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omments6.xml" ContentType="application/vnd.openxmlformats-officedocument.spreadsheetml.comments+xml"/>
  <Override PartName="/xl/tables/table1.xml" ContentType="application/vnd.openxmlformats-officedocument.spreadsheetml.tab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24226"/>
  <mc:AlternateContent xmlns:mc="http://schemas.openxmlformats.org/markup-compatibility/2006">
    <mc:Choice Requires="x15">
      <x15ac:absPath xmlns:x15ac="http://schemas.microsoft.com/office/spreadsheetml/2010/11/ac" url="D:\Contenedor\Users\nvanegas\Downloads\"/>
    </mc:Choice>
  </mc:AlternateContent>
  <xr:revisionPtr revIDLastSave="0" documentId="8_{34FB6B08-4084-46E4-8A6A-437F44B22486}" xr6:coauthVersionLast="47" xr6:coauthVersionMax="47" xr10:uidLastSave="{00000000-0000-0000-0000-000000000000}"/>
  <bookViews>
    <workbookView xWindow="-120" yWindow="-120" windowWidth="29040" windowHeight="15720" tabRatio="772" activeTab="6" xr2:uid="{00000000-000D-0000-FFFF-FFFF00000000}"/>
  </bookViews>
  <sheets>
    <sheet name="Contexto" sheetId="34" r:id="rId1"/>
    <sheet name="Gestion" sheetId="29" r:id="rId2"/>
    <sheet name="Tablas" sheetId="32" state="hidden" r:id="rId3"/>
    <sheet name="Listas" sheetId="33" state="hidden" r:id="rId4"/>
    <sheet name="Fiscal" sheetId="41" r:id="rId5"/>
    <sheet name="Seguridad" sheetId="43" r:id="rId6"/>
    <sheet name="Integridad_Corrupcion" sheetId="35" r:id="rId7"/>
    <sheet name="Integridad_LAFT" sheetId="42" r:id="rId8"/>
    <sheet name="Tramites_Corrupcion" sheetId="39" r:id="rId9"/>
  </sheets>
  <externalReferences>
    <externalReference r:id="rId10"/>
  </externalReferences>
  <definedNames>
    <definedName name="_xlnm._FilterDatabase" localSheetId="4" hidden="1">Fiscal!$A$7:$BV$67</definedName>
    <definedName name="_xlnm._FilterDatabase" localSheetId="1" hidden="1">Gestion!$A$11:$BY$347</definedName>
    <definedName name="_xlnm._FilterDatabase" localSheetId="6" hidden="1">Integridad_Corrupcion!$A$7:$BV$163</definedName>
    <definedName name="_xlnm._FilterDatabase" localSheetId="7" hidden="1">Integridad_LAFT!$A$7:$BV$25</definedName>
    <definedName name="Activos" localSheetId="0">#REF!</definedName>
    <definedName name="Activos" localSheetId="1">#REF!</definedName>
    <definedName name="Activos" localSheetId="5">#REF!</definedName>
    <definedName name="Activos">#REF!</definedName>
    <definedName name="Amenazas" localSheetId="0">#REF!</definedName>
    <definedName name="Amenazas" localSheetId="1">#REF!</definedName>
    <definedName name="Amenazas" localSheetId="5">#REF!</definedName>
    <definedName name="Amenazas">#REF!</definedName>
    <definedName name="_xlnm.Print_Area" localSheetId="1">Gestion!$A$2:$BV$11</definedName>
    <definedName name="_xlnm.Print_Area" localSheetId="5">Seguridad!$A$4:$BV$43</definedName>
    <definedName name="Atributos">#REF!</definedName>
    <definedName name="CR" localSheetId="0">#REF!</definedName>
    <definedName name="CR" localSheetId="1">#REF!</definedName>
    <definedName name="CR" localSheetId="3">#REF!</definedName>
    <definedName name="CR" localSheetId="5">#REF!</definedName>
    <definedName name="CR" localSheetId="2">#REF!</definedName>
    <definedName name="CR">#REF!</definedName>
    <definedName name="CRITICIDAD" localSheetId="0">#REF!</definedName>
    <definedName name="CRITICIDAD" localSheetId="1">#REF!</definedName>
    <definedName name="CRITICIDAD" localSheetId="5">#REF!</definedName>
    <definedName name="CRITICIDAD">#REF!</definedName>
    <definedName name="CriticidadResidual" localSheetId="0">#REF!</definedName>
    <definedName name="CriticidadResidual" localSheetId="1">#REF!</definedName>
    <definedName name="CriticidadResidual" localSheetId="5">#REF!</definedName>
    <definedName name="CriticidadResidual">#REF!</definedName>
    <definedName name="CriticidadRiesgo" localSheetId="0">#REF!</definedName>
    <definedName name="CriticidadRiesgo" localSheetId="1">#REF!</definedName>
    <definedName name="CriticidadRiesgo" localSheetId="3">#REF!</definedName>
    <definedName name="CriticidadRiesgo" localSheetId="5">#REF!</definedName>
    <definedName name="CriticidadRiesgo" localSheetId="2">#REF!</definedName>
    <definedName name="CriticidadRiesgo">#REF!</definedName>
    <definedName name="Impactos">#REF!</definedName>
    <definedName name="Matriz" localSheetId="0">#REF!</definedName>
    <definedName name="Matriz" localSheetId="1">#REF!</definedName>
    <definedName name="Matriz" localSheetId="3">#REF!</definedName>
    <definedName name="Matriz" localSheetId="5">#REF!</definedName>
    <definedName name="Matriz" localSheetId="2">#REF!</definedName>
    <definedName name="Matriz">#REF!</definedName>
    <definedName name="NAR" localSheetId="0">#REF!</definedName>
    <definedName name="NAR" localSheetId="1">#REF!</definedName>
    <definedName name="NAR" localSheetId="5">#REF!</definedName>
    <definedName name="NAR">#REF!</definedName>
    <definedName name="Privilegios">#REF!</definedName>
    <definedName name="RiesgosBrutos" localSheetId="0">#REF!</definedName>
    <definedName name="RiesgosBrutos" localSheetId="1">#REF!</definedName>
    <definedName name="RiesgosBrutos" localSheetId="3">#REF!</definedName>
    <definedName name="RiesgosBrutos" localSheetId="5">#REF!</definedName>
    <definedName name="RiesgosBrutos" localSheetId="2">#REF!</definedName>
    <definedName name="RiesgosBrutos">#REF!</definedName>
    <definedName name="RIESGOTODOS" localSheetId="0">#REF!</definedName>
    <definedName name="RIESGOTODOS" localSheetId="1">#REF!</definedName>
    <definedName name="RIESGOTODOS" localSheetId="3">#REF!</definedName>
    <definedName name="RIESGOTODOS" localSheetId="5">#REF!</definedName>
    <definedName name="RIESGOTODOS" localSheetId="2">#REF!</definedName>
    <definedName name="RIESGOTODOS">#REF!</definedName>
    <definedName name="TipoActivo">#REF!</definedName>
    <definedName name="_xlnm.Print_Titles" localSheetId="1">Gestion!$A:$Q</definedName>
    <definedName name="_xlnm.Print_Titles" localSheetId="5">Seguridad!$A:$Q</definedName>
    <definedName name="TOTACTIVOS" localSheetId="0">#REF!</definedName>
    <definedName name="TOTACTIVOS" localSheetId="1">#REF!</definedName>
    <definedName name="TOTACTIVOS" localSheetId="3">#REF!</definedName>
    <definedName name="TOTACTIVOS" localSheetId="5">#REF!</definedName>
    <definedName name="TOTACTIVOS" localSheetId="2">#REF!</definedName>
    <definedName name="TOTACTIVOS">#REF!</definedName>
    <definedName name="TotalActivos" localSheetId="0">#REF!</definedName>
    <definedName name="TotalActivos" localSheetId="1">#REF!</definedName>
    <definedName name="TotalActivos" localSheetId="5">#REF!</definedName>
    <definedName name="TotalActivos">#REF!</definedName>
    <definedName name="ValCorp">#REF!</definedName>
    <definedName name="ValoracionAct." localSheetId="0">#REF!</definedName>
    <definedName name="ValoracionAct." localSheetId="1">#REF!</definedName>
    <definedName name="ValoracionAct." localSheetId="3">#REF!</definedName>
    <definedName name="ValoracionAct." localSheetId="5">#REF!</definedName>
    <definedName name="ValoracionAct." localSheetId="2">#REF!</definedName>
    <definedName name="ValoracionAct.">#REF!</definedName>
    <definedName name="ValoresActivos" localSheetId="0">#REF!</definedName>
    <definedName name="ValoresActivos" localSheetId="1">#REF!</definedName>
    <definedName name="ValoresActivos" localSheetId="5">#REF!</definedName>
    <definedName name="ValoresActivos">#REF!</definedName>
    <definedName name="Vulnerabilidades" localSheetId="0">#REF!</definedName>
    <definedName name="Vulnerabilidades" localSheetId="1">#REF!</definedName>
    <definedName name="Vulnerabilidades" localSheetId="5">#REF!</definedName>
    <definedName name="Vulnerabilidad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Q955" i="43" l="1"/>
  <c r="BD955" i="43"/>
  <c r="AJ955" i="43"/>
  <c r="AH955" i="43"/>
  <c r="AF955" i="43"/>
  <c r="BQ954" i="43"/>
  <c r="BD954" i="43"/>
  <c r="AJ954" i="43"/>
  <c r="AH954" i="43"/>
  <c r="AF954" i="43"/>
  <c r="BQ953" i="43"/>
  <c r="BD953" i="43"/>
  <c r="AJ953" i="43"/>
  <c r="AK953" i="43" s="1"/>
  <c r="AH953" i="43"/>
  <c r="AF953" i="43"/>
  <c r="BQ952" i="43"/>
  <c r="BD952" i="43"/>
  <c r="AJ952" i="43"/>
  <c r="AH952" i="43"/>
  <c r="AF952" i="43"/>
  <c r="BQ951" i="43"/>
  <c r="BD951" i="43"/>
  <c r="AJ951" i="43"/>
  <c r="AH951" i="43"/>
  <c r="AF951" i="43"/>
  <c r="BQ950" i="43"/>
  <c r="BD950" i="43"/>
  <c r="AJ950" i="43"/>
  <c r="AH950" i="43"/>
  <c r="AF950" i="43"/>
  <c r="W950" i="43"/>
  <c r="U950" i="43"/>
  <c r="S950" i="43"/>
  <c r="AS950" i="43" s="1"/>
  <c r="BQ949" i="43"/>
  <c r="BD949" i="43"/>
  <c r="AJ949" i="43"/>
  <c r="AH949" i="43"/>
  <c r="AF949" i="43"/>
  <c r="BQ948" i="43"/>
  <c r="BD948" i="43"/>
  <c r="AJ948" i="43"/>
  <c r="AH948" i="43"/>
  <c r="AF948" i="43"/>
  <c r="BQ947" i="43"/>
  <c r="BD947" i="43"/>
  <c r="AJ947" i="43"/>
  <c r="AH947" i="43"/>
  <c r="AF947" i="43"/>
  <c r="BQ946" i="43"/>
  <c r="BD946" i="43"/>
  <c r="AJ946" i="43"/>
  <c r="AH946" i="43"/>
  <c r="AF946" i="43"/>
  <c r="BQ945" i="43"/>
  <c r="BD945" i="43"/>
  <c r="AJ945" i="43"/>
  <c r="AH945" i="43"/>
  <c r="AF945" i="43"/>
  <c r="BQ944" i="43"/>
  <c r="BD944" i="43"/>
  <c r="AJ944" i="43"/>
  <c r="AH944" i="43"/>
  <c r="AF944" i="43"/>
  <c r="W944" i="43"/>
  <c r="U944" i="43"/>
  <c r="Y944" i="43" s="1"/>
  <c r="S944" i="43"/>
  <c r="AS944" i="43" s="1"/>
  <c r="BQ943" i="43"/>
  <c r="BR943" i="43" s="1"/>
  <c r="BD943" i="43"/>
  <c r="AJ943" i="43"/>
  <c r="AH943" i="43"/>
  <c r="AK943" i="43" s="1"/>
  <c r="AF943" i="43"/>
  <c r="BQ942" i="43"/>
  <c r="BD942" i="43"/>
  <c r="AJ942" i="43"/>
  <c r="AH942" i="43"/>
  <c r="AF942" i="43"/>
  <c r="AL943" i="43" s="1"/>
  <c r="BQ941" i="43"/>
  <c r="BD941" i="43"/>
  <c r="AJ941" i="43"/>
  <c r="AH941" i="43"/>
  <c r="AF941" i="43"/>
  <c r="BQ940" i="43"/>
  <c r="BD940" i="43"/>
  <c r="AJ940" i="43"/>
  <c r="AH940" i="43"/>
  <c r="AK940" i="43" s="1"/>
  <c r="AF940" i="43"/>
  <c r="BQ939" i="43"/>
  <c r="BD939" i="43"/>
  <c r="AJ939" i="43"/>
  <c r="AH939" i="43"/>
  <c r="AK939" i="43" s="1"/>
  <c r="AF939" i="43"/>
  <c r="BQ938" i="43"/>
  <c r="BD938" i="43"/>
  <c r="BR938" i="43" s="1"/>
  <c r="AJ938" i="43"/>
  <c r="AH938" i="43"/>
  <c r="AF938" i="43"/>
  <c r="W938" i="43"/>
  <c r="U938" i="43"/>
  <c r="S938" i="43"/>
  <c r="AS938" i="43" s="1"/>
  <c r="BQ937" i="43"/>
  <c r="BD937" i="43"/>
  <c r="AJ937" i="43"/>
  <c r="AH937" i="43"/>
  <c r="AF937" i="43"/>
  <c r="BQ936" i="43"/>
  <c r="BD936" i="43"/>
  <c r="AJ936" i="43"/>
  <c r="AH936" i="43"/>
  <c r="AF936" i="43"/>
  <c r="BQ935" i="43"/>
  <c r="BD935" i="43"/>
  <c r="AJ935" i="43"/>
  <c r="AH935" i="43"/>
  <c r="AK935" i="43" s="1"/>
  <c r="AF935" i="43"/>
  <c r="BQ934" i="43"/>
  <c r="BD934" i="43"/>
  <c r="AJ934" i="43"/>
  <c r="AH934" i="43"/>
  <c r="AK934" i="43" s="1"/>
  <c r="AF934" i="43"/>
  <c r="BQ933" i="43"/>
  <c r="BD933" i="43"/>
  <c r="AJ933" i="43"/>
  <c r="AH933" i="43"/>
  <c r="AF933" i="43"/>
  <c r="BQ932" i="43"/>
  <c r="BD932" i="43"/>
  <c r="AJ932" i="43"/>
  <c r="AH932" i="43"/>
  <c r="AK932" i="43" s="1"/>
  <c r="AF932" i="43"/>
  <c r="W932" i="43"/>
  <c r="U932" i="43"/>
  <c r="S932" i="43"/>
  <c r="AS932" i="43" s="1"/>
  <c r="BQ931" i="43"/>
  <c r="BD931" i="43"/>
  <c r="AJ931" i="43"/>
  <c r="AH931" i="43"/>
  <c r="AF931" i="43"/>
  <c r="BQ930" i="43"/>
  <c r="BD930" i="43"/>
  <c r="AJ930" i="43"/>
  <c r="AH930" i="43"/>
  <c r="AF930" i="43"/>
  <c r="BQ929" i="43"/>
  <c r="BD929" i="43"/>
  <c r="AJ929" i="43"/>
  <c r="AH929" i="43"/>
  <c r="AK929" i="43" s="1"/>
  <c r="AF929" i="43"/>
  <c r="BQ928" i="43"/>
  <c r="BR928" i="43" s="1"/>
  <c r="BD928" i="43"/>
  <c r="AJ928" i="43"/>
  <c r="AH928" i="43"/>
  <c r="AF928" i="43"/>
  <c r="BQ927" i="43"/>
  <c r="BD927" i="43"/>
  <c r="AJ927" i="43"/>
  <c r="AH927" i="43"/>
  <c r="AF927" i="43"/>
  <c r="BQ926" i="43"/>
  <c r="BD926" i="43"/>
  <c r="AJ926" i="43"/>
  <c r="AH926" i="43"/>
  <c r="AF926" i="43"/>
  <c r="W926" i="43"/>
  <c r="U926" i="43"/>
  <c r="S926" i="43"/>
  <c r="AS926" i="43" s="1"/>
  <c r="BQ925" i="43"/>
  <c r="BD925" i="43"/>
  <c r="BR925" i="43" s="1"/>
  <c r="AJ925" i="43"/>
  <c r="AH925" i="43"/>
  <c r="AF925" i="43"/>
  <c r="BQ924" i="43"/>
  <c r="BD924" i="43"/>
  <c r="BR924" i="43" s="1"/>
  <c r="AJ924" i="43"/>
  <c r="AH924" i="43"/>
  <c r="AF924" i="43"/>
  <c r="BQ923" i="43"/>
  <c r="BD923" i="43"/>
  <c r="AJ923" i="43"/>
  <c r="AH923" i="43"/>
  <c r="AF923" i="43"/>
  <c r="BQ922" i="43"/>
  <c r="BD922" i="43"/>
  <c r="AJ922" i="43"/>
  <c r="AH922" i="43"/>
  <c r="AF922" i="43"/>
  <c r="BQ921" i="43"/>
  <c r="BD921" i="43"/>
  <c r="AJ921" i="43"/>
  <c r="AH921" i="43"/>
  <c r="AK921" i="43" s="1"/>
  <c r="AF921" i="43"/>
  <c r="BQ920" i="43"/>
  <c r="BD920" i="43"/>
  <c r="AJ920" i="43"/>
  <c r="AH920" i="43"/>
  <c r="AF920" i="43"/>
  <c r="W920" i="43"/>
  <c r="U920" i="43"/>
  <c r="S920" i="43"/>
  <c r="AS920" i="43" s="1"/>
  <c r="BQ919" i="43"/>
  <c r="BD919" i="43"/>
  <c r="AJ919" i="43"/>
  <c r="AH919" i="43"/>
  <c r="AF919" i="43"/>
  <c r="BQ918" i="43"/>
  <c r="BD918" i="43"/>
  <c r="BR918" i="43" s="1"/>
  <c r="AJ918" i="43"/>
  <c r="AH918" i="43"/>
  <c r="AF918" i="43"/>
  <c r="BQ917" i="43"/>
  <c r="BD917" i="43"/>
  <c r="AJ917" i="43"/>
  <c r="AH917" i="43"/>
  <c r="AF917" i="43"/>
  <c r="BQ916" i="43"/>
  <c r="BD916" i="43"/>
  <c r="AJ916" i="43"/>
  <c r="AH916" i="43"/>
  <c r="AF916" i="43"/>
  <c r="BQ915" i="43"/>
  <c r="BD915" i="43"/>
  <c r="AJ915" i="43"/>
  <c r="AH915" i="43"/>
  <c r="AF915" i="43"/>
  <c r="BQ914" i="43"/>
  <c r="BD914" i="43"/>
  <c r="AS914" i="43"/>
  <c r="AJ914" i="43"/>
  <c r="AH914" i="43"/>
  <c r="AF914" i="43"/>
  <c r="W914" i="43"/>
  <c r="U914" i="43"/>
  <c r="S914" i="43"/>
  <c r="BQ913" i="43"/>
  <c r="BD913" i="43"/>
  <c r="AJ913" i="43"/>
  <c r="AH913" i="43"/>
  <c r="AF913" i="43"/>
  <c r="BQ912" i="43"/>
  <c r="BD912" i="43"/>
  <c r="AJ912" i="43"/>
  <c r="AH912" i="43"/>
  <c r="AK912" i="43" s="1"/>
  <c r="AF912" i="43"/>
  <c r="BQ911" i="43"/>
  <c r="BD911" i="43"/>
  <c r="AJ911" i="43"/>
  <c r="AH911" i="43"/>
  <c r="AF911" i="43"/>
  <c r="BQ910" i="43"/>
  <c r="BD910" i="43"/>
  <c r="AJ910" i="43"/>
  <c r="AH910" i="43"/>
  <c r="AF910" i="43"/>
  <c r="BQ909" i="43"/>
  <c r="BD909" i="43"/>
  <c r="AJ909" i="43"/>
  <c r="AH909" i="43"/>
  <c r="AF909" i="43"/>
  <c r="BQ908" i="43"/>
  <c r="BD908" i="43"/>
  <c r="AJ908" i="43"/>
  <c r="AH908" i="43"/>
  <c r="AF908" i="43"/>
  <c r="W908" i="43"/>
  <c r="U908" i="43"/>
  <c r="S908" i="43"/>
  <c r="AS908" i="43" s="1"/>
  <c r="BQ907" i="43"/>
  <c r="BD907" i="43"/>
  <c r="AJ907" i="43"/>
  <c r="AH907" i="43"/>
  <c r="AF907" i="43"/>
  <c r="BQ906" i="43"/>
  <c r="BD906" i="43"/>
  <c r="AJ906" i="43"/>
  <c r="AH906" i="43"/>
  <c r="AF906" i="43"/>
  <c r="BQ905" i="43"/>
  <c r="BD905" i="43"/>
  <c r="AJ905" i="43"/>
  <c r="AH905" i="43"/>
  <c r="AK905" i="43" s="1"/>
  <c r="AF905" i="43"/>
  <c r="BQ904" i="43"/>
  <c r="BD904" i="43"/>
  <c r="AJ904" i="43"/>
  <c r="AH904" i="43"/>
  <c r="AF904" i="43"/>
  <c r="BQ903" i="43"/>
  <c r="BD903" i="43"/>
  <c r="AJ903" i="43"/>
  <c r="AH903" i="43"/>
  <c r="AK903" i="43" s="1"/>
  <c r="AF903" i="43"/>
  <c r="BQ902" i="43"/>
  <c r="BD902" i="43"/>
  <c r="AJ902" i="43"/>
  <c r="AH902" i="43"/>
  <c r="AK902" i="43" s="1"/>
  <c r="AF902" i="43"/>
  <c r="W902" i="43"/>
  <c r="U902" i="43"/>
  <c r="S902" i="43"/>
  <c r="AS902" i="43" s="1"/>
  <c r="BQ901" i="43"/>
  <c r="BD901" i="43"/>
  <c r="AJ901" i="43"/>
  <c r="AH901" i="43"/>
  <c r="AK901" i="43" s="1"/>
  <c r="AF901" i="43"/>
  <c r="BQ900" i="43"/>
  <c r="BD900" i="43"/>
  <c r="AJ900" i="43"/>
  <c r="AH900" i="43"/>
  <c r="AF900" i="43"/>
  <c r="BQ899" i="43"/>
  <c r="BD899" i="43"/>
  <c r="AJ899" i="43"/>
  <c r="AH899" i="43"/>
  <c r="AF899" i="43"/>
  <c r="BQ898" i="43"/>
  <c r="BD898" i="43"/>
  <c r="AJ898" i="43"/>
  <c r="AH898" i="43"/>
  <c r="AF898" i="43"/>
  <c r="BQ897" i="43"/>
  <c r="BD897" i="43"/>
  <c r="AJ897" i="43"/>
  <c r="AH897" i="43"/>
  <c r="AF897" i="43"/>
  <c r="BQ896" i="43"/>
  <c r="BD896" i="43"/>
  <c r="AJ896" i="43"/>
  <c r="AH896" i="43"/>
  <c r="AF896" i="43"/>
  <c r="W896" i="43"/>
  <c r="U896" i="43"/>
  <c r="Y896" i="43" s="1"/>
  <c r="X896" i="43" s="1"/>
  <c r="Z896" i="43" s="1"/>
  <c r="AA896" i="43" s="1"/>
  <c r="AY896" i="43" s="1"/>
  <c r="S896" i="43"/>
  <c r="AS896" i="43" s="1"/>
  <c r="BQ895" i="43"/>
  <c r="BD895" i="43"/>
  <c r="AJ895" i="43"/>
  <c r="AH895" i="43"/>
  <c r="AF895" i="43"/>
  <c r="BQ894" i="43"/>
  <c r="BD894" i="43"/>
  <c r="AJ894" i="43"/>
  <c r="AH894" i="43"/>
  <c r="AF894" i="43"/>
  <c r="BQ893" i="43"/>
  <c r="BD893" i="43"/>
  <c r="AJ893" i="43"/>
  <c r="AH893" i="43"/>
  <c r="AK893" i="43" s="1"/>
  <c r="AF893" i="43"/>
  <c r="BQ892" i="43"/>
  <c r="BD892" i="43"/>
  <c r="AJ892" i="43"/>
  <c r="AH892" i="43"/>
  <c r="AF892" i="43"/>
  <c r="BQ891" i="43"/>
  <c r="BD891" i="43"/>
  <c r="AJ891" i="43"/>
  <c r="AH891" i="43"/>
  <c r="AF891" i="43"/>
  <c r="BQ890" i="43"/>
  <c r="BD890" i="43"/>
  <c r="AJ890" i="43"/>
  <c r="AH890" i="43"/>
  <c r="AK890" i="43" s="1"/>
  <c r="AF890" i="43"/>
  <c r="W890" i="43"/>
  <c r="U890" i="43"/>
  <c r="Y890" i="43" s="1"/>
  <c r="X890" i="43" s="1"/>
  <c r="Z890" i="43" s="1"/>
  <c r="AA890" i="43" s="1"/>
  <c r="AY890" i="43" s="1"/>
  <c r="S890" i="43"/>
  <c r="AS890" i="43" s="1"/>
  <c r="BQ889" i="43"/>
  <c r="BD889" i="43"/>
  <c r="AJ889" i="43"/>
  <c r="AH889" i="43"/>
  <c r="AK889" i="43" s="1"/>
  <c r="AF889" i="43"/>
  <c r="BQ888" i="43"/>
  <c r="BD888" i="43"/>
  <c r="AJ888" i="43"/>
  <c r="AH888" i="43"/>
  <c r="AK888" i="43" s="1"/>
  <c r="AF888" i="43"/>
  <c r="AL889" i="43" s="1"/>
  <c r="BQ887" i="43"/>
  <c r="BD887" i="43"/>
  <c r="AJ887" i="43"/>
  <c r="AH887" i="43"/>
  <c r="AF887" i="43"/>
  <c r="BQ886" i="43"/>
  <c r="BD886" i="43"/>
  <c r="AJ886" i="43"/>
  <c r="AH886" i="43"/>
  <c r="AF886" i="43"/>
  <c r="BQ885" i="43"/>
  <c r="BD885" i="43"/>
  <c r="AJ885" i="43"/>
  <c r="AH885" i="43"/>
  <c r="AF885" i="43"/>
  <c r="BQ884" i="43"/>
  <c r="BD884" i="43"/>
  <c r="AJ884" i="43"/>
  <c r="AH884" i="43"/>
  <c r="AF884" i="43"/>
  <c r="W884" i="43"/>
  <c r="U884" i="43"/>
  <c r="Y884" i="43" s="1"/>
  <c r="S884" i="43"/>
  <c r="AS884" i="43" s="1"/>
  <c r="BQ883" i="43"/>
  <c r="BD883" i="43"/>
  <c r="AJ883" i="43"/>
  <c r="AH883" i="43"/>
  <c r="AF883" i="43"/>
  <c r="BQ882" i="43"/>
  <c r="BD882" i="43"/>
  <c r="AJ882" i="43"/>
  <c r="AH882" i="43"/>
  <c r="AK882" i="43" s="1"/>
  <c r="AF882" i="43"/>
  <c r="AL883" i="43" s="1"/>
  <c r="BQ881" i="43"/>
  <c r="BD881" i="43"/>
  <c r="AJ881" i="43"/>
  <c r="AH881" i="43"/>
  <c r="AF881" i="43"/>
  <c r="BQ880" i="43"/>
  <c r="BD880" i="43"/>
  <c r="AJ880" i="43"/>
  <c r="AH880" i="43"/>
  <c r="AK880" i="43" s="1"/>
  <c r="AF880" i="43"/>
  <c r="BQ879" i="43"/>
  <c r="BD879" i="43"/>
  <c r="AJ879" i="43"/>
  <c r="AH879" i="43"/>
  <c r="AF879" i="43"/>
  <c r="BQ878" i="43"/>
  <c r="BD878" i="43"/>
  <c r="AJ878" i="43"/>
  <c r="AH878" i="43"/>
  <c r="AF878" i="43"/>
  <c r="W878" i="43"/>
  <c r="U878" i="43"/>
  <c r="S878" i="43"/>
  <c r="AS878" i="43" s="1"/>
  <c r="BQ877" i="43"/>
  <c r="BD877" i="43"/>
  <c r="AJ877" i="43"/>
  <c r="AH877" i="43"/>
  <c r="AF877" i="43"/>
  <c r="BQ876" i="43"/>
  <c r="BD876" i="43"/>
  <c r="AJ876" i="43"/>
  <c r="AH876" i="43"/>
  <c r="AK876" i="43" s="1"/>
  <c r="AF876" i="43"/>
  <c r="AM877" i="43" s="1"/>
  <c r="BQ875" i="43"/>
  <c r="BD875" i="43"/>
  <c r="AJ875" i="43"/>
  <c r="AH875" i="43"/>
  <c r="AF875" i="43"/>
  <c r="BQ874" i="43"/>
  <c r="BD874" i="43"/>
  <c r="AJ874" i="43"/>
  <c r="AH874" i="43"/>
  <c r="AF874" i="43"/>
  <c r="BQ873" i="43"/>
  <c r="BD873" i="43"/>
  <c r="AJ873" i="43"/>
  <c r="AH873" i="43"/>
  <c r="AK873" i="43" s="1"/>
  <c r="AF873" i="43"/>
  <c r="BQ872" i="43"/>
  <c r="BD872" i="43"/>
  <c r="AJ872" i="43"/>
  <c r="AH872" i="43"/>
  <c r="AF872" i="43"/>
  <c r="W872" i="43"/>
  <c r="U872" i="43"/>
  <c r="S872" i="43"/>
  <c r="AS872" i="43" s="1"/>
  <c r="BQ871" i="43"/>
  <c r="BD871" i="43"/>
  <c r="AJ871" i="43"/>
  <c r="AH871" i="43"/>
  <c r="AF871" i="43"/>
  <c r="BQ870" i="43"/>
  <c r="BD870" i="43"/>
  <c r="AJ870" i="43"/>
  <c r="AH870" i="43"/>
  <c r="AF870" i="43"/>
  <c r="BQ869" i="43"/>
  <c r="BD869" i="43"/>
  <c r="AJ869" i="43"/>
  <c r="AH869" i="43"/>
  <c r="AF869" i="43"/>
  <c r="BQ868" i="43"/>
  <c r="BD868" i="43"/>
  <c r="AJ868" i="43"/>
  <c r="AH868" i="43"/>
  <c r="AF868" i="43"/>
  <c r="BQ867" i="43"/>
  <c r="BD867" i="43"/>
  <c r="AJ867" i="43"/>
  <c r="AH867" i="43"/>
  <c r="AF867" i="43"/>
  <c r="BQ866" i="43"/>
  <c r="BD866" i="43"/>
  <c r="BR866" i="43" s="1"/>
  <c r="AJ866" i="43"/>
  <c r="AH866" i="43"/>
  <c r="AF866" i="43"/>
  <c r="W866" i="43"/>
  <c r="U866" i="43"/>
  <c r="Y866" i="43" s="1"/>
  <c r="S866" i="43"/>
  <c r="AS866" i="43" s="1"/>
  <c r="BQ865" i="43"/>
  <c r="BD865" i="43"/>
  <c r="AJ865" i="43"/>
  <c r="AH865" i="43"/>
  <c r="AF865" i="43"/>
  <c r="BQ864" i="43"/>
  <c r="BD864" i="43"/>
  <c r="AJ864" i="43"/>
  <c r="AH864" i="43"/>
  <c r="AK864" i="43" s="1"/>
  <c r="AF864" i="43"/>
  <c r="BQ863" i="43"/>
  <c r="BD863" i="43"/>
  <c r="AJ863" i="43"/>
  <c r="AH863" i="43"/>
  <c r="AF863" i="43"/>
  <c r="BQ862" i="43"/>
  <c r="BD862" i="43"/>
  <c r="AJ862" i="43"/>
  <c r="AH862" i="43"/>
  <c r="AF862" i="43"/>
  <c r="BQ861" i="43"/>
  <c r="BD861" i="43"/>
  <c r="AJ861" i="43"/>
  <c r="AH861" i="43"/>
  <c r="AK861" i="43" s="1"/>
  <c r="AF861" i="43"/>
  <c r="BQ860" i="43"/>
  <c r="BD860" i="43"/>
  <c r="AJ860" i="43"/>
  <c r="AH860" i="43"/>
  <c r="AF860" i="43"/>
  <c r="W860" i="43"/>
  <c r="U860" i="43"/>
  <c r="S860" i="43"/>
  <c r="AS860" i="43" s="1"/>
  <c r="BQ859" i="43"/>
  <c r="BD859" i="43"/>
  <c r="AJ859" i="43"/>
  <c r="AH859" i="43"/>
  <c r="AF859" i="43"/>
  <c r="BQ858" i="43"/>
  <c r="BD858" i="43"/>
  <c r="AJ858" i="43"/>
  <c r="AH858" i="43"/>
  <c r="AF858" i="43"/>
  <c r="BQ857" i="43"/>
  <c r="BD857" i="43"/>
  <c r="AJ857" i="43"/>
  <c r="AH857" i="43"/>
  <c r="AF857" i="43"/>
  <c r="BQ856" i="43"/>
  <c r="BD856" i="43"/>
  <c r="AJ856" i="43"/>
  <c r="AH856" i="43"/>
  <c r="AF856" i="43"/>
  <c r="BQ855" i="43"/>
  <c r="BD855" i="43"/>
  <c r="AJ855" i="43"/>
  <c r="AH855" i="43"/>
  <c r="AF855" i="43"/>
  <c r="BQ854" i="43"/>
  <c r="BD854" i="43"/>
  <c r="AJ854" i="43"/>
  <c r="AH854" i="43"/>
  <c r="AF854" i="43"/>
  <c r="W854" i="43"/>
  <c r="U854" i="43"/>
  <c r="S854" i="43"/>
  <c r="AS854" i="43" s="1"/>
  <c r="BQ853" i="43"/>
  <c r="BD853" i="43"/>
  <c r="AJ853" i="43"/>
  <c r="AH853" i="43"/>
  <c r="AF853" i="43"/>
  <c r="BQ852" i="43"/>
  <c r="BD852" i="43"/>
  <c r="AJ852" i="43"/>
  <c r="AH852" i="43"/>
  <c r="AK852" i="43" s="1"/>
  <c r="AF852" i="43"/>
  <c r="BQ851" i="43"/>
  <c r="BD851" i="43"/>
  <c r="AJ851" i="43"/>
  <c r="AH851" i="43"/>
  <c r="AF851" i="43"/>
  <c r="BQ850" i="43"/>
  <c r="BD850" i="43"/>
  <c r="AJ850" i="43"/>
  <c r="AH850" i="43"/>
  <c r="AF850" i="43"/>
  <c r="BQ849" i="43"/>
  <c r="BD849" i="43"/>
  <c r="AJ849" i="43"/>
  <c r="AH849" i="43"/>
  <c r="AF849" i="43"/>
  <c r="BQ848" i="43"/>
  <c r="BD848" i="43"/>
  <c r="AJ848" i="43"/>
  <c r="AH848" i="43"/>
  <c r="AF848" i="43"/>
  <c r="W848" i="43"/>
  <c r="U848" i="43"/>
  <c r="S848" i="43"/>
  <c r="AS848" i="43" s="1"/>
  <c r="BQ847" i="43"/>
  <c r="BD847" i="43"/>
  <c r="AJ847" i="43"/>
  <c r="AH847" i="43"/>
  <c r="AK847" i="43" s="1"/>
  <c r="AF847" i="43"/>
  <c r="BQ846" i="43"/>
  <c r="BD846" i="43"/>
  <c r="AJ846" i="43"/>
  <c r="AH846" i="43"/>
  <c r="AF846" i="43"/>
  <c r="BQ845" i="43"/>
  <c r="BD845" i="43"/>
  <c r="AJ845" i="43"/>
  <c r="AH845" i="43"/>
  <c r="AF845" i="43"/>
  <c r="BQ844" i="43"/>
  <c r="BD844" i="43"/>
  <c r="AJ844" i="43"/>
  <c r="AH844" i="43"/>
  <c r="AF844" i="43"/>
  <c r="BQ843" i="43"/>
  <c r="BD843" i="43"/>
  <c r="AJ843" i="43"/>
  <c r="AH843" i="43"/>
  <c r="AK843" i="43" s="1"/>
  <c r="AF843" i="43"/>
  <c r="BQ842" i="43"/>
  <c r="BD842" i="43"/>
  <c r="AJ842" i="43"/>
  <c r="AH842" i="43"/>
  <c r="AF842" i="43"/>
  <c r="W842" i="43"/>
  <c r="U842" i="43"/>
  <c r="S842" i="43"/>
  <c r="AS842" i="43" s="1"/>
  <c r="BQ841" i="43"/>
  <c r="BD841" i="43"/>
  <c r="AJ841" i="43"/>
  <c r="AH841" i="43"/>
  <c r="AF841" i="43"/>
  <c r="BQ840" i="43"/>
  <c r="BD840" i="43"/>
  <c r="AJ840" i="43"/>
  <c r="AH840" i="43"/>
  <c r="AF840" i="43"/>
  <c r="BQ839" i="43"/>
  <c r="BD839" i="43"/>
  <c r="AJ839" i="43"/>
  <c r="AH839" i="43"/>
  <c r="AF839" i="43"/>
  <c r="BQ838" i="43"/>
  <c r="BD838" i="43"/>
  <c r="AJ838" i="43"/>
  <c r="AH838" i="43"/>
  <c r="AF838" i="43"/>
  <c r="BQ837" i="43"/>
  <c r="BD837" i="43"/>
  <c r="BR837" i="43" s="1"/>
  <c r="AJ837" i="43"/>
  <c r="AH837" i="43"/>
  <c r="AF837" i="43"/>
  <c r="BQ836" i="43"/>
  <c r="BD836" i="43"/>
  <c r="AJ836" i="43"/>
  <c r="AH836" i="43"/>
  <c r="AF836" i="43"/>
  <c r="W836" i="43"/>
  <c r="U836" i="43"/>
  <c r="Y836" i="43" s="1"/>
  <c r="AV836" i="43" s="1"/>
  <c r="S836" i="43"/>
  <c r="AS836" i="43" s="1"/>
  <c r="BQ835" i="43"/>
  <c r="BD835" i="43"/>
  <c r="AJ835" i="43"/>
  <c r="AH835" i="43"/>
  <c r="AK835" i="43" s="1"/>
  <c r="AF835" i="43"/>
  <c r="BQ834" i="43"/>
  <c r="BR834" i="43" s="1"/>
  <c r="BD834" i="43"/>
  <c r="AJ834" i="43"/>
  <c r="AH834" i="43"/>
  <c r="AF834" i="43"/>
  <c r="BQ833" i="43"/>
  <c r="BD833" i="43"/>
  <c r="AJ833" i="43"/>
  <c r="AH833" i="43"/>
  <c r="AF833" i="43"/>
  <c r="AL834" i="43" s="1"/>
  <c r="BQ832" i="43"/>
  <c r="BD832" i="43"/>
  <c r="AJ832" i="43"/>
  <c r="AH832" i="43"/>
  <c r="AF832" i="43"/>
  <c r="BQ831" i="43"/>
  <c r="BD831" i="43"/>
  <c r="AJ831" i="43"/>
  <c r="AH831" i="43"/>
  <c r="AK831" i="43" s="1"/>
  <c r="AF831" i="43"/>
  <c r="BQ830" i="43"/>
  <c r="BD830" i="43"/>
  <c r="BR830" i="43" s="1"/>
  <c r="AS830" i="43"/>
  <c r="AJ830" i="43"/>
  <c r="AH830" i="43"/>
  <c r="AF830" i="43"/>
  <c r="W830" i="43"/>
  <c r="U830" i="43"/>
  <c r="S830" i="43"/>
  <c r="BQ829" i="43"/>
  <c r="BD829" i="43"/>
  <c r="AJ829" i="43"/>
  <c r="AH829" i="43"/>
  <c r="AK829" i="43" s="1"/>
  <c r="AF829" i="43"/>
  <c r="BQ828" i="43"/>
  <c r="BD828" i="43"/>
  <c r="AJ828" i="43"/>
  <c r="AH828" i="43"/>
  <c r="AF828" i="43"/>
  <c r="BQ827" i="43"/>
  <c r="BD827" i="43"/>
  <c r="AJ827" i="43"/>
  <c r="AH827" i="43"/>
  <c r="AF827" i="43"/>
  <c r="BQ826" i="43"/>
  <c r="BD826" i="43"/>
  <c r="AJ826" i="43"/>
  <c r="AH826" i="43"/>
  <c r="AF826" i="43"/>
  <c r="AM827" i="43" s="1"/>
  <c r="BQ825" i="43"/>
  <c r="BD825" i="43"/>
  <c r="AJ825" i="43"/>
  <c r="AH825" i="43"/>
  <c r="AF825" i="43"/>
  <c r="BQ824" i="43"/>
  <c r="BD824" i="43"/>
  <c r="AJ824" i="43"/>
  <c r="AH824" i="43"/>
  <c r="AF824" i="43"/>
  <c r="W824" i="43"/>
  <c r="U824" i="43"/>
  <c r="S824" i="43"/>
  <c r="AS824" i="43" s="1"/>
  <c r="BQ823" i="43"/>
  <c r="BD823" i="43"/>
  <c r="AJ823" i="43"/>
  <c r="AH823" i="43"/>
  <c r="AF823" i="43"/>
  <c r="BQ822" i="43"/>
  <c r="BD822" i="43"/>
  <c r="AJ822" i="43"/>
  <c r="AH822" i="43"/>
  <c r="AF822" i="43"/>
  <c r="BQ821" i="43"/>
  <c r="BD821" i="43"/>
  <c r="AJ821" i="43"/>
  <c r="AH821" i="43"/>
  <c r="AF821" i="43"/>
  <c r="BQ820" i="43"/>
  <c r="BD820" i="43"/>
  <c r="AJ820" i="43"/>
  <c r="AH820" i="43"/>
  <c r="AF820" i="43"/>
  <c r="BQ819" i="43"/>
  <c r="BD819" i="43"/>
  <c r="AJ819" i="43"/>
  <c r="AH819" i="43"/>
  <c r="AF819" i="43"/>
  <c r="BQ818" i="43"/>
  <c r="BD818" i="43"/>
  <c r="AJ818" i="43"/>
  <c r="AH818" i="43"/>
  <c r="AF818" i="43"/>
  <c r="W818" i="43"/>
  <c r="U818" i="43"/>
  <c r="S818" i="43"/>
  <c r="AS818" i="43" s="1"/>
  <c r="BQ817" i="43"/>
  <c r="BD817" i="43"/>
  <c r="AJ817" i="43"/>
  <c r="AH817" i="43"/>
  <c r="AF817" i="43"/>
  <c r="BQ816" i="43"/>
  <c r="BD816" i="43"/>
  <c r="AJ816" i="43"/>
  <c r="AH816" i="43"/>
  <c r="AF816" i="43"/>
  <c r="BQ815" i="43"/>
  <c r="BD815" i="43"/>
  <c r="BR815" i="43" s="1"/>
  <c r="AJ815" i="43"/>
  <c r="AH815" i="43"/>
  <c r="AF815" i="43"/>
  <c r="BQ814" i="43"/>
  <c r="BD814" i="43"/>
  <c r="AJ814" i="43"/>
  <c r="AH814" i="43"/>
  <c r="AF814" i="43"/>
  <c r="BQ813" i="43"/>
  <c r="BD813" i="43"/>
  <c r="AJ813" i="43"/>
  <c r="AH813" i="43"/>
  <c r="AF813" i="43"/>
  <c r="BQ812" i="43"/>
  <c r="BD812" i="43"/>
  <c r="AJ812" i="43"/>
  <c r="AH812" i="43"/>
  <c r="AF812" i="43"/>
  <c r="W812" i="43"/>
  <c r="U812" i="43"/>
  <c r="S812" i="43"/>
  <c r="BQ811" i="43"/>
  <c r="BD811" i="43"/>
  <c r="AJ811" i="43"/>
  <c r="AH811" i="43"/>
  <c r="AF811" i="43"/>
  <c r="BQ810" i="43"/>
  <c r="BD810" i="43"/>
  <c r="AJ810" i="43"/>
  <c r="AH810" i="43"/>
  <c r="AF810" i="43"/>
  <c r="BQ809" i="43"/>
  <c r="BD809" i="43"/>
  <c r="AJ809" i="43"/>
  <c r="AH809" i="43"/>
  <c r="AK809" i="43" s="1"/>
  <c r="AF809" i="43"/>
  <c r="BQ808" i="43"/>
  <c r="BD808" i="43"/>
  <c r="AJ808" i="43"/>
  <c r="AH808" i="43"/>
  <c r="AF808" i="43"/>
  <c r="BQ807" i="43"/>
  <c r="BD807" i="43"/>
  <c r="AJ807" i="43"/>
  <c r="AH807" i="43"/>
  <c r="AF807" i="43"/>
  <c r="BQ806" i="43"/>
  <c r="BD806" i="43"/>
  <c r="AJ806" i="43"/>
  <c r="AH806" i="43"/>
  <c r="AF806" i="43"/>
  <c r="W806" i="43"/>
  <c r="U806" i="43"/>
  <c r="S806" i="43"/>
  <c r="AS806" i="43" s="1"/>
  <c r="BQ805" i="43"/>
  <c r="BD805" i="43"/>
  <c r="AJ805" i="43"/>
  <c r="AH805" i="43"/>
  <c r="AF805" i="43"/>
  <c r="BQ804" i="43"/>
  <c r="BD804" i="43"/>
  <c r="AJ804" i="43"/>
  <c r="AH804" i="43"/>
  <c r="AF804" i="43"/>
  <c r="AM805" i="43" s="1"/>
  <c r="BQ803" i="43"/>
  <c r="BD803" i="43"/>
  <c r="AJ803" i="43"/>
  <c r="AH803" i="43"/>
  <c r="AF803" i="43"/>
  <c r="BQ802" i="43"/>
  <c r="BD802" i="43"/>
  <c r="AJ802" i="43"/>
  <c r="AH802" i="43"/>
  <c r="AF802" i="43"/>
  <c r="BQ801" i="43"/>
  <c r="BD801" i="43"/>
  <c r="AJ801" i="43"/>
  <c r="AH801" i="43"/>
  <c r="AF801" i="43"/>
  <c r="BQ800" i="43"/>
  <c r="BD800" i="43"/>
  <c r="AJ800" i="43"/>
  <c r="AH800" i="43"/>
  <c r="AF800" i="43"/>
  <c r="W800" i="43"/>
  <c r="U800" i="43"/>
  <c r="S800" i="43"/>
  <c r="BQ799" i="43"/>
  <c r="BD799" i="43"/>
  <c r="AJ799" i="43"/>
  <c r="AH799" i="43"/>
  <c r="AF799" i="43"/>
  <c r="BQ798" i="43"/>
  <c r="BD798" i="43"/>
  <c r="AJ798" i="43"/>
  <c r="AH798" i="43"/>
  <c r="AF798" i="43"/>
  <c r="BQ797" i="43"/>
  <c r="BD797" i="43"/>
  <c r="AJ797" i="43"/>
  <c r="AH797" i="43"/>
  <c r="AF797" i="43"/>
  <c r="AM798" i="43" s="1"/>
  <c r="BQ796" i="43"/>
  <c r="BD796" i="43"/>
  <c r="BR796" i="43" s="1"/>
  <c r="AJ796" i="43"/>
  <c r="AH796" i="43"/>
  <c r="AF796" i="43"/>
  <c r="BQ795" i="43"/>
  <c r="BD795" i="43"/>
  <c r="AJ795" i="43"/>
  <c r="AH795" i="43"/>
  <c r="AF795" i="43"/>
  <c r="BQ794" i="43"/>
  <c r="BD794" i="43"/>
  <c r="AJ794" i="43"/>
  <c r="AH794" i="43"/>
  <c r="AF794" i="43"/>
  <c r="W794" i="43"/>
  <c r="U794" i="43"/>
  <c r="S794" i="43"/>
  <c r="AS794" i="43" s="1"/>
  <c r="BQ793" i="43"/>
  <c r="BD793" i="43"/>
  <c r="AJ793" i="43"/>
  <c r="AH793" i="43"/>
  <c r="AF793" i="43"/>
  <c r="BQ792" i="43"/>
  <c r="BD792" i="43"/>
  <c r="AJ792" i="43"/>
  <c r="AH792" i="43"/>
  <c r="AK792" i="43" s="1"/>
  <c r="AF792" i="43"/>
  <c r="BQ791" i="43"/>
  <c r="BD791" i="43"/>
  <c r="AJ791" i="43"/>
  <c r="AH791" i="43"/>
  <c r="AF791" i="43"/>
  <c r="BQ790" i="43"/>
  <c r="BD790" i="43"/>
  <c r="AJ790" i="43"/>
  <c r="AH790" i="43"/>
  <c r="AF790" i="43"/>
  <c r="BQ789" i="43"/>
  <c r="BD789" i="43"/>
  <c r="BR789" i="43" s="1"/>
  <c r="AJ789" i="43"/>
  <c r="AH789" i="43"/>
  <c r="AF789" i="43"/>
  <c r="BQ788" i="43"/>
  <c r="BD788" i="43"/>
  <c r="AJ788" i="43"/>
  <c r="AH788" i="43"/>
  <c r="AF788" i="43"/>
  <c r="W788" i="43"/>
  <c r="U788" i="43"/>
  <c r="S788" i="43"/>
  <c r="BQ787" i="43"/>
  <c r="BD787" i="43"/>
  <c r="BR787" i="43" s="1"/>
  <c r="AJ787" i="43"/>
  <c r="AH787" i="43"/>
  <c r="AK787" i="43" s="1"/>
  <c r="AF787" i="43"/>
  <c r="BQ786" i="43"/>
  <c r="BD786" i="43"/>
  <c r="AJ786" i="43"/>
  <c r="AH786" i="43"/>
  <c r="AF786" i="43"/>
  <c r="BQ785" i="43"/>
  <c r="BD785" i="43"/>
  <c r="AJ785" i="43"/>
  <c r="AH785" i="43"/>
  <c r="AF785" i="43"/>
  <c r="BQ784" i="43"/>
  <c r="BD784" i="43"/>
  <c r="AJ784" i="43"/>
  <c r="AH784" i="43"/>
  <c r="AF784" i="43"/>
  <c r="BQ783" i="43"/>
  <c r="BD783" i="43"/>
  <c r="AJ783" i="43"/>
  <c r="AH783" i="43"/>
  <c r="AF783" i="43"/>
  <c r="BQ782" i="43"/>
  <c r="BD782" i="43"/>
  <c r="AJ782" i="43"/>
  <c r="AH782" i="43"/>
  <c r="AK782" i="43" s="1"/>
  <c r="AF782" i="43"/>
  <c r="W782" i="43"/>
  <c r="U782" i="43"/>
  <c r="S782" i="43"/>
  <c r="AS782" i="43" s="1"/>
  <c r="BQ781" i="43"/>
  <c r="BD781" i="43"/>
  <c r="AJ781" i="43"/>
  <c r="AH781" i="43"/>
  <c r="AF781" i="43"/>
  <c r="BQ780" i="43"/>
  <c r="BD780" i="43"/>
  <c r="AJ780" i="43"/>
  <c r="AH780" i="43"/>
  <c r="AK780" i="43" s="1"/>
  <c r="AF780" i="43"/>
  <c r="BQ779" i="43"/>
  <c r="BD779" i="43"/>
  <c r="BR779" i="43" s="1"/>
  <c r="AJ779" i="43"/>
  <c r="AH779" i="43"/>
  <c r="AF779" i="43"/>
  <c r="BQ778" i="43"/>
  <c r="BD778" i="43"/>
  <c r="AJ778" i="43"/>
  <c r="AH778" i="43"/>
  <c r="AF778" i="43"/>
  <c r="BQ777" i="43"/>
  <c r="BD777" i="43"/>
  <c r="AJ777" i="43"/>
  <c r="AH777" i="43"/>
  <c r="AF777" i="43"/>
  <c r="BQ776" i="43"/>
  <c r="BD776" i="43"/>
  <c r="AJ776" i="43"/>
  <c r="AH776" i="43"/>
  <c r="AF776" i="43"/>
  <c r="W776" i="43"/>
  <c r="U776" i="43"/>
  <c r="Y776" i="43" s="1"/>
  <c r="S776" i="43"/>
  <c r="AS776" i="43" s="1"/>
  <c r="BQ775" i="43"/>
  <c r="BD775" i="43"/>
  <c r="AJ775" i="43"/>
  <c r="AH775" i="43"/>
  <c r="AF775" i="43"/>
  <c r="BQ774" i="43"/>
  <c r="BD774" i="43"/>
  <c r="AJ774" i="43"/>
  <c r="AH774" i="43"/>
  <c r="AF774" i="43"/>
  <c r="BQ773" i="43"/>
  <c r="BD773" i="43"/>
  <c r="AJ773" i="43"/>
  <c r="AH773" i="43"/>
  <c r="AF773" i="43"/>
  <c r="AL773" i="43" s="1"/>
  <c r="BQ772" i="43"/>
  <c r="BD772" i="43"/>
  <c r="BQ771" i="43"/>
  <c r="BD771" i="43"/>
  <c r="BQ770" i="43"/>
  <c r="BD770" i="43"/>
  <c r="AJ770" i="43"/>
  <c r="AH770" i="43"/>
  <c r="AF770" i="43"/>
  <c r="W770" i="43"/>
  <c r="U770" i="43"/>
  <c r="S770" i="43"/>
  <c r="AS770" i="43" s="1"/>
  <c r="BQ769" i="43"/>
  <c r="BD769" i="43"/>
  <c r="AJ769" i="43"/>
  <c r="AH769" i="43"/>
  <c r="AK769" i="43" s="1"/>
  <c r="AF769" i="43"/>
  <c r="BQ768" i="43"/>
  <c r="BD768" i="43"/>
  <c r="AJ768" i="43"/>
  <c r="AH768" i="43"/>
  <c r="AF768" i="43"/>
  <c r="BQ767" i="43"/>
  <c r="BD767" i="43"/>
  <c r="AJ767" i="43"/>
  <c r="AH767" i="43"/>
  <c r="AF767" i="43"/>
  <c r="BQ766" i="43"/>
  <c r="BD766" i="43"/>
  <c r="AJ766" i="43"/>
  <c r="AH766" i="43"/>
  <c r="AF766" i="43"/>
  <c r="BQ765" i="43"/>
  <c r="BD765" i="43"/>
  <c r="AJ765" i="43"/>
  <c r="AH765" i="43"/>
  <c r="AF765" i="43"/>
  <c r="BQ764" i="43"/>
  <c r="BD764" i="43"/>
  <c r="AJ764" i="43"/>
  <c r="AH764" i="43"/>
  <c r="AF764" i="43"/>
  <c r="W764" i="43"/>
  <c r="U764" i="43"/>
  <c r="S764" i="43"/>
  <c r="AS764" i="43" s="1"/>
  <c r="BQ763" i="43"/>
  <c r="BD763" i="43"/>
  <c r="AJ763" i="43"/>
  <c r="AH763" i="43"/>
  <c r="AF763" i="43"/>
  <c r="BQ762" i="43"/>
  <c r="BD762" i="43"/>
  <c r="AJ762" i="43"/>
  <c r="AH762" i="43"/>
  <c r="AK762" i="43" s="1"/>
  <c r="AF762" i="43"/>
  <c r="BQ761" i="43"/>
  <c r="BD761" i="43"/>
  <c r="AJ761" i="43"/>
  <c r="AH761" i="43"/>
  <c r="AF761" i="43"/>
  <c r="BQ760" i="43"/>
  <c r="BD760" i="43"/>
  <c r="AJ760" i="43"/>
  <c r="AH760" i="43"/>
  <c r="AF760" i="43"/>
  <c r="BQ759" i="43"/>
  <c r="BD759" i="43"/>
  <c r="AJ759" i="43"/>
  <c r="AH759" i="43"/>
  <c r="AF759" i="43"/>
  <c r="BQ758" i="43"/>
  <c r="BD758" i="43"/>
  <c r="AJ758" i="43"/>
  <c r="AH758" i="43"/>
  <c r="AF758" i="43"/>
  <c r="W758" i="43"/>
  <c r="U758" i="43"/>
  <c r="S758" i="43"/>
  <c r="AS758" i="43" s="1"/>
  <c r="BQ757" i="43"/>
  <c r="BD757" i="43"/>
  <c r="BR757" i="43" s="1"/>
  <c r="AJ757" i="43"/>
  <c r="AH757" i="43"/>
  <c r="AF757" i="43"/>
  <c r="BQ756" i="43"/>
  <c r="BD756" i="43"/>
  <c r="AJ756" i="43"/>
  <c r="AH756" i="43"/>
  <c r="AK756" i="43" s="1"/>
  <c r="AF756" i="43"/>
  <c r="BQ755" i="43"/>
  <c r="BD755" i="43"/>
  <c r="AJ755" i="43"/>
  <c r="AH755" i="43"/>
  <c r="AK755" i="43" s="1"/>
  <c r="AF755" i="43"/>
  <c r="BQ754" i="43"/>
  <c r="BD754" i="43"/>
  <c r="AJ754" i="43"/>
  <c r="AH754" i="43"/>
  <c r="AK754" i="43" s="1"/>
  <c r="AF754" i="43"/>
  <c r="BQ753" i="43"/>
  <c r="BD753" i="43"/>
  <c r="AJ753" i="43"/>
  <c r="AH753" i="43"/>
  <c r="AF753" i="43"/>
  <c r="BQ752" i="43"/>
  <c r="BD752" i="43"/>
  <c r="AJ752" i="43"/>
  <c r="AH752" i="43"/>
  <c r="AF752" i="43"/>
  <c r="W752" i="43"/>
  <c r="U752" i="43"/>
  <c r="Y752" i="43" s="1"/>
  <c r="S752" i="43"/>
  <c r="AS752" i="43" s="1"/>
  <c r="BQ751" i="43"/>
  <c r="BD751" i="43"/>
  <c r="BR751" i="43" s="1"/>
  <c r="AJ751" i="43"/>
  <c r="AH751" i="43"/>
  <c r="AF751" i="43"/>
  <c r="BQ750" i="43"/>
  <c r="BD750" i="43"/>
  <c r="AJ750" i="43"/>
  <c r="AH750" i="43"/>
  <c r="AK750" i="43" s="1"/>
  <c r="AF750" i="43"/>
  <c r="BQ749" i="43"/>
  <c r="BD749" i="43"/>
  <c r="AJ749" i="43"/>
  <c r="AH749" i="43"/>
  <c r="AF749" i="43"/>
  <c r="BQ748" i="43"/>
  <c r="BD748" i="43"/>
  <c r="AJ748" i="43"/>
  <c r="AH748" i="43"/>
  <c r="AF748" i="43"/>
  <c r="BQ747" i="43"/>
  <c r="BD747" i="43"/>
  <c r="AJ747" i="43"/>
  <c r="AH747" i="43"/>
  <c r="AF747" i="43"/>
  <c r="BQ746" i="43"/>
  <c r="BD746" i="43"/>
  <c r="BR746" i="43" s="1"/>
  <c r="AJ746" i="43"/>
  <c r="AH746" i="43"/>
  <c r="AK746" i="43" s="1"/>
  <c r="AF746" i="43"/>
  <c r="W746" i="43"/>
  <c r="U746" i="43"/>
  <c r="Y746" i="43" s="1"/>
  <c r="S746" i="43"/>
  <c r="AS746" i="43" s="1"/>
  <c r="BQ745" i="43"/>
  <c r="BD745" i="43"/>
  <c r="AJ745" i="43"/>
  <c r="AH745" i="43"/>
  <c r="AF745" i="43"/>
  <c r="BQ744" i="43"/>
  <c r="BD744" i="43"/>
  <c r="AJ744" i="43"/>
  <c r="AH744" i="43"/>
  <c r="AF744" i="43"/>
  <c r="AM745" i="43" s="1"/>
  <c r="BQ743" i="43"/>
  <c r="BD743" i="43"/>
  <c r="AJ743" i="43"/>
  <c r="AH743" i="43"/>
  <c r="AK743" i="43" s="1"/>
  <c r="AF743" i="43"/>
  <c r="BQ742" i="43"/>
  <c r="BD742" i="43"/>
  <c r="AJ742" i="43"/>
  <c r="AH742" i="43"/>
  <c r="AF742" i="43"/>
  <c r="BQ741" i="43"/>
  <c r="BD741" i="43"/>
  <c r="AJ741" i="43"/>
  <c r="AH741" i="43"/>
  <c r="AF741" i="43"/>
  <c r="BQ740" i="43"/>
  <c r="BD740" i="43"/>
  <c r="AJ740" i="43"/>
  <c r="AH740" i="43"/>
  <c r="AF740" i="43"/>
  <c r="W740" i="43"/>
  <c r="U740" i="43"/>
  <c r="S740" i="43"/>
  <c r="AS740" i="43" s="1"/>
  <c r="BQ739" i="43"/>
  <c r="BD739" i="43"/>
  <c r="BR739" i="43" s="1"/>
  <c r="AJ739" i="43"/>
  <c r="AH739" i="43"/>
  <c r="AF739" i="43"/>
  <c r="BQ738" i="43"/>
  <c r="BD738" i="43"/>
  <c r="AJ738" i="43"/>
  <c r="AH738" i="43"/>
  <c r="AF738" i="43"/>
  <c r="BQ737" i="43"/>
  <c r="BD737" i="43"/>
  <c r="AJ737" i="43"/>
  <c r="AH737" i="43"/>
  <c r="AF737" i="43"/>
  <c r="BQ736" i="43"/>
  <c r="BD736" i="43"/>
  <c r="AJ736" i="43"/>
  <c r="AH736" i="43"/>
  <c r="AF736" i="43"/>
  <c r="BQ735" i="43"/>
  <c r="BD735" i="43"/>
  <c r="AJ735" i="43"/>
  <c r="AH735" i="43"/>
  <c r="AF735" i="43"/>
  <c r="BQ734" i="43"/>
  <c r="BD734" i="43"/>
  <c r="AJ734" i="43"/>
  <c r="AH734" i="43"/>
  <c r="AF734" i="43"/>
  <c r="W734" i="43"/>
  <c r="U734" i="43"/>
  <c r="S734" i="43"/>
  <c r="AS734" i="43" s="1"/>
  <c r="BQ733" i="43"/>
  <c r="BD733" i="43"/>
  <c r="AJ733" i="43"/>
  <c r="AH733" i="43"/>
  <c r="AF733" i="43"/>
  <c r="BQ732" i="43"/>
  <c r="BD732" i="43"/>
  <c r="AJ732" i="43"/>
  <c r="AH732" i="43"/>
  <c r="AF732" i="43"/>
  <c r="BQ731" i="43"/>
  <c r="BD731" i="43"/>
  <c r="AJ731" i="43"/>
  <c r="AH731" i="43"/>
  <c r="AF731" i="43"/>
  <c r="BQ730" i="43"/>
  <c r="BD730" i="43"/>
  <c r="AJ730" i="43"/>
  <c r="AH730" i="43"/>
  <c r="AF730" i="43"/>
  <c r="BQ729" i="43"/>
  <c r="BD729" i="43"/>
  <c r="AJ729" i="43"/>
  <c r="AH729" i="43"/>
  <c r="AK729" i="43" s="1"/>
  <c r="AF729" i="43"/>
  <c r="BQ728" i="43"/>
  <c r="BD728" i="43"/>
  <c r="AJ728" i="43"/>
  <c r="AH728" i="43"/>
  <c r="AF728" i="43"/>
  <c r="W728" i="43"/>
  <c r="U728" i="43"/>
  <c r="S728" i="43"/>
  <c r="AS728" i="43" s="1"/>
  <c r="BQ727" i="43"/>
  <c r="BD727" i="43"/>
  <c r="AJ727" i="43"/>
  <c r="AH727" i="43"/>
  <c r="AF727" i="43"/>
  <c r="BQ726" i="43"/>
  <c r="BD726" i="43"/>
  <c r="AJ726" i="43"/>
  <c r="AH726" i="43"/>
  <c r="AF726" i="43"/>
  <c r="BQ725" i="43"/>
  <c r="BD725" i="43"/>
  <c r="AJ725" i="43"/>
  <c r="AH725" i="43"/>
  <c r="AF725" i="43"/>
  <c r="BQ724" i="43"/>
  <c r="BD724" i="43"/>
  <c r="AJ724" i="43"/>
  <c r="AH724" i="43"/>
  <c r="AK724" i="43" s="1"/>
  <c r="AF724" i="43"/>
  <c r="BQ723" i="43"/>
  <c r="BD723" i="43"/>
  <c r="AJ723" i="43"/>
  <c r="AH723" i="43"/>
  <c r="AF723" i="43"/>
  <c r="BQ722" i="43"/>
  <c r="BD722" i="43"/>
  <c r="AJ722" i="43"/>
  <c r="AH722" i="43"/>
  <c r="AK722" i="43" s="1"/>
  <c r="AF722" i="43"/>
  <c r="W722" i="43"/>
  <c r="U722" i="43"/>
  <c r="Y722" i="43" s="1"/>
  <c r="S722" i="43"/>
  <c r="BQ721" i="43"/>
  <c r="BD721" i="43"/>
  <c r="AJ721" i="43"/>
  <c r="AH721" i="43"/>
  <c r="AF721" i="43"/>
  <c r="BQ720" i="43"/>
  <c r="BD720" i="43"/>
  <c r="AJ720" i="43"/>
  <c r="AH720" i="43"/>
  <c r="AK720" i="43" s="1"/>
  <c r="AF720" i="43"/>
  <c r="BQ719" i="43"/>
  <c r="BD719" i="43"/>
  <c r="AJ719" i="43"/>
  <c r="AH719" i="43"/>
  <c r="AF719" i="43"/>
  <c r="AM720" i="43" s="1"/>
  <c r="BQ718" i="43"/>
  <c r="BD718" i="43"/>
  <c r="AJ718" i="43"/>
  <c r="AH718" i="43"/>
  <c r="AF718" i="43"/>
  <c r="BQ717" i="43"/>
  <c r="BD717" i="43"/>
  <c r="BR717" i="43" s="1"/>
  <c r="AJ717" i="43"/>
  <c r="AH717" i="43"/>
  <c r="AF717" i="43"/>
  <c r="BQ716" i="43"/>
  <c r="BD716" i="43"/>
  <c r="AJ716" i="43"/>
  <c r="AH716" i="43"/>
  <c r="AF716" i="43"/>
  <c r="W716" i="43"/>
  <c r="U716" i="43"/>
  <c r="S716" i="43"/>
  <c r="AS716" i="43" s="1"/>
  <c r="BQ715" i="43"/>
  <c r="BD715" i="43"/>
  <c r="AJ715" i="43"/>
  <c r="AH715" i="43"/>
  <c r="AF715" i="43"/>
  <c r="BQ714" i="43"/>
  <c r="BD714" i="43"/>
  <c r="AJ714" i="43"/>
  <c r="AH714" i="43"/>
  <c r="AK714" i="43" s="1"/>
  <c r="AF714" i="43"/>
  <c r="BQ713" i="43"/>
  <c r="BD713" i="43"/>
  <c r="AJ713" i="43"/>
  <c r="AH713" i="43"/>
  <c r="AF713" i="43"/>
  <c r="BQ712" i="43"/>
  <c r="BD712" i="43"/>
  <c r="AJ712" i="43"/>
  <c r="AH712" i="43"/>
  <c r="AF712" i="43"/>
  <c r="BQ711" i="43"/>
  <c r="BD711" i="43"/>
  <c r="AJ711" i="43"/>
  <c r="AH711" i="43"/>
  <c r="AF711" i="43"/>
  <c r="BQ710" i="43"/>
  <c r="BR710" i="43" s="1"/>
  <c r="BD710" i="43"/>
  <c r="AJ710" i="43"/>
  <c r="AH710" i="43"/>
  <c r="AK710" i="43" s="1"/>
  <c r="AF710" i="43"/>
  <c r="W710" i="43"/>
  <c r="U710" i="43"/>
  <c r="Y710" i="43" s="1"/>
  <c r="S710" i="43"/>
  <c r="AS710" i="43" s="1"/>
  <c r="BQ709" i="43"/>
  <c r="BD709" i="43"/>
  <c r="AJ709" i="43"/>
  <c r="AH709" i="43"/>
  <c r="AF709" i="43"/>
  <c r="BQ708" i="43"/>
  <c r="BD708" i="43"/>
  <c r="BR708" i="43" s="1"/>
  <c r="AJ708" i="43"/>
  <c r="AH708" i="43"/>
  <c r="AF708" i="43"/>
  <c r="BQ707" i="43"/>
  <c r="BD707" i="43"/>
  <c r="AJ707" i="43"/>
  <c r="AH707" i="43"/>
  <c r="AF707" i="43"/>
  <c r="BQ706" i="43"/>
  <c r="BD706" i="43"/>
  <c r="AJ706" i="43"/>
  <c r="AH706" i="43"/>
  <c r="AF706" i="43"/>
  <c r="BQ705" i="43"/>
  <c r="BD705" i="43"/>
  <c r="AJ705" i="43"/>
  <c r="AH705" i="43"/>
  <c r="AK705" i="43" s="1"/>
  <c r="AF705" i="43"/>
  <c r="BQ704" i="43"/>
  <c r="BD704" i="43"/>
  <c r="AJ704" i="43"/>
  <c r="AH704" i="43"/>
  <c r="AF704" i="43"/>
  <c r="W704" i="43"/>
  <c r="U704" i="43"/>
  <c r="S704" i="43"/>
  <c r="AS704" i="43" s="1"/>
  <c r="BQ703" i="43"/>
  <c r="BD703" i="43"/>
  <c r="AJ703" i="43"/>
  <c r="AH703" i="43"/>
  <c r="AK703" i="43" s="1"/>
  <c r="AF703" i="43"/>
  <c r="BQ702" i="43"/>
  <c r="BD702" i="43"/>
  <c r="AJ702" i="43"/>
  <c r="AH702" i="43"/>
  <c r="AK702" i="43" s="1"/>
  <c r="AF702" i="43"/>
  <c r="BQ701" i="43"/>
  <c r="BD701" i="43"/>
  <c r="AJ701" i="43"/>
  <c r="AH701" i="43"/>
  <c r="AF701" i="43"/>
  <c r="BQ700" i="43"/>
  <c r="BD700" i="43"/>
  <c r="AJ700" i="43"/>
  <c r="AH700" i="43"/>
  <c r="AK700" i="43" s="1"/>
  <c r="AF700" i="43"/>
  <c r="BQ699" i="43"/>
  <c r="BD699" i="43"/>
  <c r="AJ699" i="43"/>
  <c r="AH699" i="43"/>
  <c r="AF699" i="43"/>
  <c r="BQ698" i="43"/>
  <c r="BD698" i="43"/>
  <c r="AJ698" i="43"/>
  <c r="AH698" i="43"/>
  <c r="AK698" i="43" s="1"/>
  <c r="AF698" i="43"/>
  <c r="W698" i="43"/>
  <c r="U698" i="43"/>
  <c r="S698" i="43"/>
  <c r="AS698" i="43" s="1"/>
  <c r="BQ697" i="43"/>
  <c r="BD697" i="43"/>
  <c r="AJ697" i="43"/>
  <c r="AH697" i="43"/>
  <c r="AF697" i="43"/>
  <c r="BQ696" i="43"/>
  <c r="BD696" i="43"/>
  <c r="AJ696" i="43"/>
  <c r="AH696" i="43"/>
  <c r="AF696" i="43"/>
  <c r="BQ695" i="43"/>
  <c r="BD695" i="43"/>
  <c r="AJ695" i="43"/>
  <c r="AH695" i="43"/>
  <c r="AF695" i="43"/>
  <c r="AM696" i="43" s="1"/>
  <c r="BQ694" i="43"/>
  <c r="BD694" i="43"/>
  <c r="AJ694" i="43"/>
  <c r="AH694" i="43"/>
  <c r="AF694" i="43"/>
  <c r="BQ693" i="43"/>
  <c r="BD693" i="43"/>
  <c r="AJ693" i="43"/>
  <c r="AH693" i="43"/>
  <c r="AF693" i="43"/>
  <c r="BQ692" i="43"/>
  <c r="BD692" i="43"/>
  <c r="AJ692" i="43"/>
  <c r="AH692" i="43"/>
  <c r="AF692" i="43"/>
  <c r="W692" i="43"/>
  <c r="U692" i="43"/>
  <c r="S692" i="43"/>
  <c r="AS692" i="43" s="1"/>
  <c r="BQ691" i="43"/>
  <c r="BD691" i="43"/>
  <c r="AJ691" i="43"/>
  <c r="AH691" i="43"/>
  <c r="AF691" i="43"/>
  <c r="BQ690" i="43"/>
  <c r="BD690" i="43"/>
  <c r="AJ690" i="43"/>
  <c r="AH690" i="43"/>
  <c r="AK690" i="43" s="1"/>
  <c r="AF690" i="43"/>
  <c r="BQ689" i="43"/>
  <c r="BD689" i="43"/>
  <c r="AJ689" i="43"/>
  <c r="AH689" i="43"/>
  <c r="AK689" i="43" s="1"/>
  <c r="AF689" i="43"/>
  <c r="BQ688" i="43"/>
  <c r="BD688" i="43"/>
  <c r="AJ688" i="43"/>
  <c r="AH688" i="43"/>
  <c r="AF688" i="43"/>
  <c r="BQ687" i="43"/>
  <c r="BD687" i="43"/>
  <c r="AJ687" i="43"/>
  <c r="AH687" i="43"/>
  <c r="AF687" i="43"/>
  <c r="BQ686" i="43"/>
  <c r="BD686" i="43"/>
  <c r="BR686" i="43" s="1"/>
  <c r="AJ686" i="43"/>
  <c r="AH686" i="43"/>
  <c r="AF686" i="43"/>
  <c r="W686" i="43"/>
  <c r="U686" i="43"/>
  <c r="S686" i="43"/>
  <c r="AS686" i="43" s="1"/>
  <c r="BQ685" i="43"/>
  <c r="BD685" i="43"/>
  <c r="BR685" i="43" s="1"/>
  <c r="AJ685" i="43"/>
  <c r="AH685" i="43"/>
  <c r="AF685" i="43"/>
  <c r="BQ684" i="43"/>
  <c r="BD684" i="43"/>
  <c r="AJ684" i="43"/>
  <c r="AH684" i="43"/>
  <c r="AK684" i="43" s="1"/>
  <c r="AF684" i="43"/>
  <c r="BQ683" i="43"/>
  <c r="BD683" i="43"/>
  <c r="AJ683" i="43"/>
  <c r="AH683" i="43"/>
  <c r="AK683" i="43" s="1"/>
  <c r="AF683" i="43"/>
  <c r="BQ682" i="43"/>
  <c r="BD682" i="43"/>
  <c r="AJ682" i="43"/>
  <c r="AH682" i="43"/>
  <c r="AF682" i="43"/>
  <c r="BQ681" i="43"/>
  <c r="BD681" i="43"/>
  <c r="AJ681" i="43"/>
  <c r="AH681" i="43"/>
  <c r="AF681" i="43"/>
  <c r="BQ680" i="43"/>
  <c r="BD680" i="43"/>
  <c r="AJ680" i="43"/>
  <c r="AH680" i="43"/>
  <c r="AF680" i="43"/>
  <c r="W680" i="43"/>
  <c r="U680" i="43"/>
  <c r="S680" i="43"/>
  <c r="AS680" i="43" s="1"/>
  <c r="BQ679" i="43"/>
  <c r="BD679" i="43"/>
  <c r="AJ679" i="43"/>
  <c r="AH679" i="43"/>
  <c r="AF679" i="43"/>
  <c r="BQ678" i="43"/>
  <c r="BD678" i="43"/>
  <c r="AJ678" i="43"/>
  <c r="AH678" i="43"/>
  <c r="AF678" i="43"/>
  <c r="BQ677" i="43"/>
  <c r="BD677" i="43"/>
  <c r="AJ677" i="43"/>
  <c r="AH677" i="43"/>
  <c r="AF677" i="43"/>
  <c r="BQ676" i="43"/>
  <c r="BD676" i="43"/>
  <c r="AJ676" i="43"/>
  <c r="AH676" i="43"/>
  <c r="AF676" i="43"/>
  <c r="BQ675" i="43"/>
  <c r="BD675" i="43"/>
  <c r="AJ675" i="43"/>
  <c r="AH675" i="43"/>
  <c r="AF675" i="43"/>
  <c r="BQ674" i="43"/>
  <c r="BD674" i="43"/>
  <c r="AJ674" i="43"/>
  <c r="AH674" i="43"/>
  <c r="AF674" i="43"/>
  <c r="W674" i="43"/>
  <c r="U674" i="43"/>
  <c r="S674" i="43"/>
  <c r="AS674" i="43" s="1"/>
  <c r="BQ673" i="43"/>
  <c r="BD673" i="43"/>
  <c r="AJ673" i="43"/>
  <c r="AH673" i="43"/>
  <c r="AK673" i="43" s="1"/>
  <c r="AF673" i="43"/>
  <c r="BQ672" i="43"/>
  <c r="BD672" i="43"/>
  <c r="BR672" i="43" s="1"/>
  <c r="AJ672" i="43"/>
  <c r="AH672" i="43"/>
  <c r="AF672" i="43"/>
  <c r="BQ671" i="43"/>
  <c r="BD671" i="43"/>
  <c r="AJ671" i="43"/>
  <c r="AH671" i="43"/>
  <c r="AK671" i="43" s="1"/>
  <c r="AF671" i="43"/>
  <c r="BQ670" i="43"/>
  <c r="BD670" i="43"/>
  <c r="AJ670" i="43"/>
  <c r="AH670" i="43"/>
  <c r="AF670" i="43"/>
  <c r="BQ669" i="43"/>
  <c r="BD669" i="43"/>
  <c r="AJ669" i="43"/>
  <c r="AH669" i="43"/>
  <c r="AK669" i="43" s="1"/>
  <c r="AF669" i="43"/>
  <c r="BQ668" i="43"/>
  <c r="BD668" i="43"/>
  <c r="AJ668" i="43"/>
  <c r="AH668" i="43"/>
  <c r="AF668" i="43"/>
  <c r="W668" i="43"/>
  <c r="U668" i="43"/>
  <c r="Y668" i="43" s="1"/>
  <c r="S668" i="43"/>
  <c r="AS668" i="43" s="1"/>
  <c r="BQ667" i="43"/>
  <c r="BD667" i="43"/>
  <c r="AJ667" i="43"/>
  <c r="AH667" i="43"/>
  <c r="AK667" i="43" s="1"/>
  <c r="AF667" i="43"/>
  <c r="BQ666" i="43"/>
  <c r="BD666" i="43"/>
  <c r="AJ666" i="43"/>
  <c r="AH666" i="43"/>
  <c r="AK666" i="43" s="1"/>
  <c r="AF666" i="43"/>
  <c r="BQ665" i="43"/>
  <c r="BD665" i="43"/>
  <c r="AJ665" i="43"/>
  <c r="AH665" i="43"/>
  <c r="AK665" i="43" s="1"/>
  <c r="AF665" i="43"/>
  <c r="BQ664" i="43"/>
  <c r="BD664" i="43"/>
  <c r="AJ664" i="43"/>
  <c r="AH664" i="43"/>
  <c r="AF664" i="43"/>
  <c r="BQ663" i="43"/>
  <c r="BD663" i="43"/>
  <c r="AJ663" i="43"/>
  <c r="AH663" i="43"/>
  <c r="AF663" i="43"/>
  <c r="BQ662" i="43"/>
  <c r="BD662" i="43"/>
  <c r="AJ662" i="43"/>
  <c r="AH662" i="43"/>
  <c r="AK662" i="43" s="1"/>
  <c r="AF662" i="43"/>
  <c r="W662" i="43"/>
  <c r="U662" i="43"/>
  <c r="S662" i="43"/>
  <c r="AS662" i="43" s="1"/>
  <c r="BQ661" i="43"/>
  <c r="BD661" i="43"/>
  <c r="AJ661" i="43"/>
  <c r="AH661" i="43"/>
  <c r="AK661" i="43" s="1"/>
  <c r="AF661" i="43"/>
  <c r="BQ660" i="43"/>
  <c r="BD660" i="43"/>
  <c r="AJ660" i="43"/>
  <c r="AH660" i="43"/>
  <c r="AF660" i="43"/>
  <c r="BQ659" i="43"/>
  <c r="BD659" i="43"/>
  <c r="AJ659" i="43"/>
  <c r="AH659" i="43"/>
  <c r="AK659" i="43" s="1"/>
  <c r="AF659" i="43"/>
  <c r="BQ658" i="43"/>
  <c r="BD658" i="43"/>
  <c r="AJ658" i="43"/>
  <c r="AH658" i="43"/>
  <c r="AF658" i="43"/>
  <c r="BQ657" i="43"/>
  <c r="BD657" i="43"/>
  <c r="AJ657" i="43"/>
  <c r="AH657" i="43"/>
  <c r="AF657" i="43"/>
  <c r="BQ656" i="43"/>
  <c r="BD656" i="43"/>
  <c r="AJ656" i="43"/>
  <c r="AH656" i="43"/>
  <c r="AF656" i="43"/>
  <c r="W656" i="43"/>
  <c r="U656" i="43"/>
  <c r="S656" i="43"/>
  <c r="AS656" i="43" s="1"/>
  <c r="BQ655" i="43"/>
  <c r="BD655" i="43"/>
  <c r="AJ655" i="43"/>
  <c r="AH655" i="43"/>
  <c r="AF655" i="43"/>
  <c r="BQ654" i="43"/>
  <c r="BD654" i="43"/>
  <c r="AJ654" i="43"/>
  <c r="AH654" i="43"/>
  <c r="AK654" i="43" s="1"/>
  <c r="AF654" i="43"/>
  <c r="BQ653" i="43"/>
  <c r="BD653" i="43"/>
  <c r="AJ653" i="43"/>
  <c r="AH653" i="43"/>
  <c r="AF653" i="43"/>
  <c r="BQ652" i="43"/>
  <c r="BD652" i="43"/>
  <c r="AJ652" i="43"/>
  <c r="AH652" i="43"/>
  <c r="AF652" i="43"/>
  <c r="BQ651" i="43"/>
  <c r="BD651" i="43"/>
  <c r="AJ651" i="43"/>
  <c r="AH651" i="43"/>
  <c r="AF651" i="43"/>
  <c r="BQ650" i="43"/>
  <c r="BD650" i="43"/>
  <c r="BR650" i="43" s="1"/>
  <c r="AJ650" i="43"/>
  <c r="AH650" i="43"/>
  <c r="AK650" i="43" s="1"/>
  <c r="AF650" i="43"/>
  <c r="W650" i="43"/>
  <c r="U650" i="43"/>
  <c r="S650" i="43"/>
  <c r="BQ649" i="43"/>
  <c r="BD649" i="43"/>
  <c r="AJ649" i="43"/>
  <c r="AH649" i="43"/>
  <c r="AF649" i="43"/>
  <c r="BQ648" i="43"/>
  <c r="BD648" i="43"/>
  <c r="AJ648" i="43"/>
  <c r="AH648" i="43"/>
  <c r="AK648" i="43" s="1"/>
  <c r="AF648" i="43"/>
  <c r="BQ647" i="43"/>
  <c r="BD647" i="43"/>
  <c r="AJ647" i="43"/>
  <c r="AH647" i="43"/>
  <c r="AF647" i="43"/>
  <c r="BQ646" i="43"/>
  <c r="BR646" i="43" s="1"/>
  <c r="BD646" i="43"/>
  <c r="AJ646" i="43"/>
  <c r="AH646" i="43"/>
  <c r="AF646" i="43"/>
  <c r="BQ645" i="43"/>
  <c r="BD645" i="43"/>
  <c r="AJ645" i="43"/>
  <c r="AH645" i="43"/>
  <c r="AF645" i="43"/>
  <c r="BQ644" i="43"/>
  <c r="BD644" i="43"/>
  <c r="AJ644" i="43"/>
  <c r="AH644" i="43"/>
  <c r="AK644" i="43" s="1"/>
  <c r="AF644" i="43"/>
  <c r="W644" i="43"/>
  <c r="U644" i="43"/>
  <c r="S644" i="43"/>
  <c r="AS644" i="43" s="1"/>
  <c r="BQ643" i="43"/>
  <c r="BD643" i="43"/>
  <c r="AJ643" i="43"/>
  <c r="AH643" i="43"/>
  <c r="AF643" i="43"/>
  <c r="AL643" i="43" s="1"/>
  <c r="BQ642" i="43"/>
  <c r="BD642" i="43"/>
  <c r="AJ642" i="43"/>
  <c r="AH642" i="43"/>
  <c r="AF642" i="43"/>
  <c r="BQ641" i="43"/>
  <c r="BD641" i="43"/>
  <c r="AJ641" i="43"/>
  <c r="AH641" i="43"/>
  <c r="AF641" i="43"/>
  <c r="BQ640" i="43"/>
  <c r="BD640" i="43"/>
  <c r="AJ640" i="43"/>
  <c r="AH640" i="43"/>
  <c r="AF640" i="43"/>
  <c r="BQ639" i="43"/>
  <c r="BD639" i="43"/>
  <c r="AJ639" i="43"/>
  <c r="AH639" i="43"/>
  <c r="AF639" i="43"/>
  <c r="BQ638" i="43"/>
  <c r="BD638" i="43"/>
  <c r="AJ638" i="43"/>
  <c r="AH638" i="43"/>
  <c r="AK638" i="43" s="1"/>
  <c r="AF638" i="43"/>
  <c r="W638" i="43"/>
  <c r="U638" i="43"/>
  <c r="S638" i="43"/>
  <c r="AS638" i="43" s="1"/>
  <c r="BQ637" i="43"/>
  <c r="BD637" i="43"/>
  <c r="AJ637" i="43"/>
  <c r="AH637" i="43"/>
  <c r="AF637" i="43"/>
  <c r="BQ636" i="43"/>
  <c r="BD636" i="43"/>
  <c r="AJ636" i="43"/>
  <c r="AH636" i="43"/>
  <c r="AF636" i="43"/>
  <c r="BQ635" i="43"/>
  <c r="BD635" i="43"/>
  <c r="AJ635" i="43"/>
  <c r="AH635" i="43"/>
  <c r="AF635" i="43"/>
  <c r="AM636" i="43" s="1"/>
  <c r="BQ634" i="43"/>
  <c r="BD634" i="43"/>
  <c r="AJ634" i="43"/>
  <c r="AH634" i="43"/>
  <c r="AF634" i="43"/>
  <c r="BQ633" i="43"/>
  <c r="BD633" i="43"/>
  <c r="AJ633" i="43"/>
  <c r="AH633" i="43"/>
  <c r="AK633" i="43" s="1"/>
  <c r="AF633" i="43"/>
  <c r="BQ632" i="43"/>
  <c r="BD632" i="43"/>
  <c r="AJ632" i="43"/>
  <c r="AH632" i="43"/>
  <c r="AF632" i="43"/>
  <c r="W632" i="43"/>
  <c r="U632" i="43"/>
  <c r="S632" i="43"/>
  <c r="AS632" i="43" s="1"/>
  <c r="BQ631" i="43"/>
  <c r="BD631" i="43"/>
  <c r="BQ630" i="43"/>
  <c r="BD630" i="43"/>
  <c r="AJ630" i="43"/>
  <c r="AH630" i="43"/>
  <c r="AF630" i="43"/>
  <c r="BQ629" i="43"/>
  <c r="BD629" i="43"/>
  <c r="AJ629" i="43"/>
  <c r="AH629" i="43"/>
  <c r="AF629" i="43"/>
  <c r="BQ628" i="43"/>
  <c r="BD628" i="43"/>
  <c r="BR628" i="43" s="1"/>
  <c r="AJ628" i="43"/>
  <c r="AH628" i="43"/>
  <c r="AF628" i="43"/>
  <c r="BQ627" i="43"/>
  <c r="BD627" i="43"/>
  <c r="AJ627" i="43"/>
  <c r="AH627" i="43"/>
  <c r="AF627" i="43"/>
  <c r="BQ626" i="43"/>
  <c r="BD626" i="43"/>
  <c r="AJ626" i="43"/>
  <c r="AH626" i="43"/>
  <c r="AF626" i="43"/>
  <c r="W626" i="43"/>
  <c r="U626" i="43"/>
  <c r="Y626" i="43" s="1"/>
  <c r="AV626" i="43" s="1"/>
  <c r="S626" i="43"/>
  <c r="AS626" i="43" s="1"/>
  <c r="BQ625" i="43"/>
  <c r="BD625" i="43"/>
  <c r="AJ625" i="43"/>
  <c r="AH625" i="43"/>
  <c r="AK625" i="43" s="1"/>
  <c r="AF625" i="43"/>
  <c r="BQ624" i="43"/>
  <c r="BD624" i="43"/>
  <c r="AJ624" i="43"/>
  <c r="AH624" i="43"/>
  <c r="AF624" i="43"/>
  <c r="BQ623" i="43"/>
  <c r="BD623" i="43"/>
  <c r="AJ623" i="43"/>
  <c r="AH623" i="43"/>
  <c r="AF623" i="43"/>
  <c r="BQ622" i="43"/>
  <c r="BD622" i="43"/>
  <c r="AJ622" i="43"/>
  <c r="AH622" i="43"/>
  <c r="AF622" i="43"/>
  <c r="BQ621" i="43"/>
  <c r="BD621" i="43"/>
  <c r="AJ621" i="43"/>
  <c r="AH621" i="43"/>
  <c r="AF621" i="43"/>
  <c r="BQ620" i="43"/>
  <c r="BD620" i="43"/>
  <c r="AJ620" i="43"/>
  <c r="AH620" i="43"/>
  <c r="AF620" i="43"/>
  <c r="W620" i="43"/>
  <c r="U620" i="43"/>
  <c r="S620" i="43"/>
  <c r="AS620" i="43" s="1"/>
  <c r="BQ619" i="43"/>
  <c r="BD619" i="43"/>
  <c r="AJ619" i="43"/>
  <c r="AH619" i="43"/>
  <c r="AF619" i="43"/>
  <c r="BQ618" i="43"/>
  <c r="BD618" i="43"/>
  <c r="BR618" i="43" s="1"/>
  <c r="AJ618" i="43"/>
  <c r="AH618" i="43"/>
  <c r="AF618" i="43"/>
  <c r="BQ617" i="43"/>
  <c r="BD617" i="43"/>
  <c r="BR617" i="43" s="1"/>
  <c r="AJ617" i="43"/>
  <c r="AH617" i="43"/>
  <c r="AF617" i="43"/>
  <c r="BQ616" i="43"/>
  <c r="BD616" i="43"/>
  <c r="AJ616" i="43"/>
  <c r="AH616" i="43"/>
  <c r="AK616" i="43" s="1"/>
  <c r="AF616" i="43"/>
  <c r="BQ615" i="43"/>
  <c r="BD615" i="43"/>
  <c r="AJ615" i="43"/>
  <c r="AH615" i="43"/>
  <c r="AF615" i="43"/>
  <c r="BQ614" i="43"/>
  <c r="BD614" i="43"/>
  <c r="AJ614" i="43"/>
  <c r="AH614" i="43"/>
  <c r="AF614" i="43"/>
  <c r="W614" i="43"/>
  <c r="U614" i="43"/>
  <c r="S614" i="43"/>
  <c r="AS614" i="43" s="1"/>
  <c r="BQ613" i="43"/>
  <c r="BD613" i="43"/>
  <c r="AJ613" i="43"/>
  <c r="AH613" i="43"/>
  <c r="AF613" i="43"/>
  <c r="BQ612" i="43"/>
  <c r="BD612" i="43"/>
  <c r="AJ612" i="43"/>
  <c r="AH612" i="43"/>
  <c r="AK612" i="43" s="1"/>
  <c r="AF612" i="43"/>
  <c r="BQ611" i="43"/>
  <c r="BD611" i="43"/>
  <c r="AJ611" i="43"/>
  <c r="AH611" i="43"/>
  <c r="AF611" i="43"/>
  <c r="BQ610" i="43"/>
  <c r="BD610" i="43"/>
  <c r="AJ610" i="43"/>
  <c r="AH610" i="43"/>
  <c r="AK610" i="43" s="1"/>
  <c r="AF610" i="43"/>
  <c r="BQ609" i="43"/>
  <c r="BD609" i="43"/>
  <c r="BR609" i="43" s="1"/>
  <c r="AJ609" i="43"/>
  <c r="AH609" i="43"/>
  <c r="AF609" i="43"/>
  <c r="BQ608" i="43"/>
  <c r="BD608" i="43"/>
  <c r="AJ608" i="43"/>
  <c r="AH608" i="43"/>
  <c r="AF608" i="43"/>
  <c r="W608" i="43"/>
  <c r="U608" i="43"/>
  <c r="S608" i="43"/>
  <c r="AS608" i="43" s="1"/>
  <c r="BQ607" i="43"/>
  <c r="BD607" i="43"/>
  <c r="AJ607" i="43"/>
  <c r="AH607" i="43"/>
  <c r="AF607" i="43"/>
  <c r="BQ606" i="43"/>
  <c r="BD606" i="43"/>
  <c r="AJ606" i="43"/>
  <c r="AH606" i="43"/>
  <c r="AF606" i="43"/>
  <c r="BQ605" i="43"/>
  <c r="BD605" i="43"/>
  <c r="AJ605" i="43"/>
  <c r="AH605" i="43"/>
  <c r="AF605" i="43"/>
  <c r="BQ604" i="43"/>
  <c r="BD604" i="43"/>
  <c r="AJ604" i="43"/>
  <c r="AH604" i="43"/>
  <c r="AF604" i="43"/>
  <c r="BQ603" i="43"/>
  <c r="BD603" i="43"/>
  <c r="AJ603" i="43"/>
  <c r="AH603" i="43"/>
  <c r="AF603" i="43"/>
  <c r="BQ602" i="43"/>
  <c r="BD602" i="43"/>
  <c r="AJ602" i="43"/>
  <c r="AH602" i="43"/>
  <c r="AF602" i="43"/>
  <c r="W602" i="43"/>
  <c r="U602" i="43"/>
  <c r="S602" i="43"/>
  <c r="AS602" i="43" s="1"/>
  <c r="BQ601" i="43"/>
  <c r="BD601" i="43"/>
  <c r="AJ601" i="43"/>
  <c r="AH601" i="43"/>
  <c r="AK601" i="43" s="1"/>
  <c r="AF601" i="43"/>
  <c r="BQ600" i="43"/>
  <c r="BD600" i="43"/>
  <c r="AJ600" i="43"/>
  <c r="AH600" i="43"/>
  <c r="AK600" i="43" s="1"/>
  <c r="AF600" i="43"/>
  <c r="BQ599" i="43"/>
  <c r="BD599" i="43"/>
  <c r="AJ599" i="43"/>
  <c r="AH599" i="43"/>
  <c r="AF599" i="43"/>
  <c r="BQ598" i="43"/>
  <c r="BD598" i="43"/>
  <c r="AJ598" i="43"/>
  <c r="AH598" i="43"/>
  <c r="AF598" i="43"/>
  <c r="BQ597" i="43"/>
  <c r="BD597" i="43"/>
  <c r="AJ597" i="43"/>
  <c r="AH597" i="43"/>
  <c r="AK597" i="43" s="1"/>
  <c r="AF597" i="43"/>
  <c r="BQ596" i="43"/>
  <c r="BD596" i="43"/>
  <c r="AJ596" i="43"/>
  <c r="AH596" i="43"/>
  <c r="AF596" i="43"/>
  <c r="W596" i="43"/>
  <c r="U596" i="43"/>
  <c r="S596" i="43"/>
  <c r="AS596" i="43" s="1"/>
  <c r="BQ595" i="43"/>
  <c r="BD595" i="43"/>
  <c r="AJ595" i="43"/>
  <c r="AH595" i="43"/>
  <c r="AF595" i="43"/>
  <c r="BQ594" i="43"/>
  <c r="BD594" i="43"/>
  <c r="AJ594" i="43"/>
  <c r="AH594" i="43"/>
  <c r="AF594" i="43"/>
  <c r="BQ593" i="43"/>
  <c r="BD593" i="43"/>
  <c r="AJ593" i="43"/>
  <c r="AH593" i="43"/>
  <c r="AF593" i="43"/>
  <c r="BQ592" i="43"/>
  <c r="BD592" i="43"/>
  <c r="AJ592" i="43"/>
  <c r="AH592" i="43"/>
  <c r="AF592" i="43"/>
  <c r="BQ591" i="43"/>
  <c r="BD591" i="43"/>
  <c r="AJ591" i="43"/>
  <c r="AH591" i="43"/>
  <c r="AF591" i="43"/>
  <c r="BQ590" i="43"/>
  <c r="BR590" i="43" s="1"/>
  <c r="BD590" i="43"/>
  <c r="AJ590" i="43"/>
  <c r="AH590" i="43"/>
  <c r="AF590" i="43"/>
  <c r="W590" i="43"/>
  <c r="U590" i="43"/>
  <c r="Y590" i="43" s="1"/>
  <c r="S590" i="43"/>
  <c r="AS590" i="43" s="1"/>
  <c r="BQ589" i="43"/>
  <c r="BD589" i="43"/>
  <c r="AJ589" i="43"/>
  <c r="AH589" i="43"/>
  <c r="AK589" i="43" s="1"/>
  <c r="AF589" i="43"/>
  <c r="BQ588" i="43"/>
  <c r="BD588" i="43"/>
  <c r="AJ588" i="43"/>
  <c r="AH588" i="43"/>
  <c r="AK588" i="43" s="1"/>
  <c r="AF588" i="43"/>
  <c r="BQ587" i="43"/>
  <c r="BD587" i="43"/>
  <c r="AJ587" i="43"/>
  <c r="AH587" i="43"/>
  <c r="AF587" i="43"/>
  <c r="BQ586" i="43"/>
  <c r="BD586" i="43"/>
  <c r="AJ586" i="43"/>
  <c r="AH586" i="43"/>
  <c r="AF586" i="43"/>
  <c r="BQ585" i="43"/>
  <c r="BD585" i="43"/>
  <c r="AJ585" i="43"/>
  <c r="AH585" i="43"/>
  <c r="AF585" i="43"/>
  <c r="BQ584" i="43"/>
  <c r="BD584" i="43"/>
  <c r="AJ584" i="43"/>
  <c r="AH584" i="43"/>
  <c r="AF584" i="43"/>
  <c r="W584" i="43"/>
  <c r="U584" i="43"/>
  <c r="S584" i="43"/>
  <c r="AS584" i="43" s="1"/>
  <c r="BQ583" i="43"/>
  <c r="BD583" i="43"/>
  <c r="AJ583" i="43"/>
  <c r="AH583" i="43"/>
  <c r="AF583" i="43"/>
  <c r="BQ582" i="43"/>
  <c r="BD582" i="43"/>
  <c r="AJ582" i="43"/>
  <c r="AH582" i="43"/>
  <c r="AK582" i="43" s="1"/>
  <c r="AF582" i="43"/>
  <c r="BQ581" i="43"/>
  <c r="BD581" i="43"/>
  <c r="AJ581" i="43"/>
  <c r="AH581" i="43"/>
  <c r="AF581" i="43"/>
  <c r="BQ580" i="43"/>
  <c r="BD580" i="43"/>
  <c r="AJ580" i="43"/>
  <c r="AH580" i="43"/>
  <c r="AF580" i="43"/>
  <c r="BQ579" i="43"/>
  <c r="BD579" i="43"/>
  <c r="AJ579" i="43"/>
  <c r="AH579" i="43"/>
  <c r="AK579" i="43" s="1"/>
  <c r="AF579" i="43"/>
  <c r="BQ578" i="43"/>
  <c r="BD578" i="43"/>
  <c r="AJ578" i="43"/>
  <c r="AH578" i="43"/>
  <c r="AF578" i="43"/>
  <c r="W578" i="43"/>
  <c r="U578" i="43"/>
  <c r="S578" i="43"/>
  <c r="AS578" i="43" s="1"/>
  <c r="BQ577" i="43"/>
  <c r="BD577" i="43"/>
  <c r="AJ577" i="43"/>
  <c r="AH577" i="43"/>
  <c r="AK577" i="43" s="1"/>
  <c r="AF577" i="43"/>
  <c r="BQ576" i="43"/>
  <c r="BD576" i="43"/>
  <c r="AJ576" i="43"/>
  <c r="AH576" i="43"/>
  <c r="AK576" i="43" s="1"/>
  <c r="AF576" i="43"/>
  <c r="BQ575" i="43"/>
  <c r="BD575" i="43"/>
  <c r="AJ575" i="43"/>
  <c r="AH575" i="43"/>
  <c r="AF575" i="43"/>
  <c r="BQ574" i="43"/>
  <c r="BD574" i="43"/>
  <c r="AJ574" i="43"/>
  <c r="AH574" i="43"/>
  <c r="AK574" i="43" s="1"/>
  <c r="AF574" i="43"/>
  <c r="BQ573" i="43"/>
  <c r="BD573" i="43"/>
  <c r="AJ573" i="43"/>
  <c r="AH573" i="43"/>
  <c r="AF573" i="43"/>
  <c r="BQ572" i="43"/>
  <c r="BD572" i="43"/>
  <c r="AJ572" i="43"/>
  <c r="AH572" i="43"/>
  <c r="AF572" i="43"/>
  <c r="W572" i="43"/>
  <c r="U572" i="43"/>
  <c r="S572" i="43"/>
  <c r="AS572" i="43" s="1"/>
  <c r="BQ571" i="43"/>
  <c r="BD571" i="43"/>
  <c r="BR571" i="43" s="1"/>
  <c r="AJ571" i="43"/>
  <c r="AH571" i="43"/>
  <c r="AF571" i="43"/>
  <c r="BQ570" i="43"/>
  <c r="BD570" i="43"/>
  <c r="AJ570" i="43"/>
  <c r="AH570" i="43"/>
  <c r="AK570" i="43" s="1"/>
  <c r="AF570" i="43"/>
  <c r="BQ569" i="43"/>
  <c r="BD569" i="43"/>
  <c r="AJ569" i="43"/>
  <c r="AH569" i="43"/>
  <c r="AF569" i="43"/>
  <c r="BQ568" i="43"/>
  <c r="BD568" i="43"/>
  <c r="BR568" i="43" s="1"/>
  <c r="AJ568" i="43"/>
  <c r="AH568" i="43"/>
  <c r="AF568" i="43"/>
  <c r="BQ567" i="43"/>
  <c r="BD567" i="43"/>
  <c r="AJ567" i="43"/>
  <c r="AH567" i="43"/>
  <c r="AF567" i="43"/>
  <c r="BQ566" i="43"/>
  <c r="BD566" i="43"/>
  <c r="AJ566" i="43"/>
  <c r="AH566" i="43"/>
  <c r="AF566" i="43"/>
  <c r="W566" i="43"/>
  <c r="U566" i="43"/>
  <c r="S566" i="43"/>
  <c r="BQ565" i="43"/>
  <c r="BD565" i="43"/>
  <c r="AJ565" i="43"/>
  <c r="AH565" i="43"/>
  <c r="AK565" i="43" s="1"/>
  <c r="AF565" i="43"/>
  <c r="BQ564" i="43"/>
  <c r="BD564" i="43"/>
  <c r="AJ564" i="43"/>
  <c r="AH564" i="43"/>
  <c r="AF564" i="43"/>
  <c r="BQ563" i="43"/>
  <c r="BD563" i="43"/>
  <c r="AJ563" i="43"/>
  <c r="AH563" i="43"/>
  <c r="AK563" i="43" s="1"/>
  <c r="AF563" i="43"/>
  <c r="BQ562" i="43"/>
  <c r="BD562" i="43"/>
  <c r="AJ562" i="43"/>
  <c r="AH562" i="43"/>
  <c r="AK562" i="43" s="1"/>
  <c r="AF562" i="43"/>
  <c r="BQ561" i="43"/>
  <c r="BD561" i="43"/>
  <c r="AJ561" i="43"/>
  <c r="AH561" i="43"/>
  <c r="AK561" i="43" s="1"/>
  <c r="AF561" i="43"/>
  <c r="BQ560" i="43"/>
  <c r="BD560" i="43"/>
  <c r="AJ560" i="43"/>
  <c r="AH560" i="43"/>
  <c r="AK560" i="43" s="1"/>
  <c r="AF560" i="43"/>
  <c r="W560" i="43"/>
  <c r="U560" i="43"/>
  <c r="S560" i="43"/>
  <c r="BQ559" i="43"/>
  <c r="BD559" i="43"/>
  <c r="AJ559" i="43"/>
  <c r="AH559" i="43"/>
  <c r="AK559" i="43" s="1"/>
  <c r="AF559" i="43"/>
  <c r="BQ558" i="43"/>
  <c r="BD558" i="43"/>
  <c r="AJ558" i="43"/>
  <c r="AH558" i="43"/>
  <c r="AK558" i="43" s="1"/>
  <c r="AF558" i="43"/>
  <c r="BQ557" i="43"/>
  <c r="BD557" i="43"/>
  <c r="AJ557" i="43"/>
  <c r="AH557" i="43"/>
  <c r="AF557" i="43"/>
  <c r="BQ556" i="43"/>
  <c r="BD556" i="43"/>
  <c r="AJ556" i="43"/>
  <c r="AH556" i="43"/>
  <c r="AF556" i="43"/>
  <c r="BQ555" i="43"/>
  <c r="BD555" i="43"/>
  <c r="AJ555" i="43"/>
  <c r="AH555" i="43"/>
  <c r="AF555" i="43"/>
  <c r="BQ554" i="43"/>
  <c r="BD554" i="43"/>
  <c r="AJ554" i="43"/>
  <c r="AH554" i="43"/>
  <c r="AF554" i="43"/>
  <c r="W554" i="43"/>
  <c r="U554" i="43"/>
  <c r="Y554" i="43" s="1"/>
  <c r="X554" i="43" s="1"/>
  <c r="Z554" i="43" s="1"/>
  <c r="AA554" i="43" s="1"/>
  <c r="AY554" i="43" s="1"/>
  <c r="S554" i="43"/>
  <c r="AS554" i="43" s="1"/>
  <c r="BQ553" i="43"/>
  <c r="BD553" i="43"/>
  <c r="AJ553" i="43"/>
  <c r="AH553" i="43"/>
  <c r="AF553" i="43"/>
  <c r="BQ552" i="43"/>
  <c r="BD552" i="43"/>
  <c r="AJ552" i="43"/>
  <c r="AH552" i="43"/>
  <c r="AK552" i="43" s="1"/>
  <c r="AF552" i="43"/>
  <c r="BQ551" i="43"/>
  <c r="BD551" i="43"/>
  <c r="AJ551" i="43"/>
  <c r="AH551" i="43"/>
  <c r="AF551" i="43"/>
  <c r="BQ550" i="43"/>
  <c r="BD550" i="43"/>
  <c r="BR550" i="43" s="1"/>
  <c r="AJ550" i="43"/>
  <c r="AH550" i="43"/>
  <c r="AK550" i="43" s="1"/>
  <c r="AF550" i="43"/>
  <c r="BQ549" i="43"/>
  <c r="BD549" i="43"/>
  <c r="AJ549" i="43"/>
  <c r="AH549" i="43"/>
  <c r="AF549" i="43"/>
  <c r="BQ548" i="43"/>
  <c r="BD548" i="43"/>
  <c r="AJ548" i="43"/>
  <c r="AH548" i="43"/>
  <c r="AF548" i="43"/>
  <c r="W548" i="43"/>
  <c r="U548" i="43"/>
  <c r="S548" i="43"/>
  <c r="BQ547" i="43"/>
  <c r="BD547" i="43"/>
  <c r="AJ547" i="43"/>
  <c r="AH547" i="43"/>
  <c r="AF547" i="43"/>
  <c r="BQ546" i="43"/>
  <c r="BD546" i="43"/>
  <c r="AJ546" i="43"/>
  <c r="AH546" i="43"/>
  <c r="AF546" i="43"/>
  <c r="BQ545" i="43"/>
  <c r="BD545" i="43"/>
  <c r="AJ545" i="43"/>
  <c r="AH545" i="43"/>
  <c r="AF545" i="43"/>
  <c r="BQ544" i="43"/>
  <c r="BD544" i="43"/>
  <c r="AJ544" i="43"/>
  <c r="AH544" i="43"/>
  <c r="AF544" i="43"/>
  <c r="BQ543" i="43"/>
  <c r="BD543" i="43"/>
  <c r="AJ543" i="43"/>
  <c r="AH543" i="43"/>
  <c r="AF543" i="43"/>
  <c r="BQ542" i="43"/>
  <c r="BR542" i="43" s="1"/>
  <c r="BD542" i="43"/>
  <c r="AJ542" i="43"/>
  <c r="AH542" i="43"/>
  <c r="AK542" i="43" s="1"/>
  <c r="AF542" i="43"/>
  <c r="W542" i="43"/>
  <c r="U542" i="43"/>
  <c r="S542" i="43"/>
  <c r="BQ541" i="43"/>
  <c r="BD541" i="43"/>
  <c r="BR541" i="43" s="1"/>
  <c r="AJ541" i="43"/>
  <c r="AH541" i="43"/>
  <c r="AK541" i="43" s="1"/>
  <c r="AF541" i="43"/>
  <c r="BQ540" i="43"/>
  <c r="BD540" i="43"/>
  <c r="AJ540" i="43"/>
  <c r="AH540" i="43"/>
  <c r="AF540" i="43"/>
  <c r="BQ539" i="43"/>
  <c r="BD539" i="43"/>
  <c r="AJ539" i="43"/>
  <c r="AH539" i="43"/>
  <c r="AF539" i="43"/>
  <c r="BQ538" i="43"/>
  <c r="BD538" i="43"/>
  <c r="AJ538" i="43"/>
  <c r="AH538" i="43"/>
  <c r="AK538" i="43" s="1"/>
  <c r="AF538" i="43"/>
  <c r="BQ537" i="43"/>
  <c r="BD537" i="43"/>
  <c r="AJ537" i="43"/>
  <c r="AH537" i="43"/>
  <c r="AF537" i="43"/>
  <c r="BQ536" i="43"/>
  <c r="BD536" i="43"/>
  <c r="BR536" i="43" s="1"/>
  <c r="AJ536" i="43"/>
  <c r="AH536" i="43"/>
  <c r="AF536" i="43"/>
  <c r="W536" i="43"/>
  <c r="U536" i="43"/>
  <c r="S536" i="43"/>
  <c r="AS536" i="43" s="1"/>
  <c r="BQ535" i="43"/>
  <c r="BD535" i="43"/>
  <c r="AJ535" i="43"/>
  <c r="AH535" i="43"/>
  <c r="AK535" i="43" s="1"/>
  <c r="AF535" i="43"/>
  <c r="BQ534" i="43"/>
  <c r="BD534" i="43"/>
  <c r="AJ534" i="43"/>
  <c r="AH534" i="43"/>
  <c r="AK534" i="43" s="1"/>
  <c r="AF534" i="43"/>
  <c r="BQ533" i="43"/>
  <c r="BD533" i="43"/>
  <c r="AJ533" i="43"/>
  <c r="AH533" i="43"/>
  <c r="AF533" i="43"/>
  <c r="BQ532" i="43"/>
  <c r="BD532" i="43"/>
  <c r="AJ532" i="43"/>
  <c r="AH532" i="43"/>
  <c r="AF532" i="43"/>
  <c r="BQ531" i="43"/>
  <c r="BD531" i="43"/>
  <c r="AJ531" i="43"/>
  <c r="AH531" i="43"/>
  <c r="AF531" i="43"/>
  <c r="BQ530" i="43"/>
  <c r="BD530" i="43"/>
  <c r="AS530" i="43"/>
  <c r="AJ530" i="43"/>
  <c r="AH530" i="43"/>
  <c r="AK530" i="43" s="1"/>
  <c r="AF530" i="43"/>
  <c r="W530" i="43"/>
  <c r="U530" i="43"/>
  <c r="S530" i="43"/>
  <c r="BQ529" i="43"/>
  <c r="BD529" i="43"/>
  <c r="AJ529" i="43"/>
  <c r="AH529" i="43"/>
  <c r="AF529" i="43"/>
  <c r="BQ528" i="43"/>
  <c r="BD528" i="43"/>
  <c r="AJ528" i="43"/>
  <c r="AH528" i="43"/>
  <c r="AF528" i="43"/>
  <c r="BQ527" i="43"/>
  <c r="BD527" i="43"/>
  <c r="AJ527" i="43"/>
  <c r="AH527" i="43"/>
  <c r="AF527" i="43"/>
  <c r="BQ526" i="43"/>
  <c r="BD526" i="43"/>
  <c r="BR526" i="43" s="1"/>
  <c r="AJ526" i="43"/>
  <c r="AH526" i="43"/>
  <c r="AF526" i="43"/>
  <c r="BQ525" i="43"/>
  <c r="BD525" i="43"/>
  <c r="AJ525" i="43"/>
  <c r="AH525" i="43"/>
  <c r="AF525" i="43"/>
  <c r="BQ524" i="43"/>
  <c r="BD524" i="43"/>
  <c r="AJ524" i="43"/>
  <c r="AH524" i="43"/>
  <c r="AK524" i="43" s="1"/>
  <c r="AF524" i="43"/>
  <c r="W524" i="43"/>
  <c r="U524" i="43"/>
  <c r="S524" i="43"/>
  <c r="AS524" i="43" s="1"/>
  <c r="BQ523" i="43"/>
  <c r="BD523" i="43"/>
  <c r="AJ523" i="43"/>
  <c r="AH523" i="43"/>
  <c r="AF523" i="43"/>
  <c r="BQ522" i="43"/>
  <c r="BD522" i="43"/>
  <c r="AJ522" i="43"/>
  <c r="AH522" i="43"/>
  <c r="AF522" i="43"/>
  <c r="BQ521" i="43"/>
  <c r="BD521" i="43"/>
  <c r="AJ521" i="43"/>
  <c r="AH521" i="43"/>
  <c r="AF521" i="43"/>
  <c r="BQ520" i="43"/>
  <c r="BD520" i="43"/>
  <c r="BQ519" i="43"/>
  <c r="BD519" i="43"/>
  <c r="AJ519" i="43"/>
  <c r="AH519" i="43"/>
  <c r="AF519" i="43"/>
  <c r="BQ518" i="43"/>
  <c r="BD518" i="43"/>
  <c r="BR518" i="43" s="1"/>
  <c r="AJ518" i="43"/>
  <c r="AH518" i="43"/>
  <c r="AF518" i="43"/>
  <c r="W518" i="43"/>
  <c r="U518" i="43"/>
  <c r="S518" i="43"/>
  <c r="AS518" i="43" s="1"/>
  <c r="BQ517" i="43"/>
  <c r="BD517" i="43"/>
  <c r="AJ517" i="43"/>
  <c r="AH517" i="43"/>
  <c r="AF517" i="43"/>
  <c r="BQ516" i="43"/>
  <c r="BD516" i="43"/>
  <c r="AJ516" i="43"/>
  <c r="AH516" i="43"/>
  <c r="AF516" i="43"/>
  <c r="AL517" i="43" s="1"/>
  <c r="BQ515" i="43"/>
  <c r="BD515" i="43"/>
  <c r="AJ515" i="43"/>
  <c r="AH515" i="43"/>
  <c r="AF515" i="43"/>
  <c r="BQ514" i="43"/>
  <c r="BD514" i="43"/>
  <c r="AJ514" i="43"/>
  <c r="AH514" i="43"/>
  <c r="AF514" i="43"/>
  <c r="BQ513" i="43"/>
  <c r="BD513" i="43"/>
  <c r="AJ513" i="43"/>
  <c r="AH513" i="43"/>
  <c r="AK513" i="43" s="1"/>
  <c r="AF513" i="43"/>
  <c r="BQ512" i="43"/>
  <c r="BD512" i="43"/>
  <c r="AJ512" i="43"/>
  <c r="AH512" i="43"/>
  <c r="AF512" i="43"/>
  <c r="W512" i="43"/>
  <c r="U512" i="43"/>
  <c r="S512" i="43"/>
  <c r="AS512" i="43" s="1"/>
  <c r="BQ511" i="43"/>
  <c r="BD511" i="43"/>
  <c r="AJ511" i="43"/>
  <c r="AH511" i="43"/>
  <c r="AK511" i="43" s="1"/>
  <c r="AF511" i="43"/>
  <c r="BQ510" i="43"/>
  <c r="BD510" i="43"/>
  <c r="AJ510" i="43"/>
  <c r="AH510" i="43"/>
  <c r="AF510" i="43"/>
  <c r="BQ509" i="43"/>
  <c r="BD509" i="43"/>
  <c r="AJ509" i="43"/>
  <c r="AH509" i="43"/>
  <c r="AF509" i="43"/>
  <c r="BQ508" i="43"/>
  <c r="BD508" i="43"/>
  <c r="AJ508" i="43"/>
  <c r="AH508" i="43"/>
  <c r="AK508" i="43" s="1"/>
  <c r="AF508" i="43"/>
  <c r="BQ507" i="43"/>
  <c r="BD507" i="43"/>
  <c r="AJ507" i="43"/>
  <c r="AH507" i="43"/>
  <c r="AF507" i="43"/>
  <c r="BQ506" i="43"/>
  <c r="BD506" i="43"/>
  <c r="AJ506" i="43"/>
  <c r="AH506" i="43"/>
  <c r="AF506" i="43"/>
  <c r="W506" i="43"/>
  <c r="U506" i="43"/>
  <c r="S506" i="43"/>
  <c r="AS506" i="43" s="1"/>
  <c r="BQ505" i="43"/>
  <c r="BD505" i="43"/>
  <c r="AJ505" i="43"/>
  <c r="AH505" i="43"/>
  <c r="AF505" i="43"/>
  <c r="BQ504" i="43"/>
  <c r="BD504" i="43"/>
  <c r="AJ504" i="43"/>
  <c r="AH504" i="43"/>
  <c r="AF504" i="43"/>
  <c r="BQ503" i="43"/>
  <c r="BD503" i="43"/>
  <c r="BR503" i="43" s="1"/>
  <c r="AJ503" i="43"/>
  <c r="AH503" i="43"/>
  <c r="AF503" i="43"/>
  <c r="BQ502" i="43"/>
  <c r="BD502" i="43"/>
  <c r="AJ502" i="43"/>
  <c r="AH502" i="43"/>
  <c r="AK502" i="43" s="1"/>
  <c r="AF502" i="43"/>
  <c r="BQ501" i="43"/>
  <c r="BD501" i="43"/>
  <c r="AJ501" i="43"/>
  <c r="AH501" i="43"/>
  <c r="AF501" i="43"/>
  <c r="AL502" i="43" s="1"/>
  <c r="BQ500" i="43"/>
  <c r="BD500" i="43"/>
  <c r="BR500" i="43" s="1"/>
  <c r="AJ500" i="43"/>
  <c r="AH500" i="43"/>
  <c r="AF500" i="43"/>
  <c r="W500" i="43"/>
  <c r="U500" i="43"/>
  <c r="S500" i="43"/>
  <c r="AS500" i="43" s="1"/>
  <c r="BQ499" i="43"/>
  <c r="BD499" i="43"/>
  <c r="AJ499" i="43"/>
  <c r="AH499" i="43"/>
  <c r="AK499" i="43" s="1"/>
  <c r="AF499" i="43"/>
  <c r="BQ498" i="43"/>
  <c r="BD498" i="43"/>
  <c r="AJ498" i="43"/>
  <c r="AH498" i="43"/>
  <c r="AF498" i="43"/>
  <c r="BQ497" i="43"/>
  <c r="BD497" i="43"/>
  <c r="AJ497" i="43"/>
  <c r="AH497" i="43"/>
  <c r="AF497" i="43"/>
  <c r="BQ496" i="43"/>
  <c r="BD496" i="43"/>
  <c r="AJ496" i="43"/>
  <c r="AH496" i="43"/>
  <c r="AK496" i="43" s="1"/>
  <c r="AF496" i="43"/>
  <c r="BQ495" i="43"/>
  <c r="BD495" i="43"/>
  <c r="AJ495" i="43"/>
  <c r="AH495" i="43"/>
  <c r="AF495" i="43"/>
  <c r="BQ494" i="43"/>
  <c r="BD494" i="43"/>
  <c r="AJ494" i="43"/>
  <c r="AH494" i="43"/>
  <c r="AF494" i="43"/>
  <c r="W494" i="43"/>
  <c r="U494" i="43"/>
  <c r="Y494" i="43" s="1"/>
  <c r="S494" i="43"/>
  <c r="AS494" i="43" s="1"/>
  <c r="BQ493" i="43"/>
  <c r="BD493" i="43"/>
  <c r="AJ493" i="43"/>
  <c r="AH493" i="43"/>
  <c r="AF493" i="43"/>
  <c r="BQ492" i="43"/>
  <c r="BD492" i="43"/>
  <c r="BR492" i="43" s="1"/>
  <c r="AJ492" i="43"/>
  <c r="AH492" i="43"/>
  <c r="AF492" i="43"/>
  <c r="BQ491" i="43"/>
  <c r="BD491" i="43"/>
  <c r="AJ491" i="43"/>
  <c r="AH491" i="43"/>
  <c r="AF491" i="43"/>
  <c r="BQ490" i="43"/>
  <c r="BD490" i="43"/>
  <c r="AJ490" i="43"/>
  <c r="AH490" i="43"/>
  <c r="AF490" i="43"/>
  <c r="BQ489" i="43"/>
  <c r="BD489" i="43"/>
  <c r="AJ489" i="43"/>
  <c r="AH489" i="43"/>
  <c r="AF489" i="43"/>
  <c r="BQ488" i="43"/>
  <c r="BD488" i="43"/>
  <c r="AJ488" i="43"/>
  <c r="AH488" i="43"/>
  <c r="AK488" i="43" s="1"/>
  <c r="AF488" i="43"/>
  <c r="W488" i="43"/>
  <c r="U488" i="43"/>
  <c r="S488" i="43"/>
  <c r="AS488" i="43" s="1"/>
  <c r="BQ487" i="43"/>
  <c r="BD487" i="43"/>
  <c r="AJ487" i="43"/>
  <c r="AH487" i="43"/>
  <c r="AF487" i="43"/>
  <c r="BQ486" i="43"/>
  <c r="BD486" i="43"/>
  <c r="AJ486" i="43"/>
  <c r="AH486" i="43"/>
  <c r="AF486" i="43"/>
  <c r="BQ485" i="43"/>
  <c r="BD485" i="43"/>
  <c r="AJ485" i="43"/>
  <c r="AH485" i="43"/>
  <c r="AF485" i="43"/>
  <c r="BQ484" i="43"/>
  <c r="BD484" i="43"/>
  <c r="AJ484" i="43"/>
  <c r="AH484" i="43"/>
  <c r="AF484" i="43"/>
  <c r="AM485" i="43" s="1"/>
  <c r="BQ483" i="43"/>
  <c r="BD483" i="43"/>
  <c r="AJ483" i="43"/>
  <c r="AH483" i="43"/>
  <c r="AF483" i="43"/>
  <c r="BQ482" i="43"/>
  <c r="BD482" i="43"/>
  <c r="AJ482" i="43"/>
  <c r="AH482" i="43"/>
  <c r="AF482" i="43"/>
  <c r="W482" i="43"/>
  <c r="U482" i="43"/>
  <c r="S482" i="43"/>
  <c r="AS482" i="43" s="1"/>
  <c r="BQ481" i="43"/>
  <c r="BD481" i="43"/>
  <c r="BR481" i="43" s="1"/>
  <c r="AJ481" i="43"/>
  <c r="AH481" i="43"/>
  <c r="AK481" i="43" s="1"/>
  <c r="AF481" i="43"/>
  <c r="BQ480" i="43"/>
  <c r="BD480" i="43"/>
  <c r="AJ480" i="43"/>
  <c r="AH480" i="43"/>
  <c r="AF480" i="43"/>
  <c r="BQ479" i="43"/>
  <c r="BD479" i="43"/>
  <c r="AJ479" i="43"/>
  <c r="AH479" i="43"/>
  <c r="AF479" i="43"/>
  <c r="BQ478" i="43"/>
  <c r="BD478" i="43"/>
  <c r="AJ478" i="43"/>
  <c r="AH478" i="43"/>
  <c r="AF478" i="43"/>
  <c r="BQ477" i="43"/>
  <c r="BD477" i="43"/>
  <c r="AJ477" i="43"/>
  <c r="AH477" i="43"/>
  <c r="AF477" i="43"/>
  <c r="BQ476" i="43"/>
  <c r="BD476" i="43"/>
  <c r="AJ476" i="43"/>
  <c r="AH476" i="43"/>
  <c r="AF476" i="43"/>
  <c r="W476" i="43"/>
  <c r="U476" i="43"/>
  <c r="Y476" i="43" s="1"/>
  <c r="X476" i="43" s="1"/>
  <c r="Z476" i="43" s="1"/>
  <c r="AA476" i="43" s="1"/>
  <c r="AY476" i="43" s="1"/>
  <c r="S476" i="43"/>
  <c r="AS476" i="43" s="1"/>
  <c r="BQ475" i="43"/>
  <c r="BD475" i="43"/>
  <c r="AJ475" i="43"/>
  <c r="AH475" i="43"/>
  <c r="AF475" i="43"/>
  <c r="BQ474" i="43"/>
  <c r="BD474" i="43"/>
  <c r="AJ474" i="43"/>
  <c r="AH474" i="43"/>
  <c r="AF474" i="43"/>
  <c r="BQ473" i="43"/>
  <c r="BD473" i="43"/>
  <c r="AJ473" i="43"/>
  <c r="AH473" i="43"/>
  <c r="AF473" i="43"/>
  <c r="BQ472" i="43"/>
  <c r="BD472" i="43"/>
  <c r="AJ472" i="43"/>
  <c r="AH472" i="43"/>
  <c r="AF472" i="43"/>
  <c r="BQ471" i="43"/>
  <c r="BD471" i="43"/>
  <c r="AJ471" i="43"/>
  <c r="AH471" i="43"/>
  <c r="AK471" i="43" s="1"/>
  <c r="AF471" i="43"/>
  <c r="BQ470" i="43"/>
  <c r="BD470" i="43"/>
  <c r="AJ470" i="43"/>
  <c r="AH470" i="43"/>
  <c r="AF470" i="43"/>
  <c r="W470" i="43"/>
  <c r="U470" i="43"/>
  <c r="S470" i="43"/>
  <c r="AS470" i="43" s="1"/>
  <c r="BQ469" i="43"/>
  <c r="BD469" i="43"/>
  <c r="AJ469" i="43"/>
  <c r="AH469" i="43"/>
  <c r="AK469" i="43" s="1"/>
  <c r="AF469" i="43"/>
  <c r="BQ468" i="43"/>
  <c r="BD468" i="43"/>
  <c r="AJ468" i="43"/>
  <c r="AH468" i="43"/>
  <c r="AF468" i="43"/>
  <c r="BQ467" i="43"/>
  <c r="BD467" i="43"/>
  <c r="AJ467" i="43"/>
  <c r="AH467" i="43"/>
  <c r="AF467" i="43"/>
  <c r="BQ466" i="43"/>
  <c r="BD466" i="43"/>
  <c r="AJ466" i="43"/>
  <c r="AH466" i="43"/>
  <c r="AK466" i="43" s="1"/>
  <c r="AF466" i="43"/>
  <c r="BQ465" i="43"/>
  <c r="BD465" i="43"/>
  <c r="AJ465" i="43"/>
  <c r="AH465" i="43"/>
  <c r="AF465" i="43"/>
  <c r="BQ464" i="43"/>
  <c r="BD464" i="43"/>
  <c r="AJ464" i="43"/>
  <c r="AH464" i="43"/>
  <c r="AF464" i="43"/>
  <c r="W464" i="43"/>
  <c r="U464" i="43"/>
  <c r="Y464" i="43" s="1"/>
  <c r="S464" i="43"/>
  <c r="AS464" i="43" s="1"/>
  <c r="BQ463" i="43"/>
  <c r="BD463" i="43"/>
  <c r="AJ463" i="43"/>
  <c r="AH463" i="43"/>
  <c r="AF463" i="43"/>
  <c r="BQ462" i="43"/>
  <c r="BD462" i="43"/>
  <c r="AJ462" i="43"/>
  <c r="AH462" i="43"/>
  <c r="AK462" i="43" s="1"/>
  <c r="AF462" i="43"/>
  <c r="BQ461" i="43"/>
  <c r="BD461" i="43"/>
  <c r="AJ461" i="43"/>
  <c r="AH461" i="43"/>
  <c r="AF461" i="43"/>
  <c r="BQ460" i="43"/>
  <c r="BD460" i="43"/>
  <c r="AJ460" i="43"/>
  <c r="AH460" i="43"/>
  <c r="AK460" i="43" s="1"/>
  <c r="AF460" i="43"/>
  <c r="BQ459" i="43"/>
  <c r="BD459" i="43"/>
  <c r="AJ459" i="43"/>
  <c r="AH459" i="43"/>
  <c r="AF459" i="43"/>
  <c r="BQ458" i="43"/>
  <c r="BD458" i="43"/>
  <c r="AJ458" i="43"/>
  <c r="AH458" i="43"/>
  <c r="AF458" i="43"/>
  <c r="W458" i="43"/>
  <c r="U458" i="43"/>
  <c r="S458" i="43"/>
  <c r="AS458" i="43" s="1"/>
  <c r="BQ457" i="43"/>
  <c r="BD457" i="43"/>
  <c r="AJ457" i="43"/>
  <c r="AH457" i="43"/>
  <c r="AF457" i="43"/>
  <c r="BQ456" i="43"/>
  <c r="BD456" i="43"/>
  <c r="AJ456" i="43"/>
  <c r="AH456" i="43"/>
  <c r="AF456" i="43"/>
  <c r="BQ455" i="43"/>
  <c r="BD455" i="43"/>
  <c r="AJ455" i="43"/>
  <c r="AH455" i="43"/>
  <c r="AF455" i="43"/>
  <c r="BQ454" i="43"/>
  <c r="BD454" i="43"/>
  <c r="BR454" i="43" s="1"/>
  <c r="AJ454" i="43"/>
  <c r="AH454" i="43"/>
  <c r="AK454" i="43" s="1"/>
  <c r="AF454" i="43"/>
  <c r="BQ453" i="43"/>
  <c r="BD453" i="43"/>
  <c r="AJ453" i="43"/>
  <c r="AH453" i="43"/>
  <c r="AF453" i="43"/>
  <c r="BQ452" i="43"/>
  <c r="BD452" i="43"/>
  <c r="AJ452" i="43"/>
  <c r="AH452" i="43"/>
  <c r="AK452" i="43" s="1"/>
  <c r="AF452" i="43"/>
  <c r="W452" i="43"/>
  <c r="U452" i="43"/>
  <c r="S452" i="43"/>
  <c r="AS452" i="43" s="1"/>
  <c r="BQ451" i="43"/>
  <c r="BD451" i="43"/>
  <c r="AJ451" i="43"/>
  <c r="AH451" i="43"/>
  <c r="AF451" i="43"/>
  <c r="BQ450" i="43"/>
  <c r="BD450" i="43"/>
  <c r="AJ450" i="43"/>
  <c r="AH450" i="43"/>
  <c r="AF450" i="43"/>
  <c r="BQ449" i="43"/>
  <c r="BD449" i="43"/>
  <c r="AJ449" i="43"/>
  <c r="AH449" i="43"/>
  <c r="AF449" i="43"/>
  <c r="BQ448" i="43"/>
  <c r="BD448" i="43"/>
  <c r="AJ448" i="43"/>
  <c r="AH448" i="43"/>
  <c r="AF448" i="43"/>
  <c r="BQ447" i="43"/>
  <c r="BD447" i="43"/>
  <c r="AJ447" i="43"/>
  <c r="AH447" i="43"/>
  <c r="AF447" i="43"/>
  <c r="BQ446" i="43"/>
  <c r="BD446" i="43"/>
  <c r="AJ446" i="43"/>
  <c r="AH446" i="43"/>
  <c r="AF446" i="43"/>
  <c r="W446" i="43"/>
  <c r="U446" i="43"/>
  <c r="S446" i="43"/>
  <c r="AS446" i="43" s="1"/>
  <c r="BQ445" i="43"/>
  <c r="BD445" i="43"/>
  <c r="AJ445" i="43"/>
  <c r="AH445" i="43"/>
  <c r="AF445" i="43"/>
  <c r="BQ444" i="43"/>
  <c r="BD444" i="43"/>
  <c r="AJ444" i="43"/>
  <c r="AH444" i="43"/>
  <c r="AF444" i="43"/>
  <c r="BQ443" i="43"/>
  <c r="BD443" i="43"/>
  <c r="AJ443" i="43"/>
  <c r="AH443" i="43"/>
  <c r="AF443" i="43"/>
  <c r="BQ442" i="43"/>
  <c r="BD442" i="43"/>
  <c r="AJ442" i="43"/>
  <c r="AH442" i="43"/>
  <c r="AF442" i="43"/>
  <c r="BQ441" i="43"/>
  <c r="BD441" i="43"/>
  <c r="AJ441" i="43"/>
  <c r="AH441" i="43"/>
  <c r="AF441" i="43"/>
  <c r="BQ440" i="43"/>
  <c r="BD440" i="43"/>
  <c r="AJ440" i="43"/>
  <c r="AH440" i="43"/>
  <c r="AF440" i="43"/>
  <c r="W440" i="43"/>
  <c r="U440" i="43"/>
  <c r="Y440" i="43" s="1"/>
  <c r="S440" i="43"/>
  <c r="AS440" i="43" s="1"/>
  <c r="BQ439" i="43"/>
  <c r="BD439" i="43"/>
  <c r="AJ439" i="43"/>
  <c r="AH439" i="43"/>
  <c r="AF439" i="43"/>
  <c r="BQ438" i="43"/>
  <c r="BD438" i="43"/>
  <c r="AJ438" i="43"/>
  <c r="AH438" i="43"/>
  <c r="AK438" i="43" s="1"/>
  <c r="AF438" i="43"/>
  <c r="BQ437" i="43"/>
  <c r="BD437" i="43"/>
  <c r="AJ437" i="43"/>
  <c r="AH437" i="43"/>
  <c r="AF437" i="43"/>
  <c r="BQ436" i="43"/>
  <c r="BD436" i="43"/>
  <c r="AJ436" i="43"/>
  <c r="AH436" i="43"/>
  <c r="AF436" i="43"/>
  <c r="BQ435" i="43"/>
  <c r="BD435" i="43"/>
  <c r="AJ435" i="43"/>
  <c r="AH435" i="43"/>
  <c r="AF435" i="43"/>
  <c r="BQ434" i="43"/>
  <c r="BD434" i="43"/>
  <c r="AJ434" i="43"/>
  <c r="AH434" i="43"/>
  <c r="AK434" i="43" s="1"/>
  <c r="AF434" i="43"/>
  <c r="W434" i="43"/>
  <c r="U434" i="43"/>
  <c r="S434" i="43"/>
  <c r="AS434" i="43" s="1"/>
  <c r="BQ433" i="43"/>
  <c r="BD433" i="43"/>
  <c r="AJ433" i="43"/>
  <c r="AH433" i="43"/>
  <c r="AF433" i="43"/>
  <c r="BQ432" i="43"/>
  <c r="BD432" i="43"/>
  <c r="AJ432" i="43"/>
  <c r="AH432" i="43"/>
  <c r="AK432" i="43" s="1"/>
  <c r="AF432" i="43"/>
  <c r="BQ431" i="43"/>
  <c r="BD431" i="43"/>
  <c r="AJ431" i="43"/>
  <c r="AH431" i="43"/>
  <c r="AF431" i="43"/>
  <c r="BQ430" i="43"/>
  <c r="BD430" i="43"/>
  <c r="AJ430" i="43"/>
  <c r="AH430" i="43"/>
  <c r="AF430" i="43"/>
  <c r="BQ429" i="43"/>
  <c r="BD429" i="43"/>
  <c r="AJ429" i="43"/>
  <c r="AH429" i="43"/>
  <c r="AK429" i="43" s="1"/>
  <c r="AF429" i="43"/>
  <c r="BQ428" i="43"/>
  <c r="BD428" i="43"/>
  <c r="AJ428" i="43"/>
  <c r="AH428" i="43"/>
  <c r="AF428" i="43"/>
  <c r="W428" i="43"/>
  <c r="U428" i="43"/>
  <c r="S428" i="43"/>
  <c r="AS428" i="43" s="1"/>
  <c r="BQ427" i="43"/>
  <c r="BD427" i="43"/>
  <c r="AJ427" i="43"/>
  <c r="AH427" i="43"/>
  <c r="AF427" i="43"/>
  <c r="BQ426" i="43"/>
  <c r="BD426" i="43"/>
  <c r="AL426" i="43"/>
  <c r="AJ426" i="43"/>
  <c r="AH426" i="43"/>
  <c r="AF426" i="43"/>
  <c r="BQ425" i="43"/>
  <c r="BD425" i="43"/>
  <c r="AJ425" i="43"/>
  <c r="AH425" i="43"/>
  <c r="AF425" i="43"/>
  <c r="AM426" i="43" s="1"/>
  <c r="BQ424" i="43"/>
  <c r="BD424" i="43"/>
  <c r="AJ424" i="43"/>
  <c r="AH424" i="43"/>
  <c r="AF424" i="43"/>
  <c r="BQ423" i="43"/>
  <c r="BD423" i="43"/>
  <c r="AJ423" i="43"/>
  <c r="AH423" i="43"/>
  <c r="AF423" i="43"/>
  <c r="BQ422" i="43"/>
  <c r="BD422" i="43"/>
  <c r="AJ422" i="43"/>
  <c r="AH422" i="43"/>
  <c r="AF422" i="43"/>
  <c r="W422" i="43"/>
  <c r="U422" i="43"/>
  <c r="S422" i="43"/>
  <c r="AS422" i="43" s="1"/>
  <c r="BQ421" i="43"/>
  <c r="BD421" i="43"/>
  <c r="AJ421" i="43"/>
  <c r="AH421" i="43"/>
  <c r="AF421" i="43"/>
  <c r="BQ420" i="43"/>
  <c r="BD420" i="43"/>
  <c r="AJ420" i="43"/>
  <c r="AH420" i="43"/>
  <c r="AF420" i="43"/>
  <c r="BQ419" i="43"/>
  <c r="BD419" i="43"/>
  <c r="AJ419" i="43"/>
  <c r="AH419" i="43"/>
  <c r="AF419" i="43"/>
  <c r="BQ418" i="43"/>
  <c r="BD418" i="43"/>
  <c r="AJ418" i="43"/>
  <c r="AH418" i="43"/>
  <c r="AF418" i="43"/>
  <c r="BQ417" i="43"/>
  <c r="BD417" i="43"/>
  <c r="BR417" i="43" s="1"/>
  <c r="AJ417" i="43"/>
  <c r="AH417" i="43"/>
  <c r="AF417" i="43"/>
  <c r="BQ416" i="43"/>
  <c r="BD416" i="43"/>
  <c r="AS416" i="43"/>
  <c r="AJ416" i="43"/>
  <c r="AH416" i="43"/>
  <c r="AF416" i="43"/>
  <c r="W416" i="43"/>
  <c r="U416" i="43"/>
  <c r="S416" i="43"/>
  <c r="BQ415" i="43"/>
  <c r="BD415" i="43"/>
  <c r="AJ415" i="43"/>
  <c r="AH415" i="43"/>
  <c r="AF415" i="43"/>
  <c r="BQ414" i="43"/>
  <c r="BD414" i="43"/>
  <c r="AJ414" i="43"/>
  <c r="AH414" i="43"/>
  <c r="AF414" i="43"/>
  <c r="BQ413" i="43"/>
  <c r="BD413" i="43"/>
  <c r="BR413" i="43" s="1"/>
  <c r="AJ413" i="43"/>
  <c r="AH413" i="43"/>
  <c r="AF413" i="43"/>
  <c r="BQ412" i="43"/>
  <c r="BD412" i="43"/>
  <c r="AJ412" i="43"/>
  <c r="AH412" i="43"/>
  <c r="AF412" i="43"/>
  <c r="BQ411" i="43"/>
  <c r="BD411" i="43"/>
  <c r="AJ411" i="43"/>
  <c r="AH411" i="43"/>
  <c r="AF411" i="43"/>
  <c r="BQ410" i="43"/>
  <c r="BD410" i="43"/>
  <c r="AJ410" i="43"/>
  <c r="AH410" i="43"/>
  <c r="AF410" i="43"/>
  <c r="W410" i="43"/>
  <c r="U410" i="43"/>
  <c r="S410" i="43"/>
  <c r="AS410" i="43" s="1"/>
  <c r="BQ409" i="43"/>
  <c r="BR409" i="43" s="1"/>
  <c r="BD409" i="43"/>
  <c r="AJ409" i="43"/>
  <c r="AH409" i="43"/>
  <c r="AF409" i="43"/>
  <c r="BQ408" i="43"/>
  <c r="BD408" i="43"/>
  <c r="AJ408" i="43"/>
  <c r="AH408" i="43"/>
  <c r="AK408" i="43" s="1"/>
  <c r="AF408" i="43"/>
  <c r="AL409" i="43" s="1"/>
  <c r="BQ407" i="43"/>
  <c r="BD407" i="43"/>
  <c r="AJ407" i="43"/>
  <c r="AH407" i="43"/>
  <c r="AK407" i="43" s="1"/>
  <c r="AF407" i="43"/>
  <c r="BQ406" i="43"/>
  <c r="BD406" i="43"/>
  <c r="AJ406" i="43"/>
  <c r="AH406" i="43"/>
  <c r="AF406" i="43"/>
  <c r="BQ405" i="43"/>
  <c r="BD405" i="43"/>
  <c r="AJ405" i="43"/>
  <c r="AH405" i="43"/>
  <c r="AF405" i="43"/>
  <c r="AL406" i="43" s="1"/>
  <c r="BQ404" i="43"/>
  <c r="BD404" i="43"/>
  <c r="AJ404" i="43"/>
  <c r="AH404" i="43"/>
  <c r="AF404" i="43"/>
  <c r="W404" i="43"/>
  <c r="U404" i="43"/>
  <c r="Y404" i="43" s="1"/>
  <c r="S404" i="43"/>
  <c r="AS404" i="43" s="1"/>
  <c r="BQ403" i="43"/>
  <c r="BD403" i="43"/>
  <c r="AJ403" i="43"/>
  <c r="AH403" i="43"/>
  <c r="AK403" i="43" s="1"/>
  <c r="AF403" i="43"/>
  <c r="BQ402" i="43"/>
  <c r="BD402" i="43"/>
  <c r="AJ402" i="43"/>
  <c r="AH402" i="43"/>
  <c r="AF402" i="43"/>
  <c r="BQ401" i="43"/>
  <c r="BD401" i="43"/>
  <c r="AJ401" i="43"/>
  <c r="AH401" i="43"/>
  <c r="AF401" i="43"/>
  <c r="BQ400" i="43"/>
  <c r="BD400" i="43"/>
  <c r="AJ400" i="43"/>
  <c r="AH400" i="43"/>
  <c r="AF400" i="43"/>
  <c r="BQ399" i="43"/>
  <c r="BR399" i="43" s="1"/>
  <c r="BD399" i="43"/>
  <c r="AJ399" i="43"/>
  <c r="AH399" i="43"/>
  <c r="AF399" i="43"/>
  <c r="BQ398" i="43"/>
  <c r="BD398" i="43"/>
  <c r="AJ398" i="43"/>
  <c r="AH398" i="43"/>
  <c r="AF398" i="43"/>
  <c r="W398" i="43"/>
  <c r="U398" i="43"/>
  <c r="Y398" i="43" s="1"/>
  <c r="X398" i="43" s="1"/>
  <c r="Z398" i="43" s="1"/>
  <c r="AA398" i="43" s="1"/>
  <c r="AY398" i="43" s="1"/>
  <c r="S398" i="43"/>
  <c r="AS398" i="43" s="1"/>
  <c r="BQ397" i="43"/>
  <c r="BD397" i="43"/>
  <c r="AJ397" i="43"/>
  <c r="AH397" i="43"/>
  <c r="AF397" i="43"/>
  <c r="BQ396" i="43"/>
  <c r="BD396" i="43"/>
  <c r="AJ396" i="43"/>
  <c r="AH396" i="43"/>
  <c r="AK396" i="43" s="1"/>
  <c r="AF396" i="43"/>
  <c r="BQ395" i="43"/>
  <c r="BD395" i="43"/>
  <c r="AJ395" i="43"/>
  <c r="AH395" i="43"/>
  <c r="AK395" i="43" s="1"/>
  <c r="AF395" i="43"/>
  <c r="BQ394" i="43"/>
  <c r="BD394" i="43"/>
  <c r="AJ394" i="43"/>
  <c r="AH394" i="43"/>
  <c r="AF394" i="43"/>
  <c r="BQ393" i="43"/>
  <c r="BD393" i="43"/>
  <c r="AJ393" i="43"/>
  <c r="AH393" i="43"/>
  <c r="AK393" i="43" s="1"/>
  <c r="AF393" i="43"/>
  <c r="BQ392" i="43"/>
  <c r="BD392" i="43"/>
  <c r="AJ392" i="43"/>
  <c r="AH392" i="43"/>
  <c r="AF392" i="43"/>
  <c r="W392" i="43"/>
  <c r="U392" i="43"/>
  <c r="S392" i="43"/>
  <c r="AS392" i="43" s="1"/>
  <c r="BQ391" i="43"/>
  <c r="BD391" i="43"/>
  <c r="AJ391" i="43"/>
  <c r="AH391" i="43"/>
  <c r="AK391" i="43" s="1"/>
  <c r="AF391" i="43"/>
  <c r="BQ390" i="43"/>
  <c r="BD390" i="43"/>
  <c r="AJ390" i="43"/>
  <c r="AH390" i="43"/>
  <c r="AF390" i="43"/>
  <c r="BQ389" i="43"/>
  <c r="BD389" i="43"/>
  <c r="AJ389" i="43"/>
  <c r="AH389" i="43"/>
  <c r="AK389" i="43" s="1"/>
  <c r="AF389" i="43"/>
  <c r="BQ388" i="43"/>
  <c r="BD388" i="43"/>
  <c r="AJ388" i="43"/>
  <c r="AH388" i="43"/>
  <c r="AK388" i="43" s="1"/>
  <c r="AF388" i="43"/>
  <c r="BQ387" i="43"/>
  <c r="BD387" i="43"/>
  <c r="AJ387" i="43"/>
  <c r="AH387" i="43"/>
  <c r="AF387" i="43"/>
  <c r="BQ386" i="43"/>
  <c r="BD386" i="43"/>
  <c r="AJ386" i="43"/>
  <c r="AH386" i="43"/>
  <c r="AK386" i="43" s="1"/>
  <c r="AF386" i="43"/>
  <c r="W386" i="43"/>
  <c r="U386" i="43"/>
  <c r="S386" i="43"/>
  <c r="BQ385" i="43"/>
  <c r="BD385" i="43"/>
  <c r="AJ385" i="43"/>
  <c r="AH385" i="43"/>
  <c r="AF385" i="43"/>
  <c r="BQ384" i="43"/>
  <c r="BD384" i="43"/>
  <c r="AJ384" i="43"/>
  <c r="AH384" i="43"/>
  <c r="AF384" i="43"/>
  <c r="BQ383" i="43"/>
  <c r="BD383" i="43"/>
  <c r="AJ383" i="43"/>
  <c r="AH383" i="43"/>
  <c r="AF383" i="43"/>
  <c r="BQ382" i="43"/>
  <c r="BD382" i="43"/>
  <c r="AJ382" i="43"/>
  <c r="AH382" i="43"/>
  <c r="AF382" i="43"/>
  <c r="BQ381" i="43"/>
  <c r="BD381" i="43"/>
  <c r="AJ381" i="43"/>
  <c r="AH381" i="43"/>
  <c r="AF381" i="43"/>
  <c r="BQ380" i="43"/>
  <c r="BD380" i="43"/>
  <c r="AJ380" i="43"/>
  <c r="AH380" i="43"/>
  <c r="AF380" i="43"/>
  <c r="W380" i="43"/>
  <c r="U380" i="43"/>
  <c r="S380" i="43"/>
  <c r="AS380" i="43" s="1"/>
  <c r="BQ379" i="43"/>
  <c r="BD379" i="43"/>
  <c r="AJ379" i="43"/>
  <c r="AH379" i="43"/>
  <c r="AF379" i="43"/>
  <c r="BQ378" i="43"/>
  <c r="BD378" i="43"/>
  <c r="BR378" i="43" s="1"/>
  <c r="AJ378" i="43"/>
  <c r="AH378" i="43"/>
  <c r="AF378" i="43"/>
  <c r="BQ377" i="43"/>
  <c r="BD377" i="43"/>
  <c r="AJ377" i="43"/>
  <c r="AH377" i="43"/>
  <c r="AF377" i="43"/>
  <c r="BQ376" i="43"/>
  <c r="BD376" i="43"/>
  <c r="AJ376" i="43"/>
  <c r="AH376" i="43"/>
  <c r="AK376" i="43" s="1"/>
  <c r="AF376" i="43"/>
  <c r="AM377" i="43" s="1"/>
  <c r="BQ375" i="43"/>
  <c r="BD375" i="43"/>
  <c r="AJ375" i="43"/>
  <c r="AH375" i="43"/>
  <c r="AF375" i="43"/>
  <c r="BQ374" i="43"/>
  <c r="BD374" i="43"/>
  <c r="AJ374" i="43"/>
  <c r="AH374" i="43"/>
  <c r="AF374" i="43"/>
  <c r="W374" i="43"/>
  <c r="U374" i="43"/>
  <c r="S374" i="43"/>
  <c r="AS374" i="43" s="1"/>
  <c r="BQ373" i="43"/>
  <c r="BD373" i="43"/>
  <c r="AJ373" i="43"/>
  <c r="AH373" i="43"/>
  <c r="AF373" i="43"/>
  <c r="BQ372" i="43"/>
  <c r="BD372" i="43"/>
  <c r="AJ372" i="43"/>
  <c r="AH372" i="43"/>
  <c r="AF372" i="43"/>
  <c r="BQ371" i="43"/>
  <c r="BD371" i="43"/>
  <c r="BR371" i="43" s="1"/>
  <c r="AJ371" i="43"/>
  <c r="AH371" i="43"/>
  <c r="AK371" i="43" s="1"/>
  <c r="AF371" i="43"/>
  <c r="BQ370" i="43"/>
  <c r="BD370" i="43"/>
  <c r="AJ370" i="43"/>
  <c r="AH370" i="43"/>
  <c r="AF370" i="43"/>
  <c r="BQ369" i="43"/>
  <c r="BD369" i="43"/>
  <c r="AJ369" i="43"/>
  <c r="AH369" i="43"/>
  <c r="AK369" i="43" s="1"/>
  <c r="AF369" i="43"/>
  <c r="AL370" i="43" s="1"/>
  <c r="BQ368" i="43"/>
  <c r="BD368" i="43"/>
  <c r="AJ368" i="43"/>
  <c r="AH368" i="43"/>
  <c r="AF368" i="43"/>
  <c r="W368" i="43"/>
  <c r="U368" i="43"/>
  <c r="S368" i="43"/>
  <c r="AS368" i="43" s="1"/>
  <c r="BQ367" i="43"/>
  <c r="BD367" i="43"/>
  <c r="AJ367" i="43"/>
  <c r="AH367" i="43"/>
  <c r="AK367" i="43" s="1"/>
  <c r="AF367" i="43"/>
  <c r="BQ366" i="43"/>
  <c r="BD366" i="43"/>
  <c r="AJ366" i="43"/>
  <c r="AH366" i="43"/>
  <c r="AK366" i="43" s="1"/>
  <c r="AF366" i="43"/>
  <c r="BQ365" i="43"/>
  <c r="BD365" i="43"/>
  <c r="AJ365" i="43"/>
  <c r="AH365" i="43"/>
  <c r="AF365" i="43"/>
  <c r="BQ364" i="43"/>
  <c r="BD364" i="43"/>
  <c r="AJ364" i="43"/>
  <c r="AH364" i="43"/>
  <c r="AF364" i="43"/>
  <c r="BQ363" i="43"/>
  <c r="BD363" i="43"/>
  <c r="AJ363" i="43"/>
  <c r="AH363" i="43"/>
  <c r="AF363" i="43"/>
  <c r="BQ362" i="43"/>
  <c r="BD362" i="43"/>
  <c r="AJ362" i="43"/>
  <c r="AH362" i="43"/>
  <c r="AF362" i="43"/>
  <c r="W362" i="43"/>
  <c r="U362" i="43"/>
  <c r="S362" i="43"/>
  <c r="AS362" i="43" s="1"/>
  <c r="BQ361" i="43"/>
  <c r="BD361" i="43"/>
  <c r="AJ361" i="43"/>
  <c r="AH361" i="43"/>
  <c r="AF361" i="43"/>
  <c r="BQ360" i="43"/>
  <c r="BD360" i="43"/>
  <c r="AJ360" i="43"/>
  <c r="AH360" i="43"/>
  <c r="AF360" i="43"/>
  <c r="BQ359" i="43"/>
  <c r="BD359" i="43"/>
  <c r="AJ359" i="43"/>
  <c r="AH359" i="43"/>
  <c r="AF359" i="43"/>
  <c r="BQ358" i="43"/>
  <c r="BD358" i="43"/>
  <c r="AJ358" i="43"/>
  <c r="AH358" i="43"/>
  <c r="AF358" i="43"/>
  <c r="BQ357" i="43"/>
  <c r="BD357" i="43"/>
  <c r="AJ357" i="43"/>
  <c r="AH357" i="43"/>
  <c r="AF357" i="43"/>
  <c r="BQ356" i="43"/>
  <c r="BD356" i="43"/>
  <c r="BR356" i="43" s="1"/>
  <c r="AJ356" i="43"/>
  <c r="AH356" i="43"/>
  <c r="AF356" i="43"/>
  <c r="W356" i="43"/>
  <c r="U356" i="43"/>
  <c r="S356" i="43"/>
  <c r="AS356" i="43" s="1"/>
  <c r="BQ355" i="43"/>
  <c r="BD355" i="43"/>
  <c r="AJ355" i="43"/>
  <c r="AH355" i="43"/>
  <c r="AF355" i="43"/>
  <c r="BQ354" i="43"/>
  <c r="BD354" i="43"/>
  <c r="AJ354" i="43"/>
  <c r="AH354" i="43"/>
  <c r="AK354" i="43" s="1"/>
  <c r="AF354" i="43"/>
  <c r="BQ353" i="43"/>
  <c r="BD353" i="43"/>
  <c r="AJ353" i="43"/>
  <c r="AH353" i="43"/>
  <c r="AF353" i="43"/>
  <c r="BQ352" i="43"/>
  <c r="BD352" i="43"/>
  <c r="AJ352" i="43"/>
  <c r="AH352" i="43"/>
  <c r="AK352" i="43" s="1"/>
  <c r="AF352" i="43"/>
  <c r="BQ351" i="43"/>
  <c r="BD351" i="43"/>
  <c r="AJ351" i="43"/>
  <c r="AH351" i="43"/>
  <c r="AF351" i="43"/>
  <c r="BQ350" i="43"/>
  <c r="BD350" i="43"/>
  <c r="AJ350" i="43"/>
  <c r="AH350" i="43"/>
  <c r="AF350" i="43"/>
  <c r="W350" i="43"/>
  <c r="U350" i="43"/>
  <c r="S350" i="43"/>
  <c r="AS350" i="43" s="1"/>
  <c r="BQ349" i="43"/>
  <c r="BD349" i="43"/>
  <c r="AJ349" i="43"/>
  <c r="AH349" i="43"/>
  <c r="AK349" i="43" s="1"/>
  <c r="AF349" i="43"/>
  <c r="BQ348" i="43"/>
  <c r="BD348" i="43"/>
  <c r="AJ348" i="43"/>
  <c r="AH348" i="43"/>
  <c r="AF348" i="43"/>
  <c r="BQ347" i="43"/>
  <c r="BD347" i="43"/>
  <c r="AJ347" i="43"/>
  <c r="AH347" i="43"/>
  <c r="AK347" i="43" s="1"/>
  <c r="AF347" i="43"/>
  <c r="BQ346" i="43"/>
  <c r="BD346" i="43"/>
  <c r="BR346" i="43" s="1"/>
  <c r="AJ346" i="43"/>
  <c r="AH346" i="43"/>
  <c r="AK346" i="43" s="1"/>
  <c r="AF346" i="43"/>
  <c r="BQ345" i="43"/>
  <c r="BD345" i="43"/>
  <c r="AJ345" i="43"/>
  <c r="AH345" i="43"/>
  <c r="AF345" i="43"/>
  <c r="BQ344" i="43"/>
  <c r="BD344" i="43"/>
  <c r="BR344" i="43" s="1"/>
  <c r="AJ344" i="43"/>
  <c r="AH344" i="43"/>
  <c r="AF344" i="43"/>
  <c r="W344" i="43"/>
  <c r="U344" i="43"/>
  <c r="Y344" i="43" s="1"/>
  <c r="AV344" i="43" s="1"/>
  <c r="S344" i="43"/>
  <c r="AS344" i="43" s="1"/>
  <c r="BQ343" i="43"/>
  <c r="BD343" i="43"/>
  <c r="AJ343" i="43"/>
  <c r="AH343" i="43"/>
  <c r="AF343" i="43"/>
  <c r="BQ342" i="43"/>
  <c r="BD342" i="43"/>
  <c r="AJ342" i="43"/>
  <c r="AH342" i="43"/>
  <c r="AF342" i="43"/>
  <c r="BQ341" i="43"/>
  <c r="BD341" i="43"/>
  <c r="AJ341" i="43"/>
  <c r="AH341" i="43"/>
  <c r="AF341" i="43"/>
  <c r="BQ340" i="43"/>
  <c r="BD340" i="43"/>
  <c r="AJ340" i="43"/>
  <c r="AH340" i="43"/>
  <c r="AF340" i="43"/>
  <c r="BQ339" i="43"/>
  <c r="BD339" i="43"/>
  <c r="AJ339" i="43"/>
  <c r="AH339" i="43"/>
  <c r="AK339" i="43" s="1"/>
  <c r="AF339" i="43"/>
  <c r="BQ338" i="43"/>
  <c r="BD338" i="43"/>
  <c r="AJ338" i="43"/>
  <c r="AH338" i="43"/>
  <c r="AF338" i="43"/>
  <c r="W338" i="43"/>
  <c r="U338" i="43"/>
  <c r="S338" i="43"/>
  <c r="AS338" i="43" s="1"/>
  <c r="BQ337" i="43"/>
  <c r="BD337" i="43"/>
  <c r="AJ337" i="43"/>
  <c r="AH337" i="43"/>
  <c r="AK337" i="43" s="1"/>
  <c r="AF337" i="43"/>
  <c r="BQ336" i="43"/>
  <c r="BD336" i="43"/>
  <c r="AJ336" i="43"/>
  <c r="AH336" i="43"/>
  <c r="AF336" i="43"/>
  <c r="BQ335" i="43"/>
  <c r="BD335" i="43"/>
  <c r="AJ335" i="43"/>
  <c r="AH335" i="43"/>
  <c r="AK335" i="43" s="1"/>
  <c r="AF335" i="43"/>
  <c r="BQ334" i="43"/>
  <c r="BD334" i="43"/>
  <c r="AJ334" i="43"/>
  <c r="AH334" i="43"/>
  <c r="AF334" i="43"/>
  <c r="BQ333" i="43"/>
  <c r="BD333" i="43"/>
  <c r="AJ333" i="43"/>
  <c r="AH333" i="43"/>
  <c r="AF333" i="43"/>
  <c r="BQ332" i="43"/>
  <c r="BD332" i="43"/>
  <c r="AJ332" i="43"/>
  <c r="AH332" i="43"/>
  <c r="AF332" i="43"/>
  <c r="W332" i="43"/>
  <c r="U332" i="43"/>
  <c r="Y332" i="43" s="1"/>
  <c r="S332" i="43"/>
  <c r="AS332" i="43" s="1"/>
  <c r="BQ331" i="43"/>
  <c r="BD331" i="43"/>
  <c r="AJ331" i="43"/>
  <c r="AH331" i="43"/>
  <c r="AF331" i="43"/>
  <c r="BQ330" i="43"/>
  <c r="BD330" i="43"/>
  <c r="AJ330" i="43"/>
  <c r="AH330" i="43"/>
  <c r="AF330" i="43"/>
  <c r="BQ329" i="43"/>
  <c r="BD329" i="43"/>
  <c r="AJ329" i="43"/>
  <c r="AH329" i="43"/>
  <c r="AF329" i="43"/>
  <c r="BQ328" i="43"/>
  <c r="BD328" i="43"/>
  <c r="AJ328" i="43"/>
  <c r="AH328" i="43"/>
  <c r="AF328" i="43"/>
  <c r="BQ327" i="43"/>
  <c r="BD327" i="43"/>
  <c r="AJ327" i="43"/>
  <c r="AH327" i="43"/>
  <c r="AF327" i="43"/>
  <c r="BQ326" i="43"/>
  <c r="BD326" i="43"/>
  <c r="AJ326" i="43"/>
  <c r="AH326" i="43"/>
  <c r="AK326" i="43" s="1"/>
  <c r="AF326" i="43"/>
  <c r="W326" i="43"/>
  <c r="U326" i="43"/>
  <c r="Y326" i="43" s="1"/>
  <c r="S326" i="43"/>
  <c r="AS326" i="43" s="1"/>
  <c r="BQ325" i="43"/>
  <c r="BD325" i="43"/>
  <c r="AJ325" i="43"/>
  <c r="AH325" i="43"/>
  <c r="AK325" i="43" s="1"/>
  <c r="AF325" i="43"/>
  <c r="BQ324" i="43"/>
  <c r="BD324" i="43"/>
  <c r="AJ324" i="43"/>
  <c r="AH324" i="43"/>
  <c r="AK324" i="43" s="1"/>
  <c r="AF324" i="43"/>
  <c r="BQ323" i="43"/>
  <c r="BD323" i="43"/>
  <c r="AJ323" i="43"/>
  <c r="AH323" i="43"/>
  <c r="AF323" i="43"/>
  <c r="BQ322" i="43"/>
  <c r="BD322" i="43"/>
  <c r="AJ322" i="43"/>
  <c r="AH322" i="43"/>
  <c r="AF322" i="43"/>
  <c r="BQ321" i="43"/>
  <c r="BD321" i="43"/>
  <c r="AJ321" i="43"/>
  <c r="AH321" i="43"/>
  <c r="AF321" i="43"/>
  <c r="BQ320" i="43"/>
  <c r="BD320" i="43"/>
  <c r="AJ320" i="43"/>
  <c r="AH320" i="43"/>
  <c r="AF320" i="43"/>
  <c r="W320" i="43"/>
  <c r="U320" i="43"/>
  <c r="S320" i="43"/>
  <c r="AS320" i="43" s="1"/>
  <c r="BQ319" i="43"/>
  <c r="BD319" i="43"/>
  <c r="AJ319" i="43"/>
  <c r="AH319" i="43"/>
  <c r="AF319" i="43"/>
  <c r="BQ318" i="43"/>
  <c r="BD318" i="43"/>
  <c r="AJ318" i="43"/>
  <c r="AH318" i="43"/>
  <c r="AF318" i="43"/>
  <c r="BQ317" i="43"/>
  <c r="BD317" i="43"/>
  <c r="AJ317" i="43"/>
  <c r="AH317" i="43"/>
  <c r="AK317" i="43" s="1"/>
  <c r="AF317" i="43"/>
  <c r="BQ316" i="43"/>
  <c r="BD316" i="43"/>
  <c r="AJ316" i="43"/>
  <c r="AH316" i="43"/>
  <c r="AF316" i="43"/>
  <c r="AL317" i="43" s="1"/>
  <c r="BQ315" i="43"/>
  <c r="BD315" i="43"/>
  <c r="AJ315" i="43"/>
  <c r="AH315" i="43"/>
  <c r="AK315" i="43" s="1"/>
  <c r="AF315" i="43"/>
  <c r="BQ314" i="43"/>
  <c r="BD314" i="43"/>
  <c r="AJ314" i="43"/>
  <c r="AH314" i="43"/>
  <c r="AF314" i="43"/>
  <c r="W314" i="43"/>
  <c r="U314" i="43"/>
  <c r="S314" i="43"/>
  <c r="AS314" i="43" s="1"/>
  <c r="BQ313" i="43"/>
  <c r="BD313" i="43"/>
  <c r="AJ313" i="43"/>
  <c r="AH313" i="43"/>
  <c r="AF313" i="43"/>
  <c r="BQ312" i="43"/>
  <c r="BD312" i="43"/>
  <c r="AJ312" i="43"/>
  <c r="AH312" i="43"/>
  <c r="AF312" i="43"/>
  <c r="BQ311" i="43"/>
  <c r="BD311" i="43"/>
  <c r="AJ311" i="43"/>
  <c r="AH311" i="43"/>
  <c r="AF311" i="43"/>
  <c r="BQ310" i="43"/>
  <c r="BD310" i="43"/>
  <c r="AJ310" i="43"/>
  <c r="AH310" i="43"/>
  <c r="AF310" i="43"/>
  <c r="BQ309" i="43"/>
  <c r="BD309" i="43"/>
  <c r="AJ309" i="43"/>
  <c r="AH309" i="43"/>
  <c r="AK309" i="43" s="1"/>
  <c r="AF309" i="43"/>
  <c r="BQ308" i="43"/>
  <c r="BD308" i="43"/>
  <c r="AJ308" i="43"/>
  <c r="AH308" i="43"/>
  <c r="AK308" i="43" s="1"/>
  <c r="AF308" i="43"/>
  <c r="W308" i="43"/>
  <c r="U308" i="43"/>
  <c r="S308" i="43"/>
  <c r="AS308" i="43" s="1"/>
  <c r="BQ307" i="43"/>
  <c r="BD307" i="43"/>
  <c r="BR307" i="43" s="1"/>
  <c r="AJ307" i="43"/>
  <c r="AH307" i="43"/>
  <c r="AK307" i="43" s="1"/>
  <c r="AF307" i="43"/>
  <c r="BQ306" i="43"/>
  <c r="BD306" i="43"/>
  <c r="AJ306" i="43"/>
  <c r="AH306" i="43"/>
  <c r="AF306" i="43"/>
  <c r="BQ305" i="43"/>
  <c r="BD305" i="43"/>
  <c r="AJ305" i="43"/>
  <c r="AH305" i="43"/>
  <c r="AK305" i="43" s="1"/>
  <c r="AF305" i="43"/>
  <c r="BQ304" i="43"/>
  <c r="BD304" i="43"/>
  <c r="AJ304" i="43"/>
  <c r="AH304" i="43"/>
  <c r="AK304" i="43" s="1"/>
  <c r="AF304" i="43"/>
  <c r="BQ303" i="43"/>
  <c r="BD303" i="43"/>
  <c r="AJ303" i="43"/>
  <c r="AH303" i="43"/>
  <c r="AF303" i="43"/>
  <c r="BQ302" i="43"/>
  <c r="BD302" i="43"/>
  <c r="AJ302" i="43"/>
  <c r="AH302" i="43"/>
  <c r="AF302" i="43"/>
  <c r="W302" i="43"/>
  <c r="U302" i="43"/>
  <c r="Y302" i="43" s="1"/>
  <c r="S302" i="43"/>
  <c r="AS302" i="43" s="1"/>
  <c r="BQ301" i="43"/>
  <c r="BD301" i="43"/>
  <c r="AJ301" i="43"/>
  <c r="AH301" i="43"/>
  <c r="AF301" i="43"/>
  <c r="BQ300" i="43"/>
  <c r="BD300" i="43"/>
  <c r="AJ300" i="43"/>
  <c r="AH300" i="43"/>
  <c r="AF300" i="43"/>
  <c r="BQ299" i="43"/>
  <c r="BD299" i="43"/>
  <c r="AJ299" i="43"/>
  <c r="AH299" i="43"/>
  <c r="AF299" i="43"/>
  <c r="BQ298" i="43"/>
  <c r="BD298" i="43"/>
  <c r="AJ298" i="43"/>
  <c r="AH298" i="43"/>
  <c r="AK298" i="43" s="1"/>
  <c r="AF298" i="43"/>
  <c r="BQ297" i="43"/>
  <c r="BD297" i="43"/>
  <c r="AJ297" i="43"/>
  <c r="AH297" i="43"/>
  <c r="AF297" i="43"/>
  <c r="BQ296" i="43"/>
  <c r="BD296" i="43"/>
  <c r="AJ296" i="43"/>
  <c r="AH296" i="43"/>
  <c r="AF296" i="43"/>
  <c r="W296" i="43"/>
  <c r="U296" i="43"/>
  <c r="S296" i="43"/>
  <c r="AS296" i="43" s="1"/>
  <c r="BQ295" i="43"/>
  <c r="BD295" i="43"/>
  <c r="AJ295" i="43"/>
  <c r="AH295" i="43"/>
  <c r="AF295" i="43"/>
  <c r="BQ294" i="43"/>
  <c r="BD294" i="43"/>
  <c r="AJ294" i="43"/>
  <c r="AH294" i="43"/>
  <c r="AF294" i="43"/>
  <c r="BQ293" i="43"/>
  <c r="BD293" i="43"/>
  <c r="AJ293" i="43"/>
  <c r="AH293" i="43"/>
  <c r="AF293" i="43"/>
  <c r="BQ292" i="43"/>
  <c r="BD292" i="43"/>
  <c r="AJ292" i="43"/>
  <c r="AH292" i="43"/>
  <c r="AF292" i="43"/>
  <c r="AM293" i="43" s="1"/>
  <c r="BQ291" i="43"/>
  <c r="BD291" i="43"/>
  <c r="AJ291" i="43"/>
  <c r="AH291" i="43"/>
  <c r="AF291" i="43"/>
  <c r="BQ290" i="43"/>
  <c r="BD290" i="43"/>
  <c r="AJ290" i="43"/>
  <c r="AH290" i="43"/>
  <c r="AF290" i="43"/>
  <c r="W290" i="43"/>
  <c r="U290" i="43"/>
  <c r="Y290" i="43" s="1"/>
  <c r="AV290" i="43" s="1"/>
  <c r="S290" i="43"/>
  <c r="BQ289" i="43"/>
  <c r="BD289" i="43"/>
  <c r="BR289" i="43" s="1"/>
  <c r="AJ289" i="43"/>
  <c r="AH289" i="43"/>
  <c r="AF289" i="43"/>
  <c r="BQ288" i="43"/>
  <c r="BD288" i="43"/>
  <c r="AJ288" i="43"/>
  <c r="AH288" i="43"/>
  <c r="AF288" i="43"/>
  <c r="BQ287" i="43"/>
  <c r="BD287" i="43"/>
  <c r="AJ287" i="43"/>
  <c r="AH287" i="43"/>
  <c r="AF287" i="43"/>
  <c r="BQ286" i="43"/>
  <c r="BD286" i="43"/>
  <c r="AJ286" i="43"/>
  <c r="AH286" i="43"/>
  <c r="AF286" i="43"/>
  <c r="BQ285" i="43"/>
  <c r="BD285" i="43"/>
  <c r="AJ285" i="43"/>
  <c r="AH285" i="43"/>
  <c r="AF285" i="43"/>
  <c r="BQ284" i="43"/>
  <c r="BD284" i="43"/>
  <c r="AJ284" i="43"/>
  <c r="AH284" i="43"/>
  <c r="AK284" i="43" s="1"/>
  <c r="AF284" i="43"/>
  <c r="W284" i="43"/>
  <c r="U284" i="43"/>
  <c r="S284" i="43"/>
  <c r="AS284" i="43" s="1"/>
  <c r="BQ283" i="43"/>
  <c r="BD283" i="43"/>
  <c r="AJ283" i="43"/>
  <c r="AH283" i="43"/>
  <c r="AF283" i="43"/>
  <c r="BQ282" i="43"/>
  <c r="BD282" i="43"/>
  <c r="AJ282" i="43"/>
  <c r="AH282" i="43"/>
  <c r="AF282" i="43"/>
  <c r="BQ281" i="43"/>
  <c r="BD281" i="43"/>
  <c r="AJ281" i="43"/>
  <c r="AH281" i="43"/>
  <c r="AF281" i="43"/>
  <c r="BQ280" i="43"/>
  <c r="BD280" i="43"/>
  <c r="AJ280" i="43"/>
  <c r="AH280" i="43"/>
  <c r="AF280" i="43"/>
  <c r="BQ279" i="43"/>
  <c r="BD279" i="43"/>
  <c r="AJ279" i="43"/>
  <c r="AH279" i="43"/>
  <c r="AK279" i="43" s="1"/>
  <c r="AF279" i="43"/>
  <c r="BQ278" i="43"/>
  <c r="BD278" i="43"/>
  <c r="AJ278" i="43"/>
  <c r="AH278" i="43"/>
  <c r="AK278" i="43" s="1"/>
  <c r="AF278" i="43"/>
  <c r="W278" i="43"/>
  <c r="U278" i="43"/>
  <c r="S278" i="43"/>
  <c r="AS278" i="43" s="1"/>
  <c r="BQ277" i="43"/>
  <c r="BD277" i="43"/>
  <c r="AJ277" i="43"/>
  <c r="AH277" i="43"/>
  <c r="AF277" i="43"/>
  <c r="BQ276" i="43"/>
  <c r="BD276" i="43"/>
  <c r="AJ276" i="43"/>
  <c r="AH276" i="43"/>
  <c r="AF276" i="43"/>
  <c r="BQ275" i="43"/>
  <c r="BD275" i="43"/>
  <c r="AJ275" i="43"/>
  <c r="AH275" i="43"/>
  <c r="AK275" i="43" s="1"/>
  <c r="AF275" i="43"/>
  <c r="BQ274" i="43"/>
  <c r="BD274" i="43"/>
  <c r="AJ274" i="43"/>
  <c r="AH274" i="43"/>
  <c r="AF274" i="43"/>
  <c r="AM275" i="43" s="1"/>
  <c r="BQ273" i="43"/>
  <c r="BD273" i="43"/>
  <c r="AJ273" i="43"/>
  <c r="AH273" i="43"/>
  <c r="AF273" i="43"/>
  <c r="BQ272" i="43"/>
  <c r="BD272" i="43"/>
  <c r="BR272" i="43" s="1"/>
  <c r="AJ272" i="43"/>
  <c r="AH272" i="43"/>
  <c r="AF272" i="43"/>
  <c r="W272" i="43"/>
  <c r="U272" i="43"/>
  <c r="Y272" i="43" s="1"/>
  <c r="AV272" i="43" s="1"/>
  <c r="S272" i="43"/>
  <c r="AS272" i="43" s="1"/>
  <c r="BQ271" i="43"/>
  <c r="BD271" i="43"/>
  <c r="AJ271" i="43"/>
  <c r="AH271" i="43"/>
  <c r="AK271" i="43" s="1"/>
  <c r="AF271" i="43"/>
  <c r="BQ270" i="43"/>
  <c r="BD270" i="43"/>
  <c r="AJ270" i="43"/>
  <c r="AH270" i="43"/>
  <c r="AF270" i="43"/>
  <c r="BQ269" i="43"/>
  <c r="BD269" i="43"/>
  <c r="BR269" i="43" s="1"/>
  <c r="AJ269" i="43"/>
  <c r="AH269" i="43"/>
  <c r="AF269" i="43"/>
  <c r="BQ268" i="43"/>
  <c r="BD268" i="43"/>
  <c r="AJ268" i="43"/>
  <c r="AH268" i="43"/>
  <c r="AF268" i="43"/>
  <c r="BQ267" i="43"/>
  <c r="BD267" i="43"/>
  <c r="AJ267" i="43"/>
  <c r="AH267" i="43"/>
  <c r="AF267" i="43"/>
  <c r="BQ266" i="43"/>
  <c r="BD266" i="43"/>
  <c r="AJ266" i="43"/>
  <c r="AH266" i="43"/>
  <c r="AK266" i="43" s="1"/>
  <c r="AF266" i="43"/>
  <c r="W266" i="43"/>
  <c r="U266" i="43"/>
  <c r="S266" i="43"/>
  <c r="BQ265" i="43"/>
  <c r="BD265" i="43"/>
  <c r="AJ265" i="43"/>
  <c r="AH265" i="43"/>
  <c r="AF265" i="43"/>
  <c r="BQ264" i="43"/>
  <c r="BD264" i="43"/>
  <c r="AJ264" i="43"/>
  <c r="AH264" i="43"/>
  <c r="AF264" i="43"/>
  <c r="BQ263" i="43"/>
  <c r="BD263" i="43"/>
  <c r="AJ263" i="43"/>
  <c r="AH263" i="43"/>
  <c r="AF263" i="43"/>
  <c r="BQ262" i="43"/>
  <c r="BD262" i="43"/>
  <c r="AJ262" i="43"/>
  <c r="AH262" i="43"/>
  <c r="AF262" i="43"/>
  <c r="BQ261" i="43"/>
  <c r="BD261" i="43"/>
  <c r="AJ261" i="43"/>
  <c r="AH261" i="43"/>
  <c r="AF261" i="43"/>
  <c r="BQ260" i="43"/>
  <c r="BD260" i="43"/>
  <c r="AJ260" i="43"/>
  <c r="AH260" i="43"/>
  <c r="AF260" i="43"/>
  <c r="W260" i="43"/>
  <c r="U260" i="43"/>
  <c r="Y260" i="43" s="1"/>
  <c r="S260" i="43"/>
  <c r="AS260" i="43" s="1"/>
  <c r="BQ259" i="43"/>
  <c r="BD259" i="43"/>
  <c r="AJ259" i="43"/>
  <c r="AH259" i="43"/>
  <c r="AK259" i="43" s="1"/>
  <c r="AF259" i="43"/>
  <c r="BQ258" i="43"/>
  <c r="BD258" i="43"/>
  <c r="AJ258" i="43"/>
  <c r="AH258" i="43"/>
  <c r="AF258" i="43"/>
  <c r="BQ257" i="43"/>
  <c r="BD257" i="43"/>
  <c r="AJ257" i="43"/>
  <c r="AH257" i="43"/>
  <c r="AF257" i="43"/>
  <c r="BQ256" i="43"/>
  <c r="BD256" i="43"/>
  <c r="AJ256" i="43"/>
  <c r="AH256" i="43"/>
  <c r="AF256" i="43"/>
  <c r="BQ255" i="43"/>
  <c r="BD255" i="43"/>
  <c r="AJ255" i="43"/>
  <c r="AH255" i="43"/>
  <c r="AF255" i="43"/>
  <c r="BQ254" i="43"/>
  <c r="BD254" i="43"/>
  <c r="BR254" i="43" s="1"/>
  <c r="AJ254" i="43"/>
  <c r="AH254" i="43"/>
  <c r="AF254" i="43"/>
  <c r="W254" i="43"/>
  <c r="U254" i="43"/>
  <c r="Y254" i="43" s="1"/>
  <c r="X254" i="43" s="1"/>
  <c r="Z254" i="43" s="1"/>
  <c r="AA254" i="43" s="1"/>
  <c r="AY254" i="43" s="1"/>
  <c r="S254" i="43"/>
  <c r="AS254" i="43" s="1"/>
  <c r="BQ253" i="43"/>
  <c r="BD253" i="43"/>
  <c r="AJ253" i="43"/>
  <c r="AH253" i="43"/>
  <c r="AF253" i="43"/>
  <c r="BQ252" i="43"/>
  <c r="BD252" i="43"/>
  <c r="AJ252" i="43"/>
  <c r="AH252" i="43"/>
  <c r="AF252" i="43"/>
  <c r="BQ251" i="43"/>
  <c r="BD251" i="43"/>
  <c r="AJ251" i="43"/>
  <c r="AH251" i="43"/>
  <c r="AF251" i="43"/>
  <c r="BQ250" i="43"/>
  <c r="BD250" i="43"/>
  <c r="AJ250" i="43"/>
  <c r="AH250" i="43"/>
  <c r="AK250" i="43" s="1"/>
  <c r="AF250" i="43"/>
  <c r="BQ249" i="43"/>
  <c r="BD249" i="43"/>
  <c r="AJ249" i="43"/>
  <c r="AH249" i="43"/>
  <c r="AK249" i="43" s="1"/>
  <c r="AF249" i="43"/>
  <c r="BQ248" i="43"/>
  <c r="BD248" i="43"/>
  <c r="AJ248" i="43"/>
  <c r="AH248" i="43"/>
  <c r="AK248" i="43" s="1"/>
  <c r="AF248" i="43"/>
  <c r="W248" i="43"/>
  <c r="U248" i="43"/>
  <c r="S248" i="43"/>
  <c r="AS248" i="43" s="1"/>
  <c r="BQ247" i="43"/>
  <c r="BD247" i="43"/>
  <c r="AJ247" i="43"/>
  <c r="AH247" i="43"/>
  <c r="AF247" i="43"/>
  <c r="BQ246" i="43"/>
  <c r="BD246" i="43"/>
  <c r="AJ246" i="43"/>
  <c r="AH246" i="43"/>
  <c r="AF246" i="43"/>
  <c r="BQ245" i="43"/>
  <c r="BD245" i="43"/>
  <c r="AJ245" i="43"/>
  <c r="AH245" i="43"/>
  <c r="AF245" i="43"/>
  <c r="BQ244" i="43"/>
  <c r="BD244" i="43"/>
  <c r="AJ244" i="43"/>
  <c r="AH244" i="43"/>
  <c r="AF244" i="43"/>
  <c r="BQ243" i="43"/>
  <c r="BD243" i="43"/>
  <c r="AJ243" i="43"/>
  <c r="AH243" i="43"/>
  <c r="AF243" i="43"/>
  <c r="BQ242" i="43"/>
  <c r="BD242" i="43"/>
  <c r="AJ242" i="43"/>
  <c r="AH242" i="43"/>
  <c r="AK242" i="43" s="1"/>
  <c r="AF242" i="43"/>
  <c r="W242" i="43"/>
  <c r="U242" i="43"/>
  <c r="S242" i="43"/>
  <c r="AS242" i="43" s="1"/>
  <c r="BQ241" i="43"/>
  <c r="BD241" i="43"/>
  <c r="AJ241" i="43"/>
  <c r="AH241" i="43"/>
  <c r="AF241" i="43"/>
  <c r="BQ240" i="43"/>
  <c r="BD240" i="43"/>
  <c r="AJ240" i="43"/>
  <c r="AH240" i="43"/>
  <c r="AK240" i="43" s="1"/>
  <c r="AF240" i="43"/>
  <c r="BQ239" i="43"/>
  <c r="BD239" i="43"/>
  <c r="AJ239" i="43"/>
  <c r="AH239" i="43"/>
  <c r="AF239" i="43"/>
  <c r="BQ238" i="43"/>
  <c r="BD238" i="43"/>
  <c r="AJ238" i="43"/>
  <c r="AH238" i="43"/>
  <c r="AF238" i="43"/>
  <c r="BQ237" i="43"/>
  <c r="BD237" i="43"/>
  <c r="AJ237" i="43"/>
  <c r="AH237" i="43"/>
  <c r="AK237" i="43" s="1"/>
  <c r="AF237" i="43"/>
  <c r="BQ236" i="43"/>
  <c r="BD236" i="43"/>
  <c r="AJ236" i="43"/>
  <c r="AH236" i="43"/>
  <c r="AF236" i="43"/>
  <c r="W236" i="43"/>
  <c r="U236" i="43"/>
  <c r="S236" i="43"/>
  <c r="AS236" i="43" s="1"/>
  <c r="BQ235" i="43"/>
  <c r="BD235" i="43"/>
  <c r="AJ235" i="43"/>
  <c r="AH235" i="43"/>
  <c r="AF235" i="43"/>
  <c r="BQ234" i="43"/>
  <c r="BD234" i="43"/>
  <c r="AJ234" i="43"/>
  <c r="AH234" i="43"/>
  <c r="AF234" i="43"/>
  <c r="BQ233" i="43"/>
  <c r="BD233" i="43"/>
  <c r="AJ233" i="43"/>
  <c r="AH233" i="43"/>
  <c r="AF233" i="43"/>
  <c r="BQ232" i="43"/>
  <c r="BD232" i="43"/>
  <c r="AJ232" i="43"/>
  <c r="AH232" i="43"/>
  <c r="AF232" i="43"/>
  <c r="BQ231" i="43"/>
  <c r="BD231" i="43"/>
  <c r="AJ231" i="43"/>
  <c r="AH231" i="43"/>
  <c r="AF231" i="43"/>
  <c r="BQ230" i="43"/>
  <c r="BD230" i="43"/>
  <c r="AJ230" i="43"/>
  <c r="AH230" i="43"/>
  <c r="AF230" i="43"/>
  <c r="W230" i="43"/>
  <c r="U230" i="43"/>
  <c r="Y230" i="43" s="1"/>
  <c r="S230" i="43"/>
  <c r="AS230" i="43" s="1"/>
  <c r="BQ229" i="43"/>
  <c r="BD229" i="43"/>
  <c r="AJ229" i="43"/>
  <c r="AH229" i="43"/>
  <c r="AK229" i="43" s="1"/>
  <c r="AF229" i="43"/>
  <c r="BQ228" i="43"/>
  <c r="BD228" i="43"/>
  <c r="AJ228" i="43"/>
  <c r="AH228" i="43"/>
  <c r="AF228" i="43"/>
  <c r="BQ227" i="43"/>
  <c r="BD227" i="43"/>
  <c r="AJ227" i="43"/>
  <c r="AH227" i="43"/>
  <c r="AF227" i="43"/>
  <c r="BQ226" i="43"/>
  <c r="BD226" i="43"/>
  <c r="AJ226" i="43"/>
  <c r="AH226" i="43"/>
  <c r="AF226" i="43"/>
  <c r="BQ225" i="43"/>
  <c r="BD225" i="43"/>
  <c r="AJ225" i="43"/>
  <c r="AH225" i="43"/>
  <c r="AK225" i="43" s="1"/>
  <c r="AF225" i="43"/>
  <c r="BQ224" i="43"/>
  <c r="BD224" i="43"/>
  <c r="AS224" i="43"/>
  <c r="AJ224" i="43"/>
  <c r="AH224" i="43"/>
  <c r="AF224" i="43"/>
  <c r="W224" i="43"/>
  <c r="U224" i="43"/>
  <c r="Y224" i="43" s="1"/>
  <c r="AV224" i="43" s="1"/>
  <c r="S224" i="43"/>
  <c r="BQ223" i="43"/>
  <c r="BD223" i="43"/>
  <c r="AJ223" i="43"/>
  <c r="AH223" i="43"/>
  <c r="AF223" i="43"/>
  <c r="BQ222" i="43"/>
  <c r="BD222" i="43"/>
  <c r="AJ222" i="43"/>
  <c r="AH222" i="43"/>
  <c r="AK222" i="43" s="1"/>
  <c r="AF222" i="43"/>
  <c r="BQ221" i="43"/>
  <c r="BD221" i="43"/>
  <c r="AJ221" i="43"/>
  <c r="AH221" i="43"/>
  <c r="AF221" i="43"/>
  <c r="BQ220" i="43"/>
  <c r="BD220" i="43"/>
  <c r="AJ220" i="43"/>
  <c r="AH220" i="43"/>
  <c r="AK220" i="43" s="1"/>
  <c r="AF220" i="43"/>
  <c r="BQ219" i="43"/>
  <c r="BD219" i="43"/>
  <c r="AJ219" i="43"/>
  <c r="AH219" i="43"/>
  <c r="AF219" i="43"/>
  <c r="BQ218" i="43"/>
  <c r="BD218" i="43"/>
  <c r="AJ218" i="43"/>
  <c r="AH218" i="43"/>
  <c r="AK218" i="43" s="1"/>
  <c r="AF218" i="43"/>
  <c r="W218" i="43"/>
  <c r="U218" i="43"/>
  <c r="Y218" i="43" s="1"/>
  <c r="S218" i="43"/>
  <c r="AS218" i="43" s="1"/>
  <c r="BQ217" i="43"/>
  <c r="BD217" i="43"/>
  <c r="AJ217" i="43"/>
  <c r="AH217" i="43"/>
  <c r="AF217" i="43"/>
  <c r="BQ216" i="43"/>
  <c r="BD216" i="43"/>
  <c r="AJ216" i="43"/>
  <c r="AH216" i="43"/>
  <c r="AF216" i="43"/>
  <c r="AL217" i="43" s="1"/>
  <c r="BQ215" i="43"/>
  <c r="BD215" i="43"/>
  <c r="AJ215" i="43"/>
  <c r="AH215" i="43"/>
  <c r="AF215" i="43"/>
  <c r="BQ214" i="43"/>
  <c r="BD214" i="43"/>
  <c r="AJ214" i="43"/>
  <c r="AH214" i="43"/>
  <c r="AF214" i="43"/>
  <c r="BQ213" i="43"/>
  <c r="BD213" i="43"/>
  <c r="AJ213" i="43"/>
  <c r="AH213" i="43"/>
  <c r="AK213" i="43" s="1"/>
  <c r="AF213" i="43"/>
  <c r="BQ212" i="43"/>
  <c r="BD212" i="43"/>
  <c r="AJ212" i="43"/>
  <c r="AH212" i="43"/>
  <c r="AF212" i="43"/>
  <c r="W212" i="43"/>
  <c r="U212" i="43"/>
  <c r="S212" i="43"/>
  <c r="AS212" i="43" s="1"/>
  <c r="BQ211" i="43"/>
  <c r="BD211" i="43"/>
  <c r="AJ211" i="43"/>
  <c r="AH211" i="43"/>
  <c r="AK211" i="43" s="1"/>
  <c r="AF211" i="43"/>
  <c r="BQ210" i="43"/>
  <c r="BD210" i="43"/>
  <c r="AJ210" i="43"/>
  <c r="AH210" i="43"/>
  <c r="AK210" i="43" s="1"/>
  <c r="AF210" i="43"/>
  <c r="BQ209" i="43"/>
  <c r="BD209" i="43"/>
  <c r="AJ209" i="43"/>
  <c r="AH209" i="43"/>
  <c r="AF209" i="43"/>
  <c r="BQ208" i="43"/>
  <c r="BD208" i="43"/>
  <c r="BR208" i="43" s="1"/>
  <c r="AJ208" i="43"/>
  <c r="AH208" i="43"/>
  <c r="AF208" i="43"/>
  <c r="AM209" i="43" s="1"/>
  <c r="BQ207" i="43"/>
  <c r="BD207" i="43"/>
  <c r="AJ207" i="43"/>
  <c r="AH207" i="43"/>
  <c r="AF207" i="43"/>
  <c r="BQ206" i="43"/>
  <c r="BD206" i="43"/>
  <c r="AJ206" i="43"/>
  <c r="AH206" i="43"/>
  <c r="AK206" i="43" s="1"/>
  <c r="AF206" i="43"/>
  <c r="W206" i="43"/>
  <c r="U206" i="43"/>
  <c r="Y206" i="43" s="1"/>
  <c r="S206" i="43"/>
  <c r="AS206" i="43" s="1"/>
  <c r="BQ205" i="43"/>
  <c r="BD205" i="43"/>
  <c r="AJ205" i="43"/>
  <c r="AH205" i="43"/>
  <c r="AF205" i="43"/>
  <c r="BQ204" i="43"/>
  <c r="BD204" i="43"/>
  <c r="BR204" i="43" s="1"/>
  <c r="AJ204" i="43"/>
  <c r="AH204" i="43"/>
  <c r="AK204" i="43" s="1"/>
  <c r="AF204" i="43"/>
  <c r="AL205" i="43" s="1"/>
  <c r="BQ203" i="43"/>
  <c r="BD203" i="43"/>
  <c r="AJ203" i="43"/>
  <c r="AH203" i="43"/>
  <c r="AK203" i="43" s="1"/>
  <c r="AF203" i="43"/>
  <c r="AM204" i="43" s="1"/>
  <c r="BQ202" i="43"/>
  <c r="BD202" i="43"/>
  <c r="AJ202" i="43"/>
  <c r="AH202" i="43"/>
  <c r="AF202" i="43"/>
  <c r="BQ201" i="43"/>
  <c r="BD201" i="43"/>
  <c r="AJ201" i="43"/>
  <c r="AH201" i="43"/>
  <c r="AF201" i="43"/>
  <c r="BQ200" i="43"/>
  <c r="BD200" i="43"/>
  <c r="BR200" i="43" s="1"/>
  <c r="AJ200" i="43"/>
  <c r="AH200" i="43"/>
  <c r="AF200" i="43"/>
  <c r="W200" i="43"/>
  <c r="U200" i="43"/>
  <c r="S200" i="43"/>
  <c r="AS200" i="43" s="1"/>
  <c r="BQ199" i="43"/>
  <c r="BD199" i="43"/>
  <c r="AJ199" i="43"/>
  <c r="AH199" i="43"/>
  <c r="AK199" i="43" s="1"/>
  <c r="AF199" i="43"/>
  <c r="BQ198" i="43"/>
  <c r="BD198" i="43"/>
  <c r="AJ198" i="43"/>
  <c r="AH198" i="43"/>
  <c r="AF198" i="43"/>
  <c r="BQ197" i="43"/>
  <c r="BD197" i="43"/>
  <c r="AJ197" i="43"/>
  <c r="AH197" i="43"/>
  <c r="AF197" i="43"/>
  <c r="BQ196" i="43"/>
  <c r="BD196" i="43"/>
  <c r="AJ196" i="43"/>
  <c r="AH196" i="43"/>
  <c r="AF196" i="43"/>
  <c r="BQ195" i="43"/>
  <c r="BD195" i="43"/>
  <c r="AJ195" i="43"/>
  <c r="AH195" i="43"/>
  <c r="AK195" i="43" s="1"/>
  <c r="AF195" i="43"/>
  <c r="BQ194" i="43"/>
  <c r="BD194" i="43"/>
  <c r="AJ194" i="43"/>
  <c r="AH194" i="43"/>
  <c r="AF194" i="43"/>
  <c r="W194" i="43"/>
  <c r="U194" i="43"/>
  <c r="S194" i="43"/>
  <c r="BQ193" i="43"/>
  <c r="BD193" i="43"/>
  <c r="AJ193" i="43"/>
  <c r="AH193" i="43"/>
  <c r="AF193" i="43"/>
  <c r="BQ192" i="43"/>
  <c r="BD192" i="43"/>
  <c r="AJ192" i="43"/>
  <c r="AH192" i="43"/>
  <c r="AK192" i="43" s="1"/>
  <c r="AF192" i="43"/>
  <c r="BQ191" i="43"/>
  <c r="BD191" i="43"/>
  <c r="AJ191" i="43"/>
  <c r="AH191" i="43"/>
  <c r="AF191" i="43"/>
  <c r="BQ190" i="43"/>
  <c r="BD190" i="43"/>
  <c r="AJ190" i="43"/>
  <c r="AH190" i="43"/>
  <c r="AF190" i="43"/>
  <c r="BQ189" i="43"/>
  <c r="BD189" i="43"/>
  <c r="AJ189" i="43"/>
  <c r="AH189" i="43"/>
  <c r="AK189" i="43" s="1"/>
  <c r="AF189" i="43"/>
  <c r="BQ188" i="43"/>
  <c r="BD188" i="43"/>
  <c r="AJ188" i="43"/>
  <c r="AH188" i="43"/>
  <c r="AK188" i="43" s="1"/>
  <c r="AF188" i="43"/>
  <c r="W188" i="43"/>
  <c r="U188" i="43"/>
  <c r="S188" i="43"/>
  <c r="AS188" i="43" s="1"/>
  <c r="BQ187" i="43"/>
  <c r="BD187" i="43"/>
  <c r="AJ187" i="43"/>
  <c r="AH187" i="43"/>
  <c r="AK187" i="43" s="1"/>
  <c r="AF187" i="43"/>
  <c r="BQ186" i="43"/>
  <c r="BD186" i="43"/>
  <c r="AJ186" i="43"/>
  <c r="AH186" i="43"/>
  <c r="AF186" i="43"/>
  <c r="BQ185" i="43"/>
  <c r="BD185" i="43"/>
  <c r="AJ185" i="43"/>
  <c r="AH185" i="43"/>
  <c r="AF185" i="43"/>
  <c r="BQ184" i="43"/>
  <c r="BD184" i="43"/>
  <c r="AJ184" i="43"/>
  <c r="AH184" i="43"/>
  <c r="AK184" i="43" s="1"/>
  <c r="AF184" i="43"/>
  <c r="BQ183" i="43"/>
  <c r="BD183" i="43"/>
  <c r="AJ183" i="43"/>
  <c r="AH183" i="43"/>
  <c r="AK183" i="43" s="1"/>
  <c r="AF183" i="43"/>
  <c r="BQ182" i="43"/>
  <c r="BD182" i="43"/>
  <c r="AJ182" i="43"/>
  <c r="AH182" i="43"/>
  <c r="AF182" i="43"/>
  <c r="W182" i="43"/>
  <c r="U182" i="43"/>
  <c r="S182" i="43"/>
  <c r="BQ181" i="43"/>
  <c r="BD181" i="43"/>
  <c r="AJ181" i="43"/>
  <c r="AH181" i="43"/>
  <c r="AF181" i="43"/>
  <c r="BQ180" i="43"/>
  <c r="BD180" i="43"/>
  <c r="AJ180" i="43"/>
  <c r="AH180" i="43"/>
  <c r="AF180" i="43"/>
  <c r="BQ179" i="43"/>
  <c r="BD179" i="43"/>
  <c r="AJ179" i="43"/>
  <c r="AH179" i="43"/>
  <c r="AF179" i="43"/>
  <c r="BQ178" i="43"/>
  <c r="BD178" i="43"/>
  <c r="AJ178" i="43"/>
  <c r="AH178" i="43"/>
  <c r="AF178" i="43"/>
  <c r="BQ177" i="43"/>
  <c r="BD177" i="43"/>
  <c r="BR177" i="43" s="1"/>
  <c r="AJ177" i="43"/>
  <c r="AH177" i="43"/>
  <c r="AF177" i="43"/>
  <c r="BQ176" i="43"/>
  <c r="BD176" i="43"/>
  <c r="AJ176" i="43"/>
  <c r="AH176" i="43"/>
  <c r="AF176" i="43"/>
  <c r="W176" i="43"/>
  <c r="U176" i="43"/>
  <c r="Y176" i="43" s="1"/>
  <c r="S176" i="43"/>
  <c r="AS176" i="43" s="1"/>
  <c r="BQ175" i="43"/>
  <c r="BD175" i="43"/>
  <c r="BQ174" i="43"/>
  <c r="BD174" i="43"/>
  <c r="BQ173" i="43"/>
  <c r="BD173" i="43"/>
  <c r="AJ173" i="43"/>
  <c r="AH173" i="43"/>
  <c r="AF173" i="43"/>
  <c r="BQ172" i="43"/>
  <c r="BD172" i="43"/>
  <c r="BR172" i="43" s="1"/>
  <c r="AJ172" i="43"/>
  <c r="AH172" i="43"/>
  <c r="AF172" i="43"/>
  <c r="BQ171" i="43"/>
  <c r="BD171" i="43"/>
  <c r="AJ171" i="43"/>
  <c r="AH171" i="43"/>
  <c r="AK171" i="43" s="1"/>
  <c r="AF171" i="43"/>
  <c r="BQ170" i="43"/>
  <c r="BD170" i="43"/>
  <c r="AJ170" i="43"/>
  <c r="AH170" i="43"/>
  <c r="AK170" i="43" s="1"/>
  <c r="AF170" i="43"/>
  <c r="W170" i="43"/>
  <c r="U170" i="43"/>
  <c r="S170" i="43"/>
  <c r="AS170" i="43" s="1"/>
  <c r="BQ169" i="43"/>
  <c r="BD169" i="43"/>
  <c r="BQ168" i="43"/>
  <c r="BD168" i="43"/>
  <c r="BQ167" i="43"/>
  <c r="BD167" i="43"/>
  <c r="AJ167" i="43"/>
  <c r="AH167" i="43"/>
  <c r="AK167" i="43" s="1"/>
  <c r="AF167" i="43"/>
  <c r="BQ166" i="43"/>
  <c r="BD166" i="43"/>
  <c r="AJ166" i="43"/>
  <c r="AH166" i="43"/>
  <c r="AK166" i="43" s="1"/>
  <c r="AF166" i="43"/>
  <c r="BQ165" i="43"/>
  <c r="BD165" i="43"/>
  <c r="AJ165" i="43"/>
  <c r="AH165" i="43"/>
  <c r="AF165" i="43"/>
  <c r="BQ164" i="43"/>
  <c r="BD164" i="43"/>
  <c r="AJ164" i="43"/>
  <c r="AH164" i="43"/>
  <c r="AF164" i="43"/>
  <c r="W164" i="43"/>
  <c r="U164" i="43"/>
  <c r="Y164" i="43" s="1"/>
  <c r="AV164" i="43" s="1"/>
  <c r="S164" i="43"/>
  <c r="AS164" i="43" s="1"/>
  <c r="BQ163" i="43"/>
  <c r="BD163" i="43"/>
  <c r="AJ163" i="43"/>
  <c r="AH163" i="43"/>
  <c r="AF163" i="43"/>
  <c r="BQ162" i="43"/>
  <c r="BD162" i="43"/>
  <c r="AJ162" i="43"/>
  <c r="AH162" i="43"/>
  <c r="AK162" i="43" s="1"/>
  <c r="AF162" i="43"/>
  <c r="BQ161" i="43"/>
  <c r="BD161" i="43"/>
  <c r="AJ161" i="43"/>
  <c r="AH161" i="43"/>
  <c r="AF161" i="43"/>
  <c r="BQ160" i="43"/>
  <c r="BD160" i="43"/>
  <c r="AJ160" i="43"/>
  <c r="AH160" i="43"/>
  <c r="AF160" i="43"/>
  <c r="BQ159" i="43"/>
  <c r="BD159" i="43"/>
  <c r="AJ159" i="43"/>
  <c r="AH159" i="43"/>
  <c r="AF159" i="43"/>
  <c r="AL160" i="43" s="1"/>
  <c r="BQ158" i="43"/>
  <c r="BD158" i="43"/>
  <c r="AJ158" i="43"/>
  <c r="AH158" i="43"/>
  <c r="AF158" i="43"/>
  <c r="W158" i="43"/>
  <c r="U158" i="43"/>
  <c r="S158" i="43"/>
  <c r="AS158" i="43" s="1"/>
  <c r="BQ157" i="43"/>
  <c r="BD157" i="43"/>
  <c r="AJ157" i="43"/>
  <c r="AH157" i="43"/>
  <c r="AF157" i="43"/>
  <c r="BQ156" i="43"/>
  <c r="BD156" i="43"/>
  <c r="AJ156" i="43"/>
  <c r="AH156" i="43"/>
  <c r="AF156" i="43"/>
  <c r="BQ155" i="43"/>
  <c r="BD155" i="43"/>
  <c r="AJ155" i="43"/>
  <c r="AH155" i="43"/>
  <c r="AF155" i="43"/>
  <c r="BQ154" i="43"/>
  <c r="BD154" i="43"/>
  <c r="AJ154" i="43"/>
  <c r="AH154" i="43"/>
  <c r="AF154" i="43"/>
  <c r="BQ153" i="43"/>
  <c r="BD153" i="43"/>
  <c r="AJ153" i="43"/>
  <c r="AH153" i="43"/>
  <c r="AF153" i="43"/>
  <c r="BQ152" i="43"/>
  <c r="BD152" i="43"/>
  <c r="AJ152" i="43"/>
  <c r="AH152" i="43"/>
  <c r="AF152" i="43"/>
  <c r="W152" i="43"/>
  <c r="U152" i="43"/>
  <c r="S152" i="43"/>
  <c r="AS152" i="43" s="1"/>
  <c r="BQ151" i="43"/>
  <c r="BD151" i="43"/>
  <c r="AJ151" i="43"/>
  <c r="AH151" i="43"/>
  <c r="AF151" i="43"/>
  <c r="BQ150" i="43"/>
  <c r="BD150" i="43"/>
  <c r="AJ150" i="43"/>
  <c r="AH150" i="43"/>
  <c r="AF150" i="43"/>
  <c r="BQ149" i="43"/>
  <c r="BD149" i="43"/>
  <c r="AJ149" i="43"/>
  <c r="AH149" i="43"/>
  <c r="AF149" i="43"/>
  <c r="BQ148" i="43"/>
  <c r="BD148" i="43"/>
  <c r="AJ148" i="43"/>
  <c r="AH148" i="43"/>
  <c r="AF148" i="43"/>
  <c r="BQ147" i="43"/>
  <c r="BD147" i="43"/>
  <c r="AJ147" i="43"/>
  <c r="AH147" i="43"/>
  <c r="AF147" i="43"/>
  <c r="BQ146" i="43"/>
  <c r="BD146" i="43"/>
  <c r="AJ146" i="43"/>
  <c r="AH146" i="43"/>
  <c r="AF146" i="43"/>
  <c r="W146" i="43"/>
  <c r="U146" i="43"/>
  <c r="S146" i="43"/>
  <c r="AS146" i="43" s="1"/>
  <c r="BQ145" i="43"/>
  <c r="BD145" i="43"/>
  <c r="AJ145" i="43"/>
  <c r="AH145" i="43"/>
  <c r="AK145" i="43" s="1"/>
  <c r="AF145" i="43"/>
  <c r="BQ144" i="43"/>
  <c r="BD144" i="43"/>
  <c r="AJ144" i="43"/>
  <c r="AH144" i="43"/>
  <c r="AF144" i="43"/>
  <c r="BQ143" i="43"/>
  <c r="BD143" i="43"/>
  <c r="AJ143" i="43"/>
  <c r="AH143" i="43"/>
  <c r="AK143" i="43" s="1"/>
  <c r="AF143" i="43"/>
  <c r="BQ142" i="43"/>
  <c r="BD142" i="43"/>
  <c r="BR142" i="43" s="1"/>
  <c r="AJ142" i="43"/>
  <c r="AH142" i="43"/>
  <c r="AF142" i="43"/>
  <c r="BQ141" i="43"/>
  <c r="BD141" i="43"/>
  <c r="AJ141" i="43"/>
  <c r="AH141" i="43"/>
  <c r="AF141" i="43"/>
  <c r="BQ140" i="43"/>
  <c r="BD140" i="43"/>
  <c r="AJ140" i="43"/>
  <c r="AH140" i="43"/>
  <c r="AK140" i="43" s="1"/>
  <c r="AF140" i="43"/>
  <c r="W140" i="43"/>
  <c r="U140" i="43"/>
  <c r="S140" i="43"/>
  <c r="AS140" i="43" s="1"/>
  <c r="BQ139" i="43"/>
  <c r="BD139" i="43"/>
  <c r="AJ139" i="43"/>
  <c r="AH139" i="43"/>
  <c r="AK139" i="43" s="1"/>
  <c r="AF139" i="43"/>
  <c r="BQ138" i="43"/>
  <c r="BD138" i="43"/>
  <c r="AJ138" i="43"/>
  <c r="AH138" i="43"/>
  <c r="AK138" i="43" s="1"/>
  <c r="AF138" i="43"/>
  <c r="BQ137" i="43"/>
  <c r="BD137" i="43"/>
  <c r="AJ137" i="43"/>
  <c r="AH137" i="43"/>
  <c r="AF137" i="43"/>
  <c r="BQ136" i="43"/>
  <c r="BD136" i="43"/>
  <c r="AJ136" i="43"/>
  <c r="AH136" i="43"/>
  <c r="AF136" i="43"/>
  <c r="BQ135" i="43"/>
  <c r="BD135" i="43"/>
  <c r="AJ135" i="43"/>
  <c r="AH135" i="43"/>
  <c r="AK135" i="43" s="1"/>
  <c r="AF135" i="43"/>
  <c r="BQ134" i="43"/>
  <c r="BD134" i="43"/>
  <c r="AJ134" i="43"/>
  <c r="AH134" i="43"/>
  <c r="AF134" i="43"/>
  <c r="W134" i="43"/>
  <c r="U134" i="43"/>
  <c r="S134" i="43"/>
  <c r="AS134" i="43" s="1"/>
  <c r="BQ133" i="43"/>
  <c r="BD133" i="43"/>
  <c r="AJ133" i="43"/>
  <c r="AH133" i="43"/>
  <c r="AF133" i="43"/>
  <c r="AL133" i="43" s="1"/>
  <c r="BQ132" i="43"/>
  <c r="BD132" i="43"/>
  <c r="AJ132" i="43"/>
  <c r="AH132" i="43"/>
  <c r="AF132" i="43"/>
  <c r="AM133" i="43" s="1"/>
  <c r="BQ131" i="43"/>
  <c r="BD131" i="43"/>
  <c r="AJ131" i="43"/>
  <c r="AH131" i="43"/>
  <c r="AK131" i="43" s="1"/>
  <c r="AF131" i="43"/>
  <c r="BQ130" i="43"/>
  <c r="BD130" i="43"/>
  <c r="AJ130" i="43"/>
  <c r="AH130" i="43"/>
  <c r="AF130" i="43"/>
  <c r="BQ129" i="43"/>
  <c r="BD129" i="43"/>
  <c r="AJ129" i="43"/>
  <c r="AH129" i="43"/>
  <c r="AF129" i="43"/>
  <c r="BQ128" i="43"/>
  <c r="BD128" i="43"/>
  <c r="AJ128" i="43"/>
  <c r="AH128" i="43"/>
  <c r="AF128" i="43"/>
  <c r="W128" i="43"/>
  <c r="U128" i="43"/>
  <c r="S128" i="43"/>
  <c r="AS128" i="43" s="1"/>
  <c r="BQ127" i="43"/>
  <c r="BD127" i="43"/>
  <c r="AJ127" i="43"/>
  <c r="AH127" i="43"/>
  <c r="AF127" i="43"/>
  <c r="BQ126" i="43"/>
  <c r="BD126" i="43"/>
  <c r="AJ126" i="43"/>
  <c r="AH126" i="43"/>
  <c r="AF126" i="43"/>
  <c r="BQ125" i="43"/>
  <c r="BD125" i="43"/>
  <c r="BR125" i="43" s="1"/>
  <c r="AJ125" i="43"/>
  <c r="AH125" i="43"/>
  <c r="AF125" i="43"/>
  <c r="BQ124" i="43"/>
  <c r="BD124" i="43"/>
  <c r="AJ124" i="43"/>
  <c r="AH124" i="43"/>
  <c r="AK124" i="43" s="1"/>
  <c r="AF124" i="43"/>
  <c r="BQ123" i="43"/>
  <c r="BD123" i="43"/>
  <c r="AJ123" i="43"/>
  <c r="AH123" i="43"/>
  <c r="AF123" i="43"/>
  <c r="BQ122" i="43"/>
  <c r="BD122" i="43"/>
  <c r="AJ122" i="43"/>
  <c r="AH122" i="43"/>
  <c r="AF122" i="43"/>
  <c r="W122" i="43"/>
  <c r="U122" i="43"/>
  <c r="S122" i="43"/>
  <c r="AS122" i="43" s="1"/>
  <c r="BQ121" i="43"/>
  <c r="BD121" i="43"/>
  <c r="AJ121" i="43"/>
  <c r="AH121" i="43"/>
  <c r="AF121" i="43"/>
  <c r="BQ120" i="43"/>
  <c r="BD120" i="43"/>
  <c r="AJ120" i="43"/>
  <c r="AH120" i="43"/>
  <c r="AF120" i="43"/>
  <c r="BQ119" i="43"/>
  <c r="BD119" i="43"/>
  <c r="AJ119" i="43"/>
  <c r="AH119" i="43"/>
  <c r="AF119" i="43"/>
  <c r="BQ118" i="43"/>
  <c r="BD118" i="43"/>
  <c r="AJ118" i="43"/>
  <c r="AH118" i="43"/>
  <c r="AF118" i="43"/>
  <c r="BQ117" i="43"/>
  <c r="BD117" i="43"/>
  <c r="AJ117" i="43"/>
  <c r="AH117" i="43"/>
  <c r="AK117" i="43" s="1"/>
  <c r="AF117" i="43"/>
  <c r="BQ116" i="43"/>
  <c r="BD116" i="43"/>
  <c r="AJ116" i="43"/>
  <c r="AH116" i="43"/>
  <c r="AF116" i="43"/>
  <c r="W116" i="43"/>
  <c r="U116" i="43"/>
  <c r="S116" i="43"/>
  <c r="AS116" i="43" s="1"/>
  <c r="BQ115" i="43"/>
  <c r="BD115" i="43"/>
  <c r="AJ115" i="43"/>
  <c r="AH115" i="43"/>
  <c r="AF115" i="43"/>
  <c r="BQ114" i="43"/>
  <c r="BD114" i="43"/>
  <c r="AJ114" i="43"/>
  <c r="AH114" i="43"/>
  <c r="AK114" i="43" s="1"/>
  <c r="AF114" i="43"/>
  <c r="BQ113" i="43"/>
  <c r="BD113" i="43"/>
  <c r="AJ113" i="43"/>
  <c r="AH113" i="43"/>
  <c r="AF113" i="43"/>
  <c r="BQ112" i="43"/>
  <c r="BD112" i="43"/>
  <c r="BR112" i="43" s="1"/>
  <c r="AJ112" i="43"/>
  <c r="AH112" i="43"/>
  <c r="AF112" i="43"/>
  <c r="BQ111" i="43"/>
  <c r="BD111" i="43"/>
  <c r="AJ111" i="43"/>
  <c r="AH111" i="43"/>
  <c r="AF111" i="43"/>
  <c r="BQ110" i="43"/>
  <c r="BD110" i="43"/>
  <c r="AJ110" i="43"/>
  <c r="AH110" i="43"/>
  <c r="AF110" i="43"/>
  <c r="W110" i="43"/>
  <c r="U110" i="43"/>
  <c r="S110" i="43"/>
  <c r="AS110" i="43" s="1"/>
  <c r="BQ109" i="43"/>
  <c r="BD109" i="43"/>
  <c r="AJ109" i="43"/>
  <c r="AH109" i="43"/>
  <c r="AK109" i="43" s="1"/>
  <c r="AF109" i="43"/>
  <c r="BQ108" i="43"/>
  <c r="BD108" i="43"/>
  <c r="AJ108" i="43"/>
  <c r="AH108" i="43"/>
  <c r="AF108" i="43"/>
  <c r="BQ107" i="43"/>
  <c r="BD107" i="43"/>
  <c r="AJ107" i="43"/>
  <c r="AH107" i="43"/>
  <c r="AF107" i="43"/>
  <c r="BQ106" i="43"/>
  <c r="BD106" i="43"/>
  <c r="AJ106" i="43"/>
  <c r="AH106" i="43"/>
  <c r="AK106" i="43" s="1"/>
  <c r="AF106" i="43"/>
  <c r="BQ105" i="43"/>
  <c r="BD105" i="43"/>
  <c r="AJ105" i="43"/>
  <c r="AH105" i="43"/>
  <c r="AF105" i="43"/>
  <c r="BQ104" i="43"/>
  <c r="BD104" i="43"/>
  <c r="AJ104" i="43"/>
  <c r="AH104" i="43"/>
  <c r="AK104" i="43" s="1"/>
  <c r="AF104" i="43"/>
  <c r="W104" i="43"/>
  <c r="U104" i="43"/>
  <c r="S104" i="43"/>
  <c r="AS104" i="43" s="1"/>
  <c r="BQ103" i="43"/>
  <c r="BD103" i="43"/>
  <c r="AJ103" i="43"/>
  <c r="AH103" i="43"/>
  <c r="AF103" i="43"/>
  <c r="BQ102" i="43"/>
  <c r="BD102" i="43"/>
  <c r="AJ102" i="43"/>
  <c r="AH102" i="43"/>
  <c r="AF102" i="43"/>
  <c r="BQ101" i="43"/>
  <c r="BD101" i="43"/>
  <c r="AJ101" i="43"/>
  <c r="AH101" i="43"/>
  <c r="AF101" i="43"/>
  <c r="BQ100" i="43"/>
  <c r="BR100" i="43" s="1"/>
  <c r="BD100" i="43"/>
  <c r="AJ100" i="43"/>
  <c r="AH100" i="43"/>
  <c r="AF100" i="43"/>
  <c r="BQ99" i="43"/>
  <c r="BD99" i="43"/>
  <c r="AJ99" i="43"/>
  <c r="AH99" i="43"/>
  <c r="AF99" i="43"/>
  <c r="BQ98" i="43"/>
  <c r="BD98" i="43"/>
  <c r="AJ98" i="43"/>
  <c r="AH98" i="43"/>
  <c r="AF98" i="43"/>
  <c r="W98" i="43"/>
  <c r="U98" i="43"/>
  <c r="S98" i="43"/>
  <c r="AS98" i="43" s="1"/>
  <c r="BQ97" i="43"/>
  <c r="BD97" i="43"/>
  <c r="AJ97" i="43"/>
  <c r="AH97" i="43"/>
  <c r="AF97" i="43"/>
  <c r="BQ96" i="43"/>
  <c r="BD96" i="43"/>
  <c r="BR96" i="43" s="1"/>
  <c r="AJ96" i="43"/>
  <c r="AH96" i="43"/>
  <c r="AK96" i="43" s="1"/>
  <c r="AF96" i="43"/>
  <c r="BQ95" i="43"/>
  <c r="BD95" i="43"/>
  <c r="AJ95" i="43"/>
  <c r="AH95" i="43"/>
  <c r="AF95" i="43"/>
  <c r="BQ94" i="43"/>
  <c r="BD94" i="43"/>
  <c r="AJ94" i="43"/>
  <c r="AH94" i="43"/>
  <c r="AF94" i="43"/>
  <c r="BQ93" i="43"/>
  <c r="BD93" i="43"/>
  <c r="BR93" i="43" s="1"/>
  <c r="AJ93" i="43"/>
  <c r="AH93" i="43"/>
  <c r="AF93" i="43"/>
  <c r="BQ92" i="43"/>
  <c r="BD92" i="43"/>
  <c r="AJ92" i="43"/>
  <c r="AH92" i="43"/>
  <c r="AF92" i="43"/>
  <c r="W92" i="43"/>
  <c r="U92" i="43"/>
  <c r="Y92" i="43" s="1"/>
  <c r="AM92" i="43" s="1"/>
  <c r="S92" i="43"/>
  <c r="AS92" i="43" s="1"/>
  <c r="BQ91" i="43"/>
  <c r="BD91" i="43"/>
  <c r="AJ91" i="43"/>
  <c r="AH91" i="43"/>
  <c r="AF91" i="43"/>
  <c r="BQ90" i="43"/>
  <c r="BD90" i="43"/>
  <c r="AJ90" i="43"/>
  <c r="AH90" i="43"/>
  <c r="AF90" i="43"/>
  <c r="BQ89" i="43"/>
  <c r="BD89" i="43"/>
  <c r="BR89" i="43" s="1"/>
  <c r="AJ89" i="43"/>
  <c r="AH89" i="43"/>
  <c r="AF89" i="43"/>
  <c r="BQ88" i="43"/>
  <c r="BD88" i="43"/>
  <c r="AJ88" i="43"/>
  <c r="AH88" i="43"/>
  <c r="AF88" i="43"/>
  <c r="BQ87" i="43"/>
  <c r="BD87" i="43"/>
  <c r="AJ87" i="43"/>
  <c r="AH87" i="43"/>
  <c r="AF87" i="43"/>
  <c r="BQ86" i="43"/>
  <c r="BD86" i="43"/>
  <c r="AJ86" i="43"/>
  <c r="AH86" i="43"/>
  <c r="AF86" i="43"/>
  <c r="W86" i="43"/>
  <c r="U86" i="43"/>
  <c r="S86" i="43"/>
  <c r="AS86" i="43" s="1"/>
  <c r="BQ85" i="43"/>
  <c r="BD85" i="43"/>
  <c r="AJ85" i="43"/>
  <c r="AH85" i="43"/>
  <c r="AF85" i="43"/>
  <c r="BQ84" i="43"/>
  <c r="BD84" i="43"/>
  <c r="AJ84" i="43"/>
  <c r="AH84" i="43"/>
  <c r="AK84" i="43" s="1"/>
  <c r="AF84" i="43"/>
  <c r="BQ83" i="43"/>
  <c r="BD83" i="43"/>
  <c r="AJ83" i="43"/>
  <c r="AH83" i="43"/>
  <c r="AF83" i="43"/>
  <c r="BQ82" i="43"/>
  <c r="BD82" i="43"/>
  <c r="AJ82" i="43"/>
  <c r="AH82" i="43"/>
  <c r="AF82" i="43"/>
  <c r="BQ81" i="43"/>
  <c r="BD81" i="43"/>
  <c r="AJ81" i="43"/>
  <c r="AH81" i="43"/>
  <c r="AK81" i="43" s="1"/>
  <c r="AF81" i="43"/>
  <c r="BQ80" i="43"/>
  <c r="BD80" i="43"/>
  <c r="AJ80" i="43"/>
  <c r="AH80" i="43"/>
  <c r="AK80" i="43" s="1"/>
  <c r="AF80" i="43"/>
  <c r="W80" i="43"/>
  <c r="U80" i="43"/>
  <c r="S80" i="43"/>
  <c r="BQ79" i="43"/>
  <c r="BD79" i="43"/>
  <c r="AJ79" i="43"/>
  <c r="AH79" i="43"/>
  <c r="AF79" i="43"/>
  <c r="BQ78" i="43"/>
  <c r="BD78" i="43"/>
  <c r="AJ78" i="43"/>
  <c r="AH78" i="43"/>
  <c r="AK78" i="43" s="1"/>
  <c r="AF78" i="43"/>
  <c r="BQ77" i="43"/>
  <c r="BD77" i="43"/>
  <c r="AJ77" i="43"/>
  <c r="AH77" i="43"/>
  <c r="AF77" i="43"/>
  <c r="BQ76" i="43"/>
  <c r="BD76" i="43"/>
  <c r="AJ76" i="43"/>
  <c r="AH76" i="43"/>
  <c r="AF76" i="43"/>
  <c r="BQ75" i="43"/>
  <c r="BD75" i="43"/>
  <c r="AJ75" i="43"/>
  <c r="AH75" i="43"/>
  <c r="AK75" i="43" s="1"/>
  <c r="AF75" i="43"/>
  <c r="BQ74" i="43"/>
  <c r="BR74" i="43" s="1"/>
  <c r="BD74" i="43"/>
  <c r="AJ74" i="43"/>
  <c r="AH74" i="43"/>
  <c r="AF74" i="43"/>
  <c r="W74" i="43"/>
  <c r="U74" i="43"/>
  <c r="S74" i="43"/>
  <c r="AS74" i="43" s="1"/>
  <c r="BQ73" i="43"/>
  <c r="BD73" i="43"/>
  <c r="BR73" i="43" s="1"/>
  <c r="AJ73" i="43"/>
  <c r="AH73" i="43"/>
  <c r="AK73" i="43" s="1"/>
  <c r="AF73" i="43"/>
  <c r="BQ72" i="43"/>
  <c r="BD72" i="43"/>
  <c r="AJ72" i="43"/>
  <c r="AH72" i="43"/>
  <c r="AK72" i="43" s="1"/>
  <c r="AF72" i="43"/>
  <c r="BQ71" i="43"/>
  <c r="BD71" i="43"/>
  <c r="AJ71" i="43"/>
  <c r="AH71" i="43"/>
  <c r="AF71" i="43"/>
  <c r="BQ70" i="43"/>
  <c r="BD70" i="43"/>
  <c r="AJ70" i="43"/>
  <c r="AH70" i="43"/>
  <c r="AF70" i="43"/>
  <c r="BQ69" i="43"/>
  <c r="BD69" i="43"/>
  <c r="AJ69" i="43"/>
  <c r="AH69" i="43"/>
  <c r="AK69" i="43" s="1"/>
  <c r="AF69" i="43"/>
  <c r="BQ68" i="43"/>
  <c r="BD68" i="43"/>
  <c r="AJ68" i="43"/>
  <c r="AH68" i="43"/>
  <c r="AF68" i="43"/>
  <c r="W68" i="43"/>
  <c r="U68" i="43"/>
  <c r="S68" i="43"/>
  <c r="BQ67" i="43"/>
  <c r="BD67" i="43"/>
  <c r="AJ67" i="43"/>
  <c r="AH67" i="43"/>
  <c r="AF67" i="43"/>
  <c r="BQ66" i="43"/>
  <c r="BD66" i="43"/>
  <c r="AJ66" i="43"/>
  <c r="AH66" i="43"/>
  <c r="AF66" i="43"/>
  <c r="BQ65" i="43"/>
  <c r="BD65" i="43"/>
  <c r="AJ65" i="43"/>
  <c r="AH65" i="43"/>
  <c r="AF65" i="43"/>
  <c r="BQ64" i="43"/>
  <c r="BD64" i="43"/>
  <c r="AJ64" i="43"/>
  <c r="AH64" i="43"/>
  <c r="AF64" i="43"/>
  <c r="BQ63" i="43"/>
  <c r="BD63" i="43"/>
  <c r="AJ63" i="43"/>
  <c r="AH63" i="43"/>
  <c r="AF63" i="43"/>
  <c r="BQ62" i="43"/>
  <c r="BD62" i="43"/>
  <c r="AJ62" i="43"/>
  <c r="AH62" i="43"/>
  <c r="AF62" i="43"/>
  <c r="W62" i="43"/>
  <c r="U62" i="43"/>
  <c r="S62" i="43"/>
  <c r="AS62" i="43" s="1"/>
  <c r="BQ61" i="43"/>
  <c r="BD61" i="43"/>
  <c r="AJ61" i="43"/>
  <c r="AH61" i="43"/>
  <c r="AF61" i="43"/>
  <c r="BQ60" i="43"/>
  <c r="BD60" i="43"/>
  <c r="AJ60" i="43"/>
  <c r="AH60" i="43"/>
  <c r="AF60" i="43"/>
  <c r="BQ59" i="43"/>
  <c r="BD59" i="43"/>
  <c r="AJ59" i="43"/>
  <c r="AH59" i="43"/>
  <c r="AF59" i="43"/>
  <c r="BQ58" i="43"/>
  <c r="BD58" i="43"/>
  <c r="AJ58" i="43"/>
  <c r="AH58" i="43"/>
  <c r="AF58" i="43"/>
  <c r="BQ57" i="43"/>
  <c r="BD57" i="43"/>
  <c r="AJ57" i="43"/>
  <c r="AH57" i="43"/>
  <c r="AK57" i="43" s="1"/>
  <c r="AF57" i="43"/>
  <c r="BQ56" i="43"/>
  <c r="BD56" i="43"/>
  <c r="AJ56" i="43"/>
  <c r="AH56" i="43"/>
  <c r="AF56" i="43"/>
  <c r="W56" i="43"/>
  <c r="U56" i="43"/>
  <c r="Y56" i="43" s="1"/>
  <c r="S56" i="43"/>
  <c r="AS56" i="43" s="1"/>
  <c r="BQ55" i="43"/>
  <c r="BD55" i="43"/>
  <c r="AJ55" i="43"/>
  <c r="AH55" i="43"/>
  <c r="AK55" i="43" s="1"/>
  <c r="AF55" i="43"/>
  <c r="BQ54" i="43"/>
  <c r="BD54" i="43"/>
  <c r="AJ54" i="43"/>
  <c r="AH54" i="43"/>
  <c r="AF54" i="43"/>
  <c r="BQ53" i="43"/>
  <c r="BD53" i="43"/>
  <c r="AJ53" i="43"/>
  <c r="AH53" i="43"/>
  <c r="AF53" i="43"/>
  <c r="BQ52" i="43"/>
  <c r="BD52" i="43"/>
  <c r="AJ52" i="43"/>
  <c r="AH52" i="43"/>
  <c r="AK52" i="43" s="1"/>
  <c r="AF52" i="43"/>
  <c r="BQ51" i="43"/>
  <c r="BD51" i="43"/>
  <c r="AJ51" i="43"/>
  <c r="AH51" i="43"/>
  <c r="AK51" i="43" s="1"/>
  <c r="AF51" i="43"/>
  <c r="BQ50" i="43"/>
  <c r="BD50" i="43"/>
  <c r="AJ50" i="43"/>
  <c r="AH50" i="43"/>
  <c r="AF50" i="43"/>
  <c r="W50" i="43"/>
  <c r="U50" i="43"/>
  <c r="S50" i="43"/>
  <c r="AS50" i="43" s="1"/>
  <c r="BQ49" i="43"/>
  <c r="BD49" i="43"/>
  <c r="AJ49" i="43"/>
  <c r="AH49" i="43"/>
  <c r="AK49" i="43" s="1"/>
  <c r="AF49" i="43"/>
  <c r="BQ48" i="43"/>
  <c r="BD48" i="43"/>
  <c r="AJ48" i="43"/>
  <c r="AH48" i="43"/>
  <c r="AF48" i="43"/>
  <c r="BQ47" i="43"/>
  <c r="BD47" i="43"/>
  <c r="AJ47" i="43"/>
  <c r="AH47" i="43"/>
  <c r="AF47" i="43"/>
  <c r="BQ46" i="43"/>
  <c r="BD46" i="43"/>
  <c r="AJ46" i="43"/>
  <c r="AH46" i="43"/>
  <c r="AF46" i="43"/>
  <c r="BQ45" i="43"/>
  <c r="BD45" i="43"/>
  <c r="AJ45" i="43"/>
  <c r="AH45" i="43"/>
  <c r="AK45" i="43" s="1"/>
  <c r="AF45" i="43"/>
  <c r="BQ44" i="43"/>
  <c r="BD44" i="43"/>
  <c r="AJ44" i="43"/>
  <c r="AH44" i="43"/>
  <c r="AF44" i="43"/>
  <c r="W44" i="43"/>
  <c r="U44" i="43"/>
  <c r="S44" i="43"/>
  <c r="AS44" i="43" s="1"/>
  <c r="BQ43" i="43"/>
  <c r="BD43" i="43"/>
  <c r="AJ43" i="43"/>
  <c r="AH43" i="43"/>
  <c r="AF43" i="43"/>
  <c r="BQ42" i="43"/>
  <c r="BD42" i="43"/>
  <c r="BR42" i="43" s="1"/>
  <c r="AJ42" i="43"/>
  <c r="AH42" i="43"/>
  <c r="AF42" i="43"/>
  <c r="BQ41" i="43"/>
  <c r="BD41" i="43"/>
  <c r="AJ41" i="43"/>
  <c r="AH41" i="43"/>
  <c r="AF41" i="43"/>
  <c r="BQ40" i="43"/>
  <c r="BD40" i="43"/>
  <c r="AJ40" i="43"/>
  <c r="AH40" i="43"/>
  <c r="AF40" i="43"/>
  <c r="BQ39" i="43"/>
  <c r="BD39" i="43"/>
  <c r="AJ39" i="43"/>
  <c r="AH39" i="43"/>
  <c r="AK39" i="43" s="1"/>
  <c r="AF39" i="43"/>
  <c r="BQ38" i="43"/>
  <c r="BD38" i="43"/>
  <c r="AJ38" i="43"/>
  <c r="AH38" i="43"/>
  <c r="AF38" i="43"/>
  <c r="W38" i="43"/>
  <c r="U38" i="43"/>
  <c r="S38" i="43"/>
  <c r="AS38" i="43" s="1"/>
  <c r="BQ37" i="43"/>
  <c r="BD37" i="43"/>
  <c r="AJ37" i="43"/>
  <c r="AH37" i="43"/>
  <c r="AF37" i="43"/>
  <c r="BQ36" i="43"/>
  <c r="BD36" i="43"/>
  <c r="AJ36" i="43"/>
  <c r="AH36" i="43"/>
  <c r="AK36" i="43" s="1"/>
  <c r="AF36" i="43"/>
  <c r="BQ35" i="43"/>
  <c r="BD35" i="43"/>
  <c r="AJ35" i="43"/>
  <c r="AH35" i="43"/>
  <c r="AF35" i="43"/>
  <c r="BQ34" i="43"/>
  <c r="BD34" i="43"/>
  <c r="AJ34" i="43"/>
  <c r="AH34" i="43"/>
  <c r="AF34" i="43"/>
  <c r="BQ33" i="43"/>
  <c r="BD33" i="43"/>
  <c r="AJ33" i="43"/>
  <c r="AH33" i="43"/>
  <c r="AF33" i="43"/>
  <c r="BQ32" i="43"/>
  <c r="BD32" i="43"/>
  <c r="AJ32" i="43"/>
  <c r="AH32" i="43"/>
  <c r="AF32" i="43"/>
  <c r="W32" i="43"/>
  <c r="U32" i="43"/>
  <c r="Y32" i="43" s="1"/>
  <c r="S32" i="43"/>
  <c r="AS32" i="43" s="1"/>
  <c r="BQ31" i="43"/>
  <c r="BD31" i="43"/>
  <c r="AJ31" i="43"/>
  <c r="AH31" i="43"/>
  <c r="AF31" i="43"/>
  <c r="BQ30" i="43"/>
  <c r="BD30" i="43"/>
  <c r="AJ30" i="43"/>
  <c r="AH30" i="43"/>
  <c r="AF30" i="43"/>
  <c r="BQ29" i="43"/>
  <c r="BD29" i="43"/>
  <c r="AJ29" i="43"/>
  <c r="AH29" i="43"/>
  <c r="AF29" i="43"/>
  <c r="BQ28" i="43"/>
  <c r="BD28" i="43"/>
  <c r="AJ28" i="43"/>
  <c r="AH28" i="43"/>
  <c r="AF28" i="43"/>
  <c r="BQ27" i="43"/>
  <c r="BD27" i="43"/>
  <c r="AJ27" i="43"/>
  <c r="AH27" i="43"/>
  <c r="AF27" i="43"/>
  <c r="BQ26" i="43"/>
  <c r="BD26" i="43"/>
  <c r="AJ26" i="43"/>
  <c r="AH26" i="43"/>
  <c r="AK26" i="43" s="1"/>
  <c r="AF26" i="43"/>
  <c r="W26" i="43"/>
  <c r="U26" i="43"/>
  <c r="Y26" i="43" s="1"/>
  <c r="AV26" i="43" s="1"/>
  <c r="S26" i="43"/>
  <c r="AS26" i="43" s="1"/>
  <c r="BQ25" i="43"/>
  <c r="BD25" i="43"/>
  <c r="BR25" i="43" s="1"/>
  <c r="AJ25" i="43"/>
  <c r="AH25" i="43"/>
  <c r="AF25" i="43"/>
  <c r="BQ24" i="43"/>
  <c r="BD24" i="43"/>
  <c r="BR24" i="43" s="1"/>
  <c r="AJ24" i="43"/>
  <c r="AH24" i="43"/>
  <c r="AK24" i="43" s="1"/>
  <c r="AF24" i="43"/>
  <c r="BQ23" i="43"/>
  <c r="BD23" i="43"/>
  <c r="AJ23" i="43"/>
  <c r="AH23" i="43"/>
  <c r="AF23" i="43"/>
  <c r="BQ22" i="43"/>
  <c r="BD22" i="43"/>
  <c r="AJ22" i="43"/>
  <c r="AH22" i="43"/>
  <c r="AF22" i="43"/>
  <c r="BQ21" i="43"/>
  <c r="BD21" i="43"/>
  <c r="AJ21" i="43"/>
  <c r="AH21" i="43"/>
  <c r="AK21" i="43" s="1"/>
  <c r="AF21" i="43"/>
  <c r="BQ20" i="43"/>
  <c r="BD20" i="43"/>
  <c r="AJ20" i="43"/>
  <c r="AH20" i="43"/>
  <c r="AF20" i="43"/>
  <c r="W20" i="43"/>
  <c r="U20" i="43"/>
  <c r="S20" i="43"/>
  <c r="AS20" i="43" s="1"/>
  <c r="BQ19" i="43"/>
  <c r="BD19" i="43"/>
  <c r="AJ19" i="43"/>
  <c r="AH19" i="43"/>
  <c r="AK19" i="43" s="1"/>
  <c r="AF19" i="43"/>
  <c r="BQ18" i="43"/>
  <c r="BD18" i="43"/>
  <c r="AJ18" i="43"/>
  <c r="AH18" i="43"/>
  <c r="AK18" i="43" s="1"/>
  <c r="AF18" i="43"/>
  <c r="BQ17" i="43"/>
  <c r="BD17" i="43"/>
  <c r="AJ17" i="43"/>
  <c r="AH17" i="43"/>
  <c r="AF17" i="43"/>
  <c r="BQ16" i="43"/>
  <c r="BD16" i="43"/>
  <c r="AJ16" i="43"/>
  <c r="AH16" i="43"/>
  <c r="AF16" i="43"/>
  <c r="BQ15" i="43"/>
  <c r="BD15" i="43"/>
  <c r="AJ15" i="43"/>
  <c r="AH15" i="43"/>
  <c r="AF15" i="43"/>
  <c r="BQ14" i="43"/>
  <c r="BD14" i="43"/>
  <c r="AJ14" i="43"/>
  <c r="AH14" i="43"/>
  <c r="AF14" i="43"/>
  <c r="W14" i="43"/>
  <c r="U14" i="43"/>
  <c r="S14" i="43"/>
  <c r="AS14" i="43" s="1"/>
  <c r="BQ13" i="43"/>
  <c r="BD13" i="43"/>
  <c r="AJ13" i="43"/>
  <c r="AH13" i="43"/>
  <c r="AF13" i="43"/>
  <c r="BQ12" i="43"/>
  <c r="BD12" i="43"/>
  <c r="AJ12" i="43"/>
  <c r="AH12" i="43"/>
  <c r="AF12" i="43"/>
  <c r="BQ11" i="43"/>
  <c r="BD11" i="43"/>
  <c r="AJ11" i="43"/>
  <c r="AH11" i="43"/>
  <c r="AF11" i="43"/>
  <c r="BQ10" i="43"/>
  <c r="BD10" i="43"/>
  <c r="AJ10" i="43"/>
  <c r="AH10" i="43"/>
  <c r="AF10" i="43"/>
  <c r="BQ9" i="43"/>
  <c r="BD9" i="43"/>
  <c r="AJ9" i="43"/>
  <c r="AH9" i="43"/>
  <c r="AK9" i="43" s="1"/>
  <c r="AF9" i="43"/>
  <c r="BQ8" i="43"/>
  <c r="BD8" i="43"/>
  <c r="AJ8" i="43"/>
  <c r="AH8" i="43"/>
  <c r="AF8" i="43"/>
  <c r="W8" i="43"/>
  <c r="U8" i="43"/>
  <c r="S8" i="43"/>
  <c r="AS8" i="43" s="1"/>
  <c r="BR778" i="43" l="1"/>
  <c r="BR886" i="43"/>
  <c r="BR416" i="43"/>
  <c r="BR115" i="43"/>
  <c r="BR333" i="43"/>
  <c r="BR689" i="43"/>
  <c r="BR926" i="43"/>
  <c r="BR858" i="43"/>
  <c r="AK314" i="43"/>
  <c r="AK329" i="43"/>
  <c r="BR640" i="43"/>
  <c r="BR843" i="43"/>
  <c r="AK231" i="43"/>
  <c r="AM924" i="43"/>
  <c r="BR160" i="43"/>
  <c r="BR911" i="43"/>
  <c r="BR402" i="43"/>
  <c r="BR862" i="43"/>
  <c r="BR284" i="43"/>
  <c r="AK363" i="43"/>
  <c r="BR26" i="43"/>
  <c r="BR76" i="43"/>
  <c r="AL78" i="43"/>
  <c r="BR285" i="43"/>
  <c r="BR497" i="43"/>
  <c r="BR547" i="43"/>
  <c r="AL637" i="43"/>
  <c r="BR720" i="43"/>
  <c r="Y38" i="43"/>
  <c r="AK43" i="43"/>
  <c r="AK102" i="43"/>
  <c r="BR197" i="43"/>
  <c r="AK227" i="43"/>
  <c r="BR236" i="43"/>
  <c r="AK247" i="43"/>
  <c r="AK291" i="43"/>
  <c r="BR310" i="43"/>
  <c r="AK320" i="43"/>
  <c r="BR596" i="43"/>
  <c r="AM643" i="43"/>
  <c r="AK830" i="43"/>
  <c r="AL830" i="43" s="1"/>
  <c r="AK840" i="43"/>
  <c r="AK879" i="43"/>
  <c r="BR180" i="43"/>
  <c r="BR945" i="43"/>
  <c r="BR669" i="43"/>
  <c r="AL775" i="43"/>
  <c r="AL121" i="43"/>
  <c r="BR868" i="43"/>
  <c r="BR56" i="43"/>
  <c r="BR819" i="43"/>
  <c r="AM395" i="43"/>
  <c r="AM93" i="43"/>
  <c r="AK28" i="43"/>
  <c r="AK48" i="43"/>
  <c r="AM73" i="43"/>
  <c r="AK141" i="43"/>
  <c r="AK252" i="43"/>
  <c r="BR286" i="43"/>
  <c r="AM312" i="43"/>
  <c r="BR315" i="43"/>
  <c r="AK345" i="43"/>
  <c r="AK419" i="43"/>
  <c r="AK498" i="43"/>
  <c r="AL613" i="43"/>
  <c r="BR671" i="43"/>
  <c r="AK681" i="43"/>
  <c r="AK701" i="43"/>
  <c r="AK765" i="43"/>
  <c r="Y860" i="43"/>
  <c r="BR90" i="43"/>
  <c r="BR916" i="43"/>
  <c r="BR647" i="43"/>
  <c r="BR341" i="43"/>
  <c r="BR529" i="43"/>
  <c r="AM343" i="43"/>
  <c r="BR425" i="43"/>
  <c r="BR504" i="43"/>
  <c r="AK514" i="43"/>
  <c r="BR411" i="43"/>
  <c r="BR158" i="43"/>
  <c r="BR156" i="43"/>
  <c r="BR801" i="43"/>
  <c r="BR895" i="43"/>
  <c r="BR573" i="43"/>
  <c r="BR692" i="43"/>
  <c r="AM709" i="43"/>
  <c r="AL852" i="43"/>
  <c r="BR906" i="43"/>
  <c r="BR323" i="43"/>
  <c r="BR656" i="43"/>
  <c r="BR28" i="43"/>
  <c r="BR385" i="43"/>
  <c r="BR811" i="43"/>
  <c r="BR38" i="43"/>
  <c r="BR588" i="43"/>
  <c r="AM138" i="43"/>
  <c r="AK219" i="43"/>
  <c r="BR248" i="43"/>
  <c r="AL293" i="43"/>
  <c r="AK668" i="43"/>
  <c r="AK752" i="43"/>
  <c r="AK920" i="43"/>
  <c r="AL920" i="43" s="1"/>
  <c r="AL921" i="43" s="1"/>
  <c r="BR141" i="43"/>
  <c r="BR193" i="43"/>
  <c r="BR701" i="43"/>
  <c r="BR899" i="43"/>
  <c r="AK40" i="43"/>
  <c r="AK60" i="43"/>
  <c r="BR94" i="43"/>
  <c r="AK153" i="43"/>
  <c r="BR163" i="43"/>
  <c r="BR229" i="43"/>
  <c r="AK244" i="43"/>
  <c r="AK397" i="43"/>
  <c r="AK490" i="43"/>
  <c r="AK584" i="43"/>
  <c r="Y614" i="43"/>
  <c r="X614" i="43" s="1"/>
  <c r="Z614" i="43" s="1"/>
  <c r="AA614" i="43" s="1"/>
  <c r="AY614" i="43" s="1"/>
  <c r="AK619" i="43"/>
  <c r="AK634" i="43"/>
  <c r="Y728" i="43"/>
  <c r="X728" i="43" s="1"/>
  <c r="Z728" i="43" s="1"/>
  <c r="AA728" i="43" s="1"/>
  <c r="AY728" i="43" s="1"/>
  <c r="AK733" i="43"/>
  <c r="Y818" i="43"/>
  <c r="X818" i="43" s="1"/>
  <c r="Z818" i="43" s="1"/>
  <c r="AA818" i="43" s="1"/>
  <c r="AY818" i="43" s="1"/>
  <c r="AK857" i="43"/>
  <c r="AK891" i="43"/>
  <c r="BR901" i="43"/>
  <c r="AM792" i="43"/>
  <c r="AM927" i="43"/>
  <c r="BR146" i="43"/>
  <c r="Y152" i="43"/>
  <c r="AM152" i="43" s="1"/>
  <c r="Y188" i="43"/>
  <c r="X188" i="43" s="1"/>
  <c r="Z188" i="43" s="1"/>
  <c r="AA188" i="43" s="1"/>
  <c r="AY188" i="43" s="1"/>
  <c r="BR280" i="43"/>
  <c r="BR338" i="43"/>
  <c r="BR426" i="43"/>
  <c r="AK431" i="43"/>
  <c r="AK687" i="43"/>
  <c r="BR706" i="43"/>
  <c r="Y878" i="43"/>
  <c r="AK133" i="43"/>
  <c r="BR329" i="43"/>
  <c r="BR569" i="43"/>
  <c r="BR711" i="43"/>
  <c r="BR731" i="43"/>
  <c r="AK741" i="43"/>
  <c r="BR921" i="43"/>
  <c r="BR791" i="43"/>
  <c r="Y806" i="43"/>
  <c r="X806" i="43" s="1"/>
  <c r="Z806" i="43" s="1"/>
  <c r="AA806" i="43" s="1"/>
  <c r="AY806" i="43" s="1"/>
  <c r="BR820" i="43"/>
  <c r="BR441" i="43"/>
  <c r="BR461" i="43"/>
  <c r="BR446" i="43"/>
  <c r="BR392" i="43"/>
  <c r="BR113" i="43"/>
  <c r="BR40" i="43"/>
  <c r="BR354" i="43"/>
  <c r="BR388" i="43"/>
  <c r="BR727" i="43"/>
  <c r="BR257" i="43"/>
  <c r="AK384" i="43"/>
  <c r="BR634" i="43"/>
  <c r="BR683" i="43"/>
  <c r="AK913" i="43"/>
  <c r="BR99" i="43"/>
  <c r="AM492" i="43"/>
  <c r="BR927" i="43"/>
  <c r="AK287" i="43"/>
  <c r="AM439" i="43"/>
  <c r="AM752" i="43"/>
  <c r="BR826" i="43"/>
  <c r="BR932" i="43"/>
  <c r="BR148" i="43"/>
  <c r="AK100" i="43"/>
  <c r="AK500" i="43"/>
  <c r="AL500" i="43" s="1"/>
  <c r="BR565" i="43"/>
  <c r="AK717" i="43"/>
  <c r="AK869" i="43"/>
  <c r="BR888" i="43"/>
  <c r="BR50" i="43"/>
  <c r="BR262" i="43"/>
  <c r="BR496" i="43"/>
  <c r="AM498" i="43"/>
  <c r="AL690" i="43"/>
  <c r="AL738" i="43"/>
  <c r="AM400" i="43"/>
  <c r="BR442" i="43"/>
  <c r="AK472" i="43"/>
  <c r="AK492" i="43"/>
  <c r="AK802" i="43"/>
  <c r="AL827" i="43"/>
  <c r="AK865" i="43"/>
  <c r="AM106" i="43"/>
  <c r="BR467" i="43"/>
  <c r="Y512" i="43"/>
  <c r="AM512" i="43" s="1"/>
  <c r="BR595" i="43"/>
  <c r="AM655" i="43"/>
  <c r="AK870" i="43"/>
  <c r="AM876" i="43"/>
  <c r="BR952" i="43"/>
  <c r="BR17" i="43"/>
  <c r="AK27" i="43"/>
  <c r="AM27" i="43" s="1"/>
  <c r="AM28" i="43" s="1"/>
  <c r="AM29" i="43" s="1"/>
  <c r="BR71" i="43"/>
  <c r="AK105" i="43"/>
  <c r="AK149" i="43"/>
  <c r="BR175" i="43"/>
  <c r="Y200" i="43"/>
  <c r="AM200" i="43" s="1"/>
  <c r="AM224" i="43"/>
  <c r="AK268" i="43"/>
  <c r="AK297" i="43"/>
  <c r="AK312" i="43"/>
  <c r="AM376" i="43"/>
  <c r="AM391" i="43"/>
  <c r="AK404" i="43"/>
  <c r="AK443" i="43"/>
  <c r="BR452" i="43"/>
  <c r="Y458" i="43"/>
  <c r="X458" i="43" s="1"/>
  <c r="Z458" i="43" s="1"/>
  <c r="AA458" i="43" s="1"/>
  <c r="AY458" i="43" s="1"/>
  <c r="AK463" i="43"/>
  <c r="AK482" i="43"/>
  <c r="AK507" i="43"/>
  <c r="AK532" i="43"/>
  <c r="AK547" i="43"/>
  <c r="BR600" i="43"/>
  <c r="AK630" i="43"/>
  <c r="BR664" i="43"/>
  <c r="AK674" i="43"/>
  <c r="AK723" i="43"/>
  <c r="BR767" i="43"/>
  <c r="AK783" i="43"/>
  <c r="AK875" i="43"/>
  <c r="AK899" i="43"/>
  <c r="Y914" i="43"/>
  <c r="X914" i="43" s="1"/>
  <c r="Z914" i="43" s="1"/>
  <c r="AA914" i="43" s="1"/>
  <c r="AY914" i="43" s="1"/>
  <c r="BR256" i="43"/>
  <c r="BR118" i="43"/>
  <c r="BR334" i="43"/>
  <c r="BR648" i="43"/>
  <c r="BR844" i="43"/>
  <c r="BR873" i="43"/>
  <c r="BR946" i="43"/>
  <c r="BR65" i="43"/>
  <c r="BR917" i="43"/>
  <c r="AK267" i="43"/>
  <c r="BR792" i="43"/>
  <c r="AL793" i="43"/>
  <c r="AK850" i="43"/>
  <c r="AL248" i="43"/>
  <c r="AL249" i="43" s="1"/>
  <c r="AL250" i="43" s="1"/>
  <c r="AM503" i="43"/>
  <c r="AL313" i="43"/>
  <c r="AM19" i="43"/>
  <c r="Y62" i="43"/>
  <c r="X62" i="43" s="1"/>
  <c r="Z62" i="43" s="1"/>
  <c r="AA62" i="43" s="1"/>
  <c r="AY62" i="43" s="1"/>
  <c r="AK67" i="43"/>
  <c r="AK125" i="43"/>
  <c r="BR144" i="43"/>
  <c r="AK288" i="43"/>
  <c r="AM318" i="43"/>
  <c r="BR350" i="43"/>
  <c r="AK375" i="43"/>
  <c r="AL395" i="43"/>
  <c r="AK448" i="43"/>
  <c r="BR482" i="43"/>
  <c r="AM529" i="43"/>
  <c r="AK537" i="43"/>
  <c r="AM637" i="43"/>
  <c r="AK660" i="43"/>
  <c r="AK763" i="43"/>
  <c r="AM857" i="43"/>
  <c r="AK904" i="43"/>
  <c r="AL925" i="43"/>
  <c r="AK557" i="43"/>
  <c r="BR130" i="43"/>
  <c r="BR380" i="43"/>
  <c r="AK483" i="43"/>
  <c r="BR86" i="43"/>
  <c r="BR101" i="43"/>
  <c r="AL691" i="43"/>
  <c r="AK116" i="43"/>
  <c r="BR164" i="43"/>
  <c r="BR220" i="43"/>
  <c r="AK474" i="43"/>
  <c r="BR533" i="43"/>
  <c r="BR87" i="43"/>
  <c r="BR97" i="43"/>
  <c r="AK160" i="43"/>
  <c r="BR225" i="43"/>
  <c r="BR230" i="43"/>
  <c r="BR381" i="43"/>
  <c r="AK406" i="43"/>
  <c r="BR420" i="43"/>
  <c r="AK548" i="43"/>
  <c r="AL548" i="43" s="1"/>
  <c r="AK568" i="43"/>
  <c r="BR587" i="43"/>
  <c r="AK642" i="43"/>
  <c r="BR715" i="43"/>
  <c r="AK725" i="43"/>
  <c r="BR842" i="43"/>
  <c r="Y872" i="43"/>
  <c r="X872" i="43" s="1"/>
  <c r="Z872" i="43" s="1"/>
  <c r="AA872" i="43" s="1"/>
  <c r="AY872" i="43" s="1"/>
  <c r="BR261" i="43"/>
  <c r="AK446" i="43"/>
  <c r="BR283" i="43"/>
  <c r="BR694" i="43"/>
  <c r="BR273" i="43"/>
  <c r="BR748" i="43"/>
  <c r="BR774" i="43"/>
  <c r="BR145" i="43"/>
  <c r="BR744" i="43"/>
  <c r="BR43" i="43"/>
  <c r="AM79" i="43"/>
  <c r="BR313" i="43"/>
  <c r="BR102" i="43"/>
  <c r="BR216" i="43"/>
  <c r="AL246" i="43"/>
  <c r="AK362" i="43"/>
  <c r="AK435" i="43"/>
  <c r="AK450" i="43"/>
  <c r="BR563" i="43"/>
  <c r="AL574" i="43"/>
  <c r="AL589" i="43"/>
  <c r="BR676" i="43"/>
  <c r="AL745" i="43"/>
  <c r="AM751" i="43"/>
  <c r="AK790" i="43"/>
  <c r="AK814" i="43"/>
  <c r="AK853" i="43"/>
  <c r="BR930" i="43"/>
  <c r="BR935" i="43"/>
  <c r="BR638" i="43"/>
  <c r="BR825" i="43"/>
  <c r="BR846" i="43"/>
  <c r="BR52" i="43"/>
  <c r="BR72" i="43"/>
  <c r="BR493" i="43"/>
  <c r="AK611" i="43"/>
  <c r="AK254" i="43"/>
  <c r="BR322" i="43"/>
  <c r="BR670" i="43"/>
  <c r="BR298" i="43"/>
  <c r="BR828" i="43"/>
  <c r="BR905" i="43"/>
  <c r="AK182" i="43"/>
  <c r="AL182" i="43" s="1"/>
  <c r="AK246" i="43"/>
  <c r="Y314" i="43"/>
  <c r="AV314" i="43" s="1"/>
  <c r="BR352" i="43"/>
  <c r="AM673" i="43"/>
  <c r="AL810" i="43"/>
  <c r="BR603" i="43"/>
  <c r="AK521" i="43"/>
  <c r="BR281" i="43"/>
  <c r="BR205" i="43"/>
  <c r="BR576" i="43"/>
  <c r="Y596" i="43"/>
  <c r="AV596" i="43" s="1"/>
  <c r="BR67" i="43"/>
  <c r="BR224" i="43"/>
  <c r="AK327" i="43"/>
  <c r="AM327" i="43" s="1"/>
  <c r="AM328" i="43" s="1"/>
  <c r="AM329" i="43" s="1"/>
  <c r="AM330" i="43" s="1"/>
  <c r="AM331" i="43" s="1"/>
  <c r="BR562" i="43"/>
  <c r="BR914" i="43"/>
  <c r="BR135" i="43"/>
  <c r="BR308" i="43"/>
  <c r="BR538" i="43"/>
  <c r="BR192" i="43"/>
  <c r="AK202" i="43"/>
  <c r="BR450" i="43"/>
  <c r="AL486" i="43"/>
  <c r="BR489" i="43"/>
  <c r="BR602" i="43"/>
  <c r="BR632" i="43"/>
  <c r="BR730" i="43"/>
  <c r="AK810" i="43"/>
  <c r="AK834" i="43"/>
  <c r="BR877" i="43"/>
  <c r="BR940" i="43"/>
  <c r="BR69" i="43"/>
  <c r="BR623" i="43"/>
  <c r="BR783" i="43"/>
  <c r="BR665" i="43"/>
  <c r="AK269" i="43"/>
  <c r="AK799" i="43"/>
  <c r="AM352" i="43"/>
  <c r="BR729" i="43"/>
  <c r="BR83" i="43"/>
  <c r="AK103" i="43"/>
  <c r="AM109" i="43"/>
  <c r="BR127" i="43"/>
  <c r="BR132" i="43"/>
  <c r="AK236" i="43"/>
  <c r="AL236" i="43" s="1"/>
  <c r="BR246" i="43"/>
  <c r="Y266" i="43"/>
  <c r="AM267" i="43" s="1"/>
  <c r="AM268" i="43" s="1"/>
  <c r="AM269" i="43" s="1"/>
  <c r="AM270" i="43" s="1"/>
  <c r="AK300" i="43"/>
  <c r="AK387" i="43"/>
  <c r="AM511" i="43"/>
  <c r="BR514" i="43"/>
  <c r="BR519" i="43"/>
  <c r="AM526" i="43"/>
  <c r="Y530" i="43"/>
  <c r="AM530" i="43" s="1"/>
  <c r="AM531" i="43" s="1"/>
  <c r="AK578" i="43"/>
  <c r="AK593" i="43"/>
  <c r="BR627" i="43"/>
  <c r="Y638" i="43"/>
  <c r="AM638" i="43" s="1"/>
  <c r="AK643" i="43"/>
  <c r="AK652" i="43"/>
  <c r="AK657" i="43"/>
  <c r="AK677" i="43"/>
  <c r="Y692" i="43"/>
  <c r="AM692" i="43" s="1"/>
  <c r="AM693" i="43" s="1"/>
  <c r="AM816" i="43"/>
  <c r="AL893" i="43"/>
  <c r="AK916" i="43"/>
  <c r="AM922" i="43"/>
  <c r="AK950" i="43"/>
  <c r="AL379" i="43"/>
  <c r="AL378" i="43"/>
  <c r="AL112" i="43"/>
  <c r="X272" i="43"/>
  <c r="Z272" i="43" s="1"/>
  <c r="AA272" i="43" s="1"/>
  <c r="AY272" i="43" s="1"/>
  <c r="AK277" i="43"/>
  <c r="AK440" i="43"/>
  <c r="AL440" i="43" s="1"/>
  <c r="AK586" i="43"/>
  <c r="AK679" i="43"/>
  <c r="BR688" i="43"/>
  <c r="BR840" i="43"/>
  <c r="BR849" i="43"/>
  <c r="BR435" i="43"/>
  <c r="AK664" i="43"/>
  <c r="AK845" i="43"/>
  <c r="BR941" i="43"/>
  <c r="AM103" i="43"/>
  <c r="AL103" i="43"/>
  <c r="BR243" i="43"/>
  <c r="BR455" i="43"/>
  <c r="BR552" i="43"/>
  <c r="BR659" i="43"/>
  <c r="AK29" i="43"/>
  <c r="AK68" i="43"/>
  <c r="AL68" i="43" s="1"/>
  <c r="BR82" i="43"/>
  <c r="BR258" i="43"/>
  <c r="BR330" i="43"/>
  <c r="AK567" i="43"/>
  <c r="BR186" i="43"/>
  <c r="AK812" i="43"/>
  <c r="BR49" i="43"/>
  <c r="AL446" i="43"/>
  <c r="AL79" i="43"/>
  <c r="AM94" i="43"/>
  <c r="AL94" i="43"/>
  <c r="AK201" i="43"/>
  <c r="AL278" i="43"/>
  <c r="AL279" i="43" s="1"/>
  <c r="AL280" i="43" s="1"/>
  <c r="BR427" i="43"/>
  <c r="AK539" i="43"/>
  <c r="AK803" i="43"/>
  <c r="AK553" i="43"/>
  <c r="BR436" i="43"/>
  <c r="BR244" i="43"/>
  <c r="BR553" i="43"/>
  <c r="BR15" i="43"/>
  <c r="BR39" i="43"/>
  <c r="AK177" i="43"/>
  <c r="AL254" i="43"/>
  <c r="BR398" i="43"/>
  <c r="AK525" i="43"/>
  <c r="AL799" i="43"/>
  <c r="BR923" i="43"/>
  <c r="BR11" i="43"/>
  <c r="BR278" i="43"/>
  <c r="BR680" i="43"/>
  <c r="AM13" i="43"/>
  <c r="BR35" i="43"/>
  <c r="BR171" i="43"/>
  <c r="BR394" i="43"/>
  <c r="AK399" i="43"/>
  <c r="BR515" i="43"/>
  <c r="AK745" i="43"/>
  <c r="BR904" i="43"/>
  <c r="BR510" i="43"/>
  <c r="AM754" i="43"/>
  <c r="AM755" i="43" s="1"/>
  <c r="AM756" i="43" s="1"/>
  <c r="AM781" i="43"/>
  <c r="AM780" i="43"/>
  <c r="AK380" i="43"/>
  <c r="AL380" i="43" s="1"/>
  <c r="AL381" i="43" s="1"/>
  <c r="Y482" i="43"/>
  <c r="AV482" i="43" s="1"/>
  <c r="Y506" i="43"/>
  <c r="AM506" i="43" s="1"/>
  <c r="AM507" i="43" s="1"/>
  <c r="AM508" i="43" s="1"/>
  <c r="AK730" i="43"/>
  <c r="AK764" i="43"/>
  <c r="BR775" i="43"/>
  <c r="BR109" i="43"/>
  <c r="AK128" i="43"/>
  <c r="AL128" i="43" s="1"/>
  <c r="AL129" i="43" s="1"/>
  <c r="AK157" i="43"/>
  <c r="BR241" i="43"/>
  <c r="AK323" i="43"/>
  <c r="BR366" i="43"/>
  <c r="BR414" i="43"/>
  <c r="AK623" i="43"/>
  <c r="BR745" i="43"/>
  <c r="BR63" i="43"/>
  <c r="BR431" i="43"/>
  <c r="BR477" i="43"/>
  <c r="BR212" i="43"/>
  <c r="BR506" i="43"/>
  <c r="AK711" i="43"/>
  <c r="AL711" i="43" s="1"/>
  <c r="AM896" i="43"/>
  <c r="AM897" i="43" s="1"/>
  <c r="AM898" i="43" s="1"/>
  <c r="AM899" i="43" s="1"/>
  <c r="AM925" i="43"/>
  <c r="BR390" i="43"/>
  <c r="AL930" i="43"/>
  <c r="AM930" i="43"/>
  <c r="BR104" i="43"/>
  <c r="BR152" i="43"/>
  <c r="AL781" i="43"/>
  <c r="BR882" i="43"/>
  <c r="AV896" i="43"/>
  <c r="BR114" i="43"/>
  <c r="BR463" i="43"/>
  <c r="AK115" i="43"/>
  <c r="BR367" i="43"/>
  <c r="AM378" i="43"/>
  <c r="BR458" i="43"/>
  <c r="BR473" i="43"/>
  <c r="X878" i="43"/>
  <c r="Z878" i="43" s="1"/>
  <c r="AA878" i="43" s="1"/>
  <c r="AY878" i="43" s="1"/>
  <c r="AV878" i="43"/>
  <c r="AK34" i="43"/>
  <c r="AK15" i="43"/>
  <c r="AK726" i="43"/>
  <c r="Y488" i="43"/>
  <c r="AK609" i="43"/>
  <c r="AM684" i="43"/>
  <c r="BR716" i="43"/>
  <c r="AL530" i="43"/>
  <c r="AL492" i="43"/>
  <c r="BR740" i="43"/>
  <c r="BR891" i="43"/>
  <c r="AK896" i="43"/>
  <c r="AL896" i="43" s="1"/>
  <c r="BR128" i="43"/>
  <c r="BR188" i="43"/>
  <c r="AL13" i="43"/>
  <c r="BR119" i="43"/>
  <c r="BR95" i="43"/>
  <c r="BR295" i="43"/>
  <c r="BR124" i="43"/>
  <c r="BR168" i="43"/>
  <c r="BR444" i="43"/>
  <c r="AK459" i="43"/>
  <c r="AK712" i="43"/>
  <c r="AK844" i="43"/>
  <c r="BR123" i="43"/>
  <c r="AM559" i="43"/>
  <c r="AL559" i="43"/>
  <c r="BR487" i="43"/>
  <c r="BR198" i="43"/>
  <c r="AM78" i="43"/>
  <c r="AL493" i="43"/>
  <c r="AK77" i="43"/>
  <c r="BR105" i="43"/>
  <c r="Y248" i="43"/>
  <c r="BR252" i="43"/>
  <c r="AK301" i="43"/>
  <c r="AK464" i="43"/>
  <c r="AL464" i="43" s="1"/>
  <c r="AM509" i="43"/>
  <c r="AL509" i="43"/>
  <c r="AK688" i="43"/>
  <c r="AK165" i="43"/>
  <c r="BR176" i="43"/>
  <c r="BR210" i="43"/>
  <c r="AK243" i="43"/>
  <c r="BR276" i="43"/>
  <c r="AK286" i="43"/>
  <c r="BR290" i="43"/>
  <c r="BR309" i="43"/>
  <c r="BR318" i="43"/>
  <c r="AK328" i="43"/>
  <c r="BR361" i="43"/>
  <c r="BR370" i="43"/>
  <c r="Y380" i="43"/>
  <c r="AM380" i="43" s="1"/>
  <c r="AK398" i="43"/>
  <c r="AL398" i="43" s="1"/>
  <c r="BR421" i="43"/>
  <c r="BR449" i="43"/>
  <c r="AK487" i="43"/>
  <c r="AK604" i="43"/>
  <c r="BR637" i="43"/>
  <c r="AK716" i="43"/>
  <c r="BR721" i="43"/>
  <c r="Y764" i="43"/>
  <c r="AM764" i="43" s="1"/>
  <c r="AM765" i="43" s="1"/>
  <c r="AK775" i="43"/>
  <c r="BR793" i="43"/>
  <c r="AK798" i="43"/>
  <c r="AK817" i="43"/>
  <c r="AK849" i="43"/>
  <c r="AK859" i="43"/>
  <c r="BR863" i="43"/>
  <c r="BR900" i="43"/>
  <c r="AK909" i="43"/>
  <c r="AM909" i="43" s="1"/>
  <c r="AM910" i="43" s="1"/>
  <c r="AM912" i="43" s="1"/>
  <c r="Y932" i="43"/>
  <c r="AK937" i="43"/>
  <c r="AK946" i="43"/>
  <c r="AK59" i="43"/>
  <c r="AK110" i="43"/>
  <c r="AL110" i="43" s="1"/>
  <c r="AK129" i="43"/>
  <c r="AM163" i="43"/>
  <c r="BR201" i="43"/>
  <c r="BR239" i="43"/>
  <c r="AK263" i="43"/>
  <c r="BR267" i="43"/>
  <c r="BR277" i="43"/>
  <c r="BR291" i="43"/>
  <c r="AK296" i="43"/>
  <c r="AL296" i="43" s="1"/>
  <c r="BR319" i="43"/>
  <c r="AK343" i="43"/>
  <c r="AK357" i="43"/>
  <c r="BR408" i="43"/>
  <c r="AK427" i="43"/>
  <c r="AK436" i="43"/>
  <c r="BR459" i="43"/>
  <c r="AK478" i="43"/>
  <c r="AK506" i="43"/>
  <c r="AL506" i="43" s="1"/>
  <c r="AK516" i="43"/>
  <c r="BR567" i="43"/>
  <c r="AK605" i="43"/>
  <c r="AK614" i="43"/>
  <c r="AL614" i="43" s="1"/>
  <c r="AL616" i="43" s="1"/>
  <c r="BR633" i="43"/>
  <c r="Y656" i="43"/>
  <c r="AM656" i="43" s="1"/>
  <c r="AM657" i="43" s="1"/>
  <c r="AK760" i="43"/>
  <c r="Y770" i="43"/>
  <c r="BR822" i="43"/>
  <c r="BR845" i="43"/>
  <c r="BR854" i="43"/>
  <c r="AK910" i="43"/>
  <c r="BR919" i="43"/>
  <c r="AK924" i="43"/>
  <c r="AM953" i="43"/>
  <c r="BR684" i="43"/>
  <c r="BR703" i="43"/>
  <c r="BR808" i="43"/>
  <c r="AL865" i="43"/>
  <c r="AM37" i="43"/>
  <c r="BR64" i="43"/>
  <c r="AK92" i="43"/>
  <c r="BR110" i="43"/>
  <c r="BR129" i="43"/>
  <c r="AK178" i="43"/>
  <c r="AM193" i="43"/>
  <c r="AK221" i="43"/>
  <c r="BR235" i="43"/>
  <c r="AM246" i="43"/>
  <c r="AK283" i="43"/>
  <c r="BR296" i="43"/>
  <c r="AK311" i="43"/>
  <c r="AK334" i="43"/>
  <c r="BR343" i="43"/>
  <c r="BR348" i="43"/>
  <c r="AK353" i="43"/>
  <c r="AK372" i="43"/>
  <c r="AL391" i="43"/>
  <c r="AM438" i="43"/>
  <c r="AK441" i="43"/>
  <c r="BR516" i="43"/>
  <c r="BR521" i="43"/>
  <c r="AL526" i="43"/>
  <c r="BR535" i="43"/>
  <c r="AK549" i="43"/>
  <c r="AK651" i="43"/>
  <c r="AM651" i="43" s="1"/>
  <c r="Y680" i="43"/>
  <c r="AV680" i="43" s="1"/>
  <c r="AK713" i="43"/>
  <c r="AK732" i="43"/>
  <c r="AM738" i="43"/>
  <c r="AK751" i="43"/>
  <c r="AK770" i="43"/>
  <c r="AK785" i="43"/>
  <c r="BR794" i="43"/>
  <c r="AM810" i="43"/>
  <c r="BR827" i="43"/>
  <c r="AK846" i="43"/>
  <c r="AK874" i="43"/>
  <c r="BR878" i="43"/>
  <c r="BR883" i="43"/>
  <c r="Y902" i="43"/>
  <c r="AK906" i="43"/>
  <c r="AK933" i="43"/>
  <c r="BR947" i="43"/>
  <c r="AM89" i="43"/>
  <c r="AM418" i="43"/>
  <c r="AM517" i="43"/>
  <c r="AM607" i="43"/>
  <c r="AM829" i="43"/>
  <c r="AL949" i="43"/>
  <c r="BR12" i="43"/>
  <c r="BR21" i="43"/>
  <c r="AL42" i="43"/>
  <c r="AK65" i="43"/>
  <c r="AK74" i="43"/>
  <c r="AL74" i="43" s="1"/>
  <c r="AL75" i="43" s="1"/>
  <c r="AK83" i="43"/>
  <c r="AK88" i="43"/>
  <c r="AK130" i="43"/>
  <c r="Y158" i="43"/>
  <c r="AM158" i="43" s="1"/>
  <c r="BR178" i="43"/>
  <c r="BR240" i="43"/>
  <c r="AK273" i="43"/>
  <c r="BR311" i="43"/>
  <c r="AM349" i="43"/>
  <c r="BR353" i="43"/>
  <c r="AK358" i="43"/>
  <c r="Y368" i="43"/>
  <c r="AM368" i="43" s="1"/>
  <c r="AM401" i="43"/>
  <c r="AM414" i="43"/>
  <c r="AK418" i="43"/>
  <c r="BR451" i="43"/>
  <c r="AL475" i="43"/>
  <c r="BR483" i="43"/>
  <c r="BR502" i="43"/>
  <c r="AK545" i="43"/>
  <c r="AK573" i="43"/>
  <c r="BR582" i="43"/>
  <c r="BR610" i="43"/>
  <c r="AK675" i="43"/>
  <c r="AK699" i="43"/>
  <c r="Y704" i="43"/>
  <c r="X704" i="43" s="1"/>
  <c r="Z704" i="43" s="1"/>
  <c r="AA704" i="43" s="1"/>
  <c r="AY704" i="43" s="1"/>
  <c r="AK737" i="43"/>
  <c r="BR765" i="43"/>
  <c r="AK776" i="43"/>
  <c r="AL776" i="43" s="1"/>
  <c r="AL777" i="43" s="1"/>
  <c r="BR804" i="43"/>
  <c r="AK828" i="43"/>
  <c r="Y842" i="43"/>
  <c r="X842" i="43" s="1"/>
  <c r="Z842" i="43" s="1"/>
  <c r="AA842" i="43" s="1"/>
  <c r="AY842" i="43" s="1"/>
  <c r="AK911" i="43"/>
  <c r="AK948" i="43"/>
  <c r="Y8" i="43"/>
  <c r="X8" i="43" s="1"/>
  <c r="Z8" i="43" s="1"/>
  <c r="AA8" i="43" s="1"/>
  <c r="AY8" i="43" s="1"/>
  <c r="AK13" i="43"/>
  <c r="AK22" i="43"/>
  <c r="BR36" i="43"/>
  <c r="AK79" i="43"/>
  <c r="BR88" i="43"/>
  <c r="AK93" i="43"/>
  <c r="AK121" i="43"/>
  <c r="AK144" i="43"/>
  <c r="BR153" i="43"/>
  <c r="AK158" i="43"/>
  <c r="AL158" i="43" s="1"/>
  <c r="AK163" i="43"/>
  <c r="AK173" i="43"/>
  <c r="AK179" i="43"/>
  <c r="AK212" i="43"/>
  <c r="AL212" i="43" s="1"/>
  <c r="AK241" i="43"/>
  <c r="BR264" i="43"/>
  <c r="AK293" i="43"/>
  <c r="BR325" i="43"/>
  <c r="AL373" i="43"/>
  <c r="BR377" i="43"/>
  <c r="BR386" i="43"/>
  <c r="AK405" i="43"/>
  <c r="AK414" i="43"/>
  <c r="AK423" i="43"/>
  <c r="AK470" i="43"/>
  <c r="AM541" i="43"/>
  <c r="AK569" i="43"/>
  <c r="AK583" i="43"/>
  <c r="BR601" i="43"/>
  <c r="BR615" i="43"/>
  <c r="BR625" i="43"/>
  <c r="AM733" i="43"/>
  <c r="BR756" i="43"/>
  <c r="BR761" i="43"/>
  <c r="AK766" i="43"/>
  <c r="BR790" i="43"/>
  <c r="Y800" i="43"/>
  <c r="X800" i="43" s="1"/>
  <c r="Z800" i="43" s="1"/>
  <c r="AA800" i="43" s="1"/>
  <c r="AY800" i="43" s="1"/>
  <c r="AK805" i="43"/>
  <c r="BR832" i="43"/>
  <c r="AK837" i="43"/>
  <c r="AM837" i="43" s="1"/>
  <c r="AM838" i="43" s="1"/>
  <c r="AL847" i="43"/>
  <c r="BR893" i="43"/>
  <c r="BR405" i="43"/>
  <c r="BR382" i="43"/>
  <c r="BR611" i="43"/>
  <c r="BR37" i="43"/>
  <c r="AL326" i="43"/>
  <c r="AL328" i="43" s="1"/>
  <c r="AL329" i="43" s="1"/>
  <c r="AL330" i="43" s="1"/>
  <c r="AK728" i="43"/>
  <c r="AL728" i="43" s="1"/>
  <c r="AK871" i="43"/>
  <c r="AL439" i="43"/>
  <c r="Y518" i="43"/>
  <c r="AV518" i="43" s="1"/>
  <c r="BR607" i="43"/>
  <c r="Y644" i="43"/>
  <c r="BR18" i="43"/>
  <c r="AK108" i="43"/>
  <c r="AK127" i="43"/>
  <c r="AM155" i="43"/>
  <c r="AK185" i="43"/>
  <c r="AK194" i="43"/>
  <c r="AL194" i="43" s="1"/>
  <c r="AL195" i="43" s="1"/>
  <c r="BR227" i="43"/>
  <c r="BR255" i="43"/>
  <c r="BR270" i="43"/>
  <c r="BR331" i="43"/>
  <c r="AL389" i="43"/>
  <c r="BR499" i="43"/>
  <c r="AL547" i="43"/>
  <c r="AM574" i="43"/>
  <c r="AL599" i="43"/>
  <c r="AK658" i="43"/>
  <c r="BR662" i="43"/>
  <c r="BR681" i="43"/>
  <c r="BR691" i="43"/>
  <c r="AK696" i="43"/>
  <c r="AL720" i="43"/>
  <c r="BR762" i="43"/>
  <c r="AK801" i="43"/>
  <c r="BR852" i="43"/>
  <c r="BR871" i="43"/>
  <c r="AK885" i="43"/>
  <c r="Y908" i="43"/>
  <c r="X908" i="43" s="1"/>
  <c r="Z908" i="43" s="1"/>
  <c r="AA908" i="43" s="1"/>
  <c r="AY908" i="43" s="1"/>
  <c r="BR433" i="43"/>
  <c r="AK695" i="43"/>
  <c r="BR339" i="43"/>
  <c r="BR250" i="43"/>
  <c r="BR335" i="43"/>
  <c r="BR800" i="43"/>
  <c r="BR265" i="43"/>
  <c r="BR303" i="43"/>
  <c r="BR528" i="43"/>
  <c r="Y542" i="43"/>
  <c r="X542" i="43" s="1"/>
  <c r="Z542" i="43" s="1"/>
  <c r="AA542" i="43" s="1"/>
  <c r="AY542" i="43" s="1"/>
  <c r="AL636" i="43"/>
  <c r="AK640" i="43"/>
  <c r="AM853" i="43"/>
  <c r="BR954" i="43"/>
  <c r="BR465" i="43"/>
  <c r="BR222" i="43"/>
  <c r="BR61" i="43"/>
  <c r="BR316" i="43"/>
  <c r="BR131" i="43"/>
  <c r="BR457" i="43"/>
  <c r="BR667" i="43"/>
  <c r="AM25" i="43"/>
  <c r="BR150" i="43"/>
  <c r="AL181" i="43"/>
  <c r="AK209" i="43"/>
  <c r="BR223" i="43"/>
  <c r="BR232" i="43"/>
  <c r="BR260" i="43"/>
  <c r="AK280" i="43"/>
  <c r="BR294" i="43"/>
  <c r="AK299" i="43"/>
  <c r="AK322" i="43"/>
  <c r="AK379" i="43"/>
  <c r="BR410" i="43"/>
  <c r="AL454" i="43"/>
  <c r="AK509" i="43"/>
  <c r="BR513" i="43"/>
  <c r="BR593" i="43"/>
  <c r="Y608" i="43"/>
  <c r="AM609" i="43" s="1"/>
  <c r="AM610" i="43" s="1"/>
  <c r="AM611" i="43" s="1"/>
  <c r="Y632" i="43"/>
  <c r="AV632" i="43" s="1"/>
  <c r="BR696" i="43"/>
  <c r="BR724" i="43"/>
  <c r="Y758" i="43"/>
  <c r="AV758" i="43" s="1"/>
  <c r="BR857" i="43"/>
  <c r="AK862" i="43"/>
  <c r="AK881" i="43"/>
  <c r="AK926" i="43"/>
  <c r="AL931" i="43"/>
  <c r="Y950" i="43"/>
  <c r="AM950" i="43" s="1"/>
  <c r="AK484" i="43"/>
  <c r="BR302" i="43"/>
  <c r="BR363" i="43"/>
  <c r="AK546" i="43"/>
  <c r="BR695" i="43"/>
  <c r="AM232" i="43"/>
  <c r="AM313" i="43"/>
  <c r="AL787" i="43"/>
  <c r="BR27" i="43"/>
  <c r="BR597" i="43"/>
  <c r="BR85" i="43"/>
  <c r="AL151" i="43"/>
  <c r="BR251" i="43"/>
  <c r="BR355" i="43"/>
  <c r="BR494" i="43"/>
  <c r="BR644" i="43"/>
  <c r="BR649" i="43"/>
  <c r="BR658" i="43"/>
  <c r="AM726" i="43"/>
  <c r="AK734" i="43"/>
  <c r="AK753" i="43"/>
  <c r="AK797" i="43"/>
  <c r="AK806" i="43"/>
  <c r="AL817" i="43"/>
  <c r="Y830" i="43"/>
  <c r="AM830" i="43" s="1"/>
  <c r="AM831" i="43" s="1"/>
  <c r="AM832" i="43" s="1"/>
  <c r="AK848" i="43"/>
  <c r="AL848" i="43" s="1"/>
  <c r="AV890" i="43"/>
  <c r="AK922" i="43"/>
  <c r="AK945" i="43"/>
  <c r="AK955" i="43"/>
  <c r="AK373" i="43"/>
  <c r="AK704" i="43"/>
  <c r="BR742" i="43"/>
  <c r="AK786" i="43"/>
  <c r="AK842" i="43"/>
  <c r="BR851" i="43"/>
  <c r="AK126" i="43"/>
  <c r="AK531" i="43"/>
  <c r="AK747" i="43"/>
  <c r="AK757" i="43"/>
  <c r="BR766" i="43"/>
  <c r="AK819" i="43"/>
  <c r="AM819" i="43" s="1"/>
  <c r="AK8" i="43"/>
  <c r="AL8" i="43" s="1"/>
  <c r="AL9" i="43" s="1"/>
  <c r="AK89" i="43"/>
  <c r="BR169" i="43"/>
  <c r="BR203" i="43"/>
  <c r="AK523" i="43"/>
  <c r="AK676" i="43"/>
  <c r="BR805" i="43"/>
  <c r="BR814" i="43"/>
  <c r="BR907" i="43"/>
  <c r="BR480" i="43"/>
  <c r="BR639" i="43"/>
  <c r="BR894" i="43"/>
  <c r="BR274" i="43"/>
  <c r="BR419" i="43"/>
  <c r="Y434" i="43"/>
  <c r="BR447" i="43"/>
  <c r="AL481" i="43"/>
  <c r="BR777" i="43"/>
  <c r="BR9" i="43"/>
  <c r="AK33" i="43"/>
  <c r="AK62" i="43"/>
  <c r="Y104" i="43"/>
  <c r="AL109" i="43"/>
  <c r="AK118" i="43"/>
  <c r="BR136" i="43"/>
  <c r="BR155" i="43"/>
  <c r="AK214" i="43"/>
  <c r="BR218" i="43"/>
  <c r="AK285" i="43"/>
  <c r="BR299" i="43"/>
  <c r="AK365" i="43"/>
  <c r="Y416" i="43"/>
  <c r="AV416" i="43" s="1"/>
  <c r="AK430" i="43"/>
  <c r="BR490" i="43"/>
  <c r="AK571" i="43"/>
  <c r="BR589" i="43"/>
  <c r="BR598" i="43"/>
  <c r="AK613" i="43"/>
  <c r="AL660" i="43"/>
  <c r="AK774" i="43"/>
  <c r="BR782" i="43"/>
  <c r="AK858" i="43"/>
  <c r="AK867" i="43"/>
  <c r="BR121" i="43"/>
  <c r="Y140" i="43"/>
  <c r="AV140" i="43" s="1"/>
  <c r="BR231" i="43"/>
  <c r="BR512" i="43"/>
  <c r="AK555" i="43"/>
  <c r="AM555" i="43" s="1"/>
  <c r="AM556" i="43" s="1"/>
  <c r="AM557" i="43" s="1"/>
  <c r="AM558" i="43" s="1"/>
  <c r="AK42" i="43"/>
  <c r="BR84" i="43"/>
  <c r="BR126" i="43"/>
  <c r="AK94" i="43"/>
  <c r="AM185" i="43"/>
  <c r="AM277" i="43"/>
  <c r="AL314" i="43"/>
  <c r="AL315" i="43" s="1"/>
  <c r="AL673" i="43"/>
  <c r="AM679" i="43"/>
  <c r="AL780" i="43"/>
  <c r="AM822" i="43"/>
  <c r="BR527" i="43"/>
  <c r="BR772" i="43"/>
  <c r="AK112" i="43"/>
  <c r="BR630" i="43"/>
  <c r="BR786" i="43"/>
  <c r="AL101" i="43"/>
  <c r="BR48" i="43"/>
  <c r="AM91" i="43"/>
  <c r="AM115" i="43"/>
  <c r="Y128" i="43"/>
  <c r="AM128" i="43" s="1"/>
  <c r="AK156" i="43"/>
  <c r="AK200" i="43"/>
  <c r="AL200" i="43" s="1"/>
  <c r="AM229" i="43"/>
  <c r="AK238" i="43"/>
  <c r="AL282" i="43"/>
  <c r="AK290" i="43"/>
  <c r="AL290" i="43" s="1"/>
  <c r="AK351" i="43"/>
  <c r="AK361" i="43"/>
  <c r="AK370" i="43"/>
  <c r="BR379" i="43"/>
  <c r="BR430" i="43"/>
  <c r="AK449" i="43"/>
  <c r="BR453" i="43"/>
  <c r="BR476" i="43"/>
  <c r="AK491" i="43"/>
  <c r="AK495" i="43"/>
  <c r="AK519" i="43"/>
  <c r="AK533" i="43"/>
  <c r="BR561" i="43"/>
  <c r="AK566" i="43"/>
  <c r="AK580" i="43"/>
  <c r="AK599" i="43"/>
  <c r="AM613" i="43"/>
  <c r="AK618" i="43"/>
  <c r="AK627" i="43"/>
  <c r="AK641" i="43"/>
  <c r="AK645" i="43"/>
  <c r="Y650" i="43"/>
  <c r="BR654" i="43"/>
  <c r="AK678" i="43"/>
  <c r="BR682" i="43"/>
  <c r="AK749" i="43"/>
  <c r="AK779" i="43"/>
  <c r="AK793" i="43"/>
  <c r="BR806" i="43"/>
  <c r="AL835" i="43"/>
  <c r="BR839" i="43"/>
  <c r="AK872" i="43"/>
  <c r="AK886" i="43"/>
  <c r="AK900" i="43"/>
  <c r="AK918" i="43"/>
  <c r="BR931" i="43"/>
  <c r="BR955" i="43"/>
  <c r="AV380" i="43"/>
  <c r="AV152" i="43"/>
  <c r="AV404" i="43"/>
  <c r="X404" i="43"/>
  <c r="Z404" i="43" s="1"/>
  <c r="AA404" i="43" s="1"/>
  <c r="AY404" i="43" s="1"/>
  <c r="AV230" i="43"/>
  <c r="X230" i="43"/>
  <c r="Z230" i="43" s="1"/>
  <c r="AA230" i="43" s="1"/>
  <c r="AY230" i="43" s="1"/>
  <c r="AV860" i="43"/>
  <c r="X860" i="43"/>
  <c r="Z860" i="43" s="1"/>
  <c r="AA860" i="43" s="1"/>
  <c r="AY860" i="43" s="1"/>
  <c r="AM860" i="43"/>
  <c r="AM861" i="43" s="1"/>
  <c r="AM862" i="43" s="1"/>
  <c r="X776" i="43"/>
  <c r="Z776" i="43" s="1"/>
  <c r="AA776" i="43" s="1"/>
  <c r="AY776" i="43" s="1"/>
  <c r="AV776" i="43"/>
  <c r="X884" i="43"/>
  <c r="Z884" i="43" s="1"/>
  <c r="AA884" i="43" s="1"/>
  <c r="AY884" i="43" s="1"/>
  <c r="AV884" i="43"/>
  <c r="AV368" i="43"/>
  <c r="X368" i="43"/>
  <c r="Z368" i="43" s="1"/>
  <c r="AA368" i="43" s="1"/>
  <c r="AY368" i="43" s="1"/>
  <c r="AL452" i="43"/>
  <c r="AV218" i="43"/>
  <c r="X218" i="43"/>
  <c r="Z218" i="43" s="1"/>
  <c r="AA218" i="43" s="1"/>
  <c r="AY218" i="43" s="1"/>
  <c r="X332" i="43"/>
  <c r="Z332" i="43" s="1"/>
  <c r="AA332" i="43" s="1"/>
  <c r="AY332" i="43" s="1"/>
  <c r="AV332" i="43"/>
  <c r="BR8" i="43"/>
  <c r="AK30" i="43"/>
  <c r="AK82" i="43"/>
  <c r="AK111" i="43"/>
  <c r="AK120" i="43"/>
  <c r="Y146" i="43"/>
  <c r="X146" i="43" s="1"/>
  <c r="Z146" i="43" s="1"/>
  <c r="AA146" i="43" s="1"/>
  <c r="AY146" i="43" s="1"/>
  <c r="AK159" i="43"/>
  <c r="AL206" i="43"/>
  <c r="AL207" i="43" s="1"/>
  <c r="AK262" i="43"/>
  <c r="BR271" i="43"/>
  <c r="AK415" i="43"/>
  <c r="BR418" i="43"/>
  <c r="AK526" i="43"/>
  <c r="AK543" i="43"/>
  <c r="AK591" i="43"/>
  <c r="AK621" i="43"/>
  <c r="AK647" i="43"/>
  <c r="BR771" i="43"/>
  <c r="AL785" i="43"/>
  <c r="AM785" i="43"/>
  <c r="BR847" i="43"/>
  <c r="AL857" i="43"/>
  <c r="AK860" i="43"/>
  <c r="AL860" i="43" s="1"/>
  <c r="AL861" i="43" s="1"/>
  <c r="AL862" i="43" s="1"/>
  <c r="AL863" i="43" s="1"/>
  <c r="BR890" i="43"/>
  <c r="AK91" i="43"/>
  <c r="AK107" i="43"/>
  <c r="Y116" i="43"/>
  <c r="AM117" i="43" s="1"/>
  <c r="AM118" i="43" s="1"/>
  <c r="AK151" i="43"/>
  <c r="AK155" i="43"/>
  <c r="AK245" i="43"/>
  <c r="Y374" i="43"/>
  <c r="AV374" i="43" s="1"/>
  <c r="AK479" i="43"/>
  <c r="Y500" i="43"/>
  <c r="AV500" i="43" s="1"/>
  <c r="AK512" i="43"/>
  <c r="AL512" i="43" s="1"/>
  <c r="AL513" i="43" s="1"/>
  <c r="AL514" i="43" s="1"/>
  <c r="AK517" i="43"/>
  <c r="Y548" i="43"/>
  <c r="X548" i="43" s="1"/>
  <c r="Z548" i="43" s="1"/>
  <c r="AA548" i="43" s="1"/>
  <c r="AY548" i="43" s="1"/>
  <c r="AK635" i="43"/>
  <c r="AM678" i="43"/>
  <c r="AL678" i="43"/>
  <c r="AK685" i="43"/>
  <c r="AK827" i="43"/>
  <c r="AM840" i="43"/>
  <c r="AK856" i="43"/>
  <c r="AM901" i="43"/>
  <c r="AL901" i="43"/>
  <c r="AM425" i="43"/>
  <c r="AL425" i="43"/>
  <c r="AL71" i="43"/>
  <c r="AL91" i="43"/>
  <c r="BR111" i="43"/>
  <c r="BR159" i="43"/>
  <c r="BR183" i="43"/>
  <c r="AL188" i="43"/>
  <c r="AL189" i="43" s="1"/>
  <c r="AL190" i="43" s="1"/>
  <c r="BR293" i="43"/>
  <c r="BR406" i="43"/>
  <c r="BR491" i="43"/>
  <c r="BR508" i="43"/>
  <c r="BR543" i="43"/>
  <c r="BR591" i="43"/>
  <c r="AM626" i="43"/>
  <c r="AM627" i="43" s="1"/>
  <c r="AM628" i="43" s="1"/>
  <c r="AM629" i="43" s="1"/>
  <c r="AM630" i="43" s="1"/>
  <c r="BR736" i="43"/>
  <c r="AK908" i="43"/>
  <c r="AL908" i="43" s="1"/>
  <c r="AL909" i="43" s="1"/>
  <c r="BR78" i="43"/>
  <c r="BR103" i="43"/>
  <c r="BR107" i="43"/>
  <c r="BR133" i="43"/>
  <c r="BR151" i="43"/>
  <c r="BR245" i="43"/>
  <c r="AK258" i="43"/>
  <c r="AL276" i="43"/>
  <c r="BR297" i="43"/>
  <c r="BR327" i="43"/>
  <c r="X344" i="43"/>
  <c r="Z344" i="43" s="1"/>
  <c r="AA344" i="43" s="1"/>
  <c r="AY344" i="43" s="1"/>
  <c r="Y362" i="43"/>
  <c r="AM362" i="43" s="1"/>
  <c r="AM363" i="43" s="1"/>
  <c r="AK374" i="43"/>
  <c r="AL374" i="43" s="1"/>
  <c r="AL375" i="43" s="1"/>
  <c r="AK382" i="43"/>
  <c r="Y428" i="43"/>
  <c r="AM428" i="43" s="1"/>
  <c r="BR432" i="43"/>
  <c r="AK453" i="43"/>
  <c r="BR479" i="43"/>
  <c r="BR495" i="43"/>
  <c r="AK505" i="43"/>
  <c r="AK522" i="43"/>
  <c r="AL541" i="43"/>
  <c r="BR557" i="43"/>
  <c r="BR613" i="43"/>
  <c r="AK626" i="43"/>
  <c r="AL626" i="43" s="1"/>
  <c r="BR631" i="43"/>
  <c r="AK639" i="43"/>
  <c r="BR643" i="43"/>
  <c r="BR651" i="43"/>
  <c r="BR668" i="43"/>
  <c r="AK767" i="43"/>
  <c r="BR784" i="43"/>
  <c r="AK818" i="43"/>
  <c r="AL818" i="43" s="1"/>
  <c r="AL819" i="43" s="1"/>
  <c r="BR823" i="43"/>
  <c r="BR856" i="43"/>
  <c r="AK878" i="43"/>
  <c r="AM878" i="43" s="1"/>
  <c r="AM879" i="43" s="1"/>
  <c r="AM880" i="43" s="1"/>
  <c r="AM881" i="43" s="1"/>
  <c r="AM882" i="43" s="1"/>
  <c r="AK883" i="43"/>
  <c r="AK887" i="43"/>
  <c r="BR951" i="43"/>
  <c r="AL725" i="43"/>
  <c r="BR13" i="43"/>
  <c r="AK31" i="43"/>
  <c r="Y44" i="43"/>
  <c r="AM44" i="43" s="1"/>
  <c r="AK70" i="43"/>
  <c r="BR91" i="43"/>
  <c r="AK95" i="43"/>
  <c r="AK232" i="43"/>
  <c r="AM276" i="43"/>
  <c r="AK294" i="43"/>
  <c r="AK302" i="43"/>
  <c r="AL302" i="43" s="1"/>
  <c r="AK336" i="43"/>
  <c r="AK445" i="43"/>
  <c r="AK544" i="43"/>
  <c r="AK622" i="43"/>
  <c r="BR660" i="43"/>
  <c r="BR677" i="43"/>
  <c r="AL698" i="43"/>
  <c r="AL700" i="43" s="1"/>
  <c r="Y716" i="43"/>
  <c r="AM716" i="43" s="1"/>
  <c r="AM717" i="43" s="1"/>
  <c r="BR732" i="43"/>
  <c r="AK773" i="43"/>
  <c r="AK789" i="43"/>
  <c r="AM789" i="43" s="1"/>
  <c r="AM790" i="43" s="1"/>
  <c r="BR835" i="43"/>
  <c r="AK938" i="43"/>
  <c r="AL938" i="43" s="1"/>
  <c r="AK952" i="43"/>
  <c r="BR374" i="43"/>
  <c r="BR818" i="43"/>
  <c r="AK224" i="43"/>
  <c r="AL224" i="43" s="1"/>
  <c r="AL225" i="43" s="1"/>
  <c r="BR391" i="43"/>
  <c r="BR626" i="43"/>
  <c r="AM640" i="43"/>
  <c r="AM641" i="43"/>
  <c r="AL641" i="43"/>
  <c r="BR673" i="43"/>
  <c r="AM728" i="43"/>
  <c r="AM729" i="43" s="1"/>
  <c r="BR741" i="43"/>
  <c r="AM769" i="43"/>
  <c r="AL769" i="43"/>
  <c r="AK777" i="43"/>
  <c r="BR522" i="43"/>
  <c r="BR336" i="43"/>
  <c r="BR395" i="43"/>
  <c r="AK437" i="43"/>
  <c r="BR445" i="43"/>
  <c r="AK23" i="43"/>
  <c r="AK44" i="43"/>
  <c r="AL44" i="43" s="1"/>
  <c r="AK53" i="43"/>
  <c r="AK71" i="43"/>
  <c r="BR108" i="43"/>
  <c r="AK147" i="43"/>
  <c r="Y194" i="43"/>
  <c r="AV194" i="43" s="1"/>
  <c r="BR206" i="43"/>
  <c r="BR211" i="43"/>
  <c r="AK216" i="43"/>
  <c r="BR263" i="43"/>
  <c r="AK272" i="43"/>
  <c r="AL272" i="43" s="1"/>
  <c r="AL277" i="43"/>
  <c r="AK281" i="43"/>
  <c r="AL312" i="43"/>
  <c r="Y320" i="43"/>
  <c r="AM320" i="43" s="1"/>
  <c r="AM321" i="43" s="1"/>
  <c r="AM322" i="43" s="1"/>
  <c r="AM323" i="43" s="1"/>
  <c r="BR357" i="43"/>
  <c r="AK383" i="43"/>
  <c r="BR407" i="43"/>
  <c r="BR424" i="43"/>
  <c r="AK501" i="43"/>
  <c r="Y536" i="43"/>
  <c r="AM536" i="43" s="1"/>
  <c r="BR558" i="43"/>
  <c r="BR652" i="43"/>
  <c r="AV728" i="43"/>
  <c r="BR737" i="43"/>
  <c r="BR763" i="43"/>
  <c r="AK768" i="43"/>
  <c r="BR773" i="43"/>
  <c r="AK811" i="43"/>
  <c r="Y824" i="43"/>
  <c r="AV824" i="43" s="1"/>
  <c r="BR831" i="43"/>
  <c r="BR874" i="43"/>
  <c r="AK340" i="43"/>
  <c r="AL19" i="43"/>
  <c r="BR23" i="43"/>
  <c r="BR44" i="43"/>
  <c r="BR53" i="43"/>
  <c r="AM84" i="43"/>
  <c r="BR259" i="43"/>
  <c r="AK303" i="43"/>
  <c r="BR312" i="43"/>
  <c r="BR324" i="43"/>
  <c r="BR328" i="43"/>
  <c r="BR349" i="43"/>
  <c r="AK412" i="43"/>
  <c r="AK467" i="43"/>
  <c r="BR661" i="43"/>
  <c r="AM725" i="43"/>
  <c r="BR848" i="43"/>
  <c r="BR892" i="43"/>
  <c r="AK527" i="43"/>
  <c r="BR31" i="43"/>
  <c r="AL733" i="43"/>
  <c r="BR10" i="43"/>
  <c r="AK37" i="43"/>
  <c r="AK58" i="43"/>
  <c r="BR75" i="43"/>
  <c r="BR79" i="43"/>
  <c r="AK113" i="43"/>
  <c r="BR134" i="43"/>
  <c r="AK181" i="43"/>
  <c r="BR189" i="43"/>
  <c r="AK207" i="43"/>
  <c r="Y212" i="43"/>
  <c r="AM212" i="43" s="1"/>
  <c r="AK264" i="43"/>
  <c r="AK316" i="43"/>
  <c r="BR332" i="43"/>
  <c r="AK341" i="43"/>
  <c r="BR362" i="43"/>
  <c r="BR396" i="43"/>
  <c r="BR412" i="43"/>
  <c r="AM454" i="43"/>
  <c r="AK476" i="43"/>
  <c r="AL476" i="43" s="1"/>
  <c r="BR484" i="43"/>
  <c r="AM493" i="43"/>
  <c r="AK497" i="43"/>
  <c r="BR523" i="43"/>
  <c r="AK528" i="43"/>
  <c r="BR531" i="43"/>
  <c r="AK536" i="43"/>
  <c r="AL536" i="43" s="1"/>
  <c r="AL538" i="43" s="1"/>
  <c r="AM554" i="43"/>
  <c r="Y602" i="43"/>
  <c r="AM602" i="43" s="1"/>
  <c r="AM603" i="43" s="1"/>
  <c r="AM604" i="43" s="1"/>
  <c r="AW602" i="43" s="1"/>
  <c r="AX602" i="43" s="1"/>
  <c r="AK606" i="43"/>
  <c r="AK649" i="43"/>
  <c r="AK653" i="43"/>
  <c r="BR690" i="43"/>
  <c r="BR733" i="43"/>
  <c r="AL751" i="43"/>
  <c r="AK759" i="43"/>
  <c r="BR768" i="43"/>
  <c r="AK794" i="43"/>
  <c r="AL794" i="43" s="1"/>
  <c r="BR802" i="43"/>
  <c r="AK824" i="43"/>
  <c r="AL824" i="43" s="1"/>
  <c r="AL825" i="43" s="1"/>
  <c r="AK832" i="43"/>
  <c r="AK866" i="43"/>
  <c r="AL866" i="43" s="1"/>
  <c r="BR922" i="43"/>
  <c r="BR116" i="43"/>
  <c r="BR219" i="43"/>
  <c r="AL385" i="43"/>
  <c r="AM385" i="43"/>
  <c r="AL528" i="43"/>
  <c r="AK11" i="43"/>
  <c r="BR19" i="43"/>
  <c r="AK32" i="43"/>
  <c r="AL32" i="43" s="1"/>
  <c r="AL37" i="43"/>
  <c r="AK41" i="43"/>
  <c r="Y50" i="43"/>
  <c r="AM51" i="43" s="1"/>
  <c r="AM52" i="43" s="1"/>
  <c r="AM53" i="43" s="1"/>
  <c r="AM55" i="43" s="1"/>
  <c r="BR62" i="43"/>
  <c r="AK76" i="43"/>
  <c r="AL92" i="43"/>
  <c r="Y122" i="43"/>
  <c r="AM122" i="43" s="1"/>
  <c r="BR139" i="43"/>
  <c r="BR143" i="43"/>
  <c r="BR161" i="43"/>
  <c r="AM181" i="43"/>
  <c r="BR185" i="43"/>
  <c r="AK190" i="43"/>
  <c r="BR207" i="43"/>
  <c r="AM217" i="43"/>
  <c r="AL222" i="43"/>
  <c r="AK251" i="43"/>
  <c r="AK255" i="43"/>
  <c r="AK313" i="43"/>
  <c r="BR337" i="43"/>
  <c r="Y350" i="43"/>
  <c r="X350" i="43" s="1"/>
  <c r="Z350" i="43" s="1"/>
  <c r="AA350" i="43" s="1"/>
  <c r="AY350" i="43" s="1"/>
  <c r="BR358" i="43"/>
  <c r="AK392" i="43"/>
  <c r="AK400" i="43"/>
  <c r="AL438" i="43"/>
  <c r="AK451" i="43"/>
  <c r="AK485" i="43"/>
  <c r="BR488" i="43"/>
  <c r="AK493" i="43"/>
  <c r="Y572" i="43"/>
  <c r="AM572" i="43" s="1"/>
  <c r="BR584" i="43"/>
  <c r="BR606" i="43"/>
  <c r="AK637" i="43"/>
  <c r="AK691" i="43"/>
  <c r="BR755" i="43"/>
  <c r="BR759" i="43"/>
  <c r="AK816" i="43"/>
  <c r="AK836" i="43"/>
  <c r="AL836" i="43" s="1"/>
  <c r="AL838" i="43" s="1"/>
  <c r="AK841" i="43"/>
  <c r="BR875" i="43"/>
  <c r="BR879" i="43"/>
  <c r="AM889" i="43"/>
  <c r="AK897" i="43"/>
  <c r="AK919" i="43"/>
  <c r="AK923" i="43"/>
  <c r="AK944" i="43"/>
  <c r="AL944" i="43" s="1"/>
  <c r="AM949" i="43"/>
  <c r="AV554" i="43"/>
  <c r="AM893" i="43"/>
  <c r="AL953" i="43"/>
  <c r="BR32" i="43"/>
  <c r="BR54" i="43"/>
  <c r="AK101" i="43"/>
  <c r="BR157" i="43"/>
  <c r="BR181" i="43"/>
  <c r="BR190" i="43"/>
  <c r="BR194" i="43"/>
  <c r="BR199" i="43"/>
  <c r="AK208" i="43"/>
  <c r="AK217" i="43"/>
  <c r="AK234" i="43"/>
  <c r="BR238" i="43"/>
  <c r="BR242" i="43"/>
  <c r="Y278" i="43"/>
  <c r="AV278" i="43" s="1"/>
  <c r="AM282" i="43"/>
  <c r="Y296" i="43"/>
  <c r="AM296" i="43" s="1"/>
  <c r="AM297" i="43" s="1"/>
  <c r="AK359" i="43"/>
  <c r="AM373" i="43"/>
  <c r="BR384" i="43"/>
  <c r="AL400" i="43"/>
  <c r="BR438" i="43"/>
  <c r="AK442" i="43"/>
  <c r="AK455" i="43"/>
  <c r="AL485" i="43"/>
  <c r="AM502" i="43"/>
  <c r="BR554" i="43"/>
  <c r="BR559" i="43"/>
  <c r="BR580" i="43"/>
  <c r="AK585" i="43"/>
  <c r="AK594" i="43"/>
  <c r="AK607" i="43"/>
  <c r="AK624" i="43"/>
  <c r="AK628" i="43"/>
  <c r="BR674" i="43"/>
  <c r="AL679" i="43"/>
  <c r="BR769" i="43"/>
  <c r="AK791" i="43"/>
  <c r="BR803" i="43"/>
  <c r="AK807" i="43"/>
  <c r="Y812" i="43"/>
  <c r="AM812" i="43" s="1"/>
  <c r="AL816" i="43"/>
  <c r="AK820" i="43"/>
  <c r="BR841" i="43"/>
  <c r="AK949" i="43"/>
  <c r="AS194" i="43"/>
  <c r="AK85" i="43"/>
  <c r="BR92" i="43"/>
  <c r="AK97" i="43"/>
  <c r="AL204" i="43"/>
  <c r="AK265" i="43"/>
  <c r="BR282" i="43"/>
  <c r="BR304" i="43"/>
  <c r="AK350" i="43"/>
  <c r="AL350" i="43" s="1"/>
  <c r="AL376" i="43"/>
  <c r="BR468" i="43"/>
  <c r="AL581" i="43"/>
  <c r="AL709" i="43"/>
  <c r="BR747" i="43"/>
  <c r="AK927" i="43"/>
  <c r="BR953" i="43"/>
  <c r="AL89" i="43"/>
  <c r="AL607" i="43"/>
  <c r="BR713" i="43"/>
  <c r="AL726" i="43"/>
  <c r="BR799" i="43"/>
  <c r="BR807" i="43"/>
  <c r="AL829" i="43"/>
  <c r="AK833" i="43"/>
  <c r="AL927" i="43"/>
  <c r="AK12" i="43"/>
  <c r="AK25" i="43"/>
  <c r="Y68" i="43"/>
  <c r="AV68" i="43" s="1"/>
  <c r="BR162" i="43"/>
  <c r="Y182" i="43"/>
  <c r="AV182" i="43" s="1"/>
  <c r="AK191" i="43"/>
  <c r="BR234" i="43"/>
  <c r="AK274" i="43"/>
  <c r="BR320" i="43"/>
  <c r="AK330" i="43"/>
  <c r="BR342" i="43"/>
  <c r="BR359" i="43"/>
  <c r="BR376" i="43"/>
  <c r="AK385" i="43"/>
  <c r="AK426" i="43"/>
  <c r="AK439" i="43"/>
  <c r="AK447" i="43"/>
  <c r="AL447" i="43" s="1"/>
  <c r="AK473" i="43"/>
  <c r="AK477" i="43"/>
  <c r="BR485" i="43"/>
  <c r="AL511" i="43"/>
  <c r="Y560" i="43"/>
  <c r="AM561" i="43" s="1"/>
  <c r="AM562" i="43" s="1"/>
  <c r="AM563" i="43" s="1"/>
  <c r="AK564" i="43"/>
  <c r="AK581" i="43"/>
  <c r="BR585" i="43"/>
  <c r="BR594" i="43"/>
  <c r="Y620" i="43"/>
  <c r="BR679" i="43"/>
  <c r="AK795" i="43"/>
  <c r="AK804" i="43"/>
  <c r="AK825" i="43"/>
  <c r="BR859" i="43"/>
  <c r="AK863" i="43"/>
  <c r="AL876" i="43"/>
  <c r="BR880" i="43"/>
  <c r="AK907" i="43"/>
  <c r="AK915" i="43"/>
  <c r="AM915" i="43" s="1"/>
  <c r="AM916" i="43" s="1"/>
  <c r="AM917" i="43" s="1"/>
  <c r="AK936" i="43"/>
  <c r="AM817" i="43"/>
  <c r="BR750" i="43"/>
  <c r="AK46" i="43"/>
  <c r="BR80" i="43"/>
  <c r="BR149" i="43"/>
  <c r="BR166" i="43"/>
  <c r="AK205" i="43"/>
  <c r="AK226" i="43"/>
  <c r="AK230" i="43"/>
  <c r="AL230" i="43" s="1"/>
  <c r="AL231" i="43" s="1"/>
  <c r="AK270" i="43"/>
  <c r="BR287" i="43"/>
  <c r="AK292" i="43"/>
  <c r="BR300" i="43"/>
  <c r="AK338" i="43"/>
  <c r="AK360" i="43"/>
  <c r="AK364" i="43"/>
  <c r="AK368" i="43"/>
  <c r="AL368" i="43" s="1"/>
  <c r="BR372" i="43"/>
  <c r="Y422" i="43"/>
  <c r="BR434" i="43"/>
  <c r="Y452" i="43"/>
  <c r="AV452" i="43" s="1"/>
  <c r="AK486" i="43"/>
  <c r="BR498" i="43"/>
  <c r="AK503" i="43"/>
  <c r="AK551" i="43"/>
  <c r="BR555" i="43"/>
  <c r="BR564" i="43"/>
  <c r="AK595" i="43"/>
  <c r="AK761" i="43"/>
  <c r="AK821" i="43"/>
  <c r="BR829" i="43"/>
  <c r="BR833" i="43"/>
  <c r="BR707" i="43"/>
  <c r="AM845" i="43"/>
  <c r="AL845" i="43"/>
  <c r="BR59" i="43"/>
  <c r="AL423" i="43"/>
  <c r="X482" i="43"/>
  <c r="Z482" i="43" s="1"/>
  <c r="AA482" i="43" s="1"/>
  <c r="AY482" i="43" s="1"/>
  <c r="AM599" i="43"/>
  <c r="AM660" i="43"/>
  <c r="AM702" i="43"/>
  <c r="AL702" i="43"/>
  <c r="BR795" i="43"/>
  <c r="Y920" i="43"/>
  <c r="X920" i="43" s="1"/>
  <c r="Z920" i="43" s="1"/>
  <c r="AA920" i="43" s="1"/>
  <c r="AY920" i="43" s="1"/>
  <c r="BR936" i="43"/>
  <c r="AM291" i="43"/>
  <c r="AM292" i="43" s="1"/>
  <c r="AM151" i="43"/>
  <c r="AL266" i="43"/>
  <c r="AL267" i="43" s="1"/>
  <c r="AL414" i="43"/>
  <c r="AK590" i="43"/>
  <c r="AL590" i="43" s="1"/>
  <c r="AK646" i="43"/>
  <c r="BR675" i="43"/>
  <c r="AL684" i="43"/>
  <c r="BR687" i="43"/>
  <c r="AM797" i="43"/>
  <c r="AM865" i="43"/>
  <c r="AM913" i="43"/>
  <c r="AL913" i="43"/>
  <c r="AL924" i="43"/>
  <c r="AK636" i="43"/>
  <c r="AM227" i="43"/>
  <c r="AL227" i="43"/>
  <c r="BR16" i="43"/>
  <c r="AM42" i="43"/>
  <c r="AK64" i="43"/>
  <c r="BR68" i="43"/>
  <c r="BR77" i="43"/>
  <c r="AL106" i="43"/>
  <c r="AK119" i="43"/>
  <c r="BR140" i="43"/>
  <c r="AK150" i="43"/>
  <c r="AM205" i="43"/>
  <c r="AL209" i="43"/>
  <c r="BR226" i="43"/>
  <c r="AK261" i="43"/>
  <c r="AM261" i="43" s="1"/>
  <c r="AM262" i="43" s="1"/>
  <c r="BR321" i="43"/>
  <c r="AL343" i="43"/>
  <c r="AL386" i="43"/>
  <c r="AL387" i="43" s="1"/>
  <c r="BR401" i="43"/>
  <c r="Y410" i="43"/>
  <c r="AM410" i="43" s="1"/>
  <c r="AM411" i="43" s="1"/>
  <c r="AM412" i="43" s="1"/>
  <c r="AK422" i="43"/>
  <c r="AL422" i="43" s="1"/>
  <c r="BR460" i="43"/>
  <c r="BR551" i="43"/>
  <c r="AK556" i="43"/>
  <c r="BR577" i="43"/>
  <c r="BR599" i="43"/>
  <c r="BR642" i="43"/>
  <c r="AL655" i="43"/>
  <c r="AK672" i="43"/>
  <c r="BR705" i="43"/>
  <c r="BR714" i="43"/>
  <c r="Y740" i="43"/>
  <c r="AV740" i="43" s="1"/>
  <c r="Y788" i="43"/>
  <c r="AM788" i="43" s="1"/>
  <c r="AL805" i="43"/>
  <c r="AM852" i="43"/>
  <c r="AK855" i="43"/>
  <c r="AK868" i="43"/>
  <c r="AM932" i="43"/>
  <c r="AK17" i="43"/>
  <c r="AK47" i="43"/>
  <c r="AL163" i="43"/>
  <c r="AK196" i="43"/>
  <c r="BR213" i="43"/>
  <c r="AK257" i="43"/>
  <c r="AK306" i="43"/>
  <c r="AK318" i="43"/>
  <c r="AK331" i="43"/>
  <c r="Y386" i="43"/>
  <c r="AV386" i="43" s="1"/>
  <c r="AK390" i="43"/>
  <c r="BR456" i="43"/>
  <c r="AM462" i="43"/>
  <c r="AL462" i="43"/>
  <c r="BR486" i="43"/>
  <c r="BR525" i="43"/>
  <c r="AL582" i="43"/>
  <c r="AK663" i="43"/>
  <c r="AK697" i="43"/>
  <c r="AL710" i="43"/>
  <c r="AL792" i="43"/>
  <c r="AK813" i="43"/>
  <c r="AK838" i="43"/>
  <c r="AK66" i="43"/>
  <c r="BR202" i="43"/>
  <c r="AM230" i="43"/>
  <c r="AM231" i="43" s="1"/>
  <c r="AK16" i="43"/>
  <c r="BR55" i="43"/>
  <c r="AK136" i="43"/>
  <c r="AL401" i="43"/>
  <c r="BR33" i="43"/>
  <c r="BR195" i="43"/>
  <c r="AL138" i="43"/>
  <c r="AM582" i="43"/>
  <c r="AM834" i="43"/>
  <c r="BR70" i="43"/>
  <c r="BR215" i="43"/>
  <c r="AK20" i="43"/>
  <c r="AL20" i="43" s="1"/>
  <c r="AL43" i="43"/>
  <c r="AL318" i="43"/>
  <c r="AL418" i="43"/>
  <c r="X26" i="43"/>
  <c r="Z26" i="43" s="1"/>
  <c r="AA26" i="43" s="1"/>
  <c r="AY26" i="43" s="1"/>
  <c r="BR51" i="43"/>
  <c r="AL83" i="43"/>
  <c r="AM121" i="43"/>
  <c r="AK137" i="43"/>
  <c r="BR154" i="43"/>
  <c r="BR167" i="43"/>
  <c r="BR196" i="43"/>
  <c r="AL218" i="43"/>
  <c r="AL220" i="43" s="1"/>
  <c r="AL221" i="43" s="1"/>
  <c r="BR253" i="43"/>
  <c r="BR275" i="43"/>
  <c r="Y284" i="43"/>
  <c r="AV284" i="43" s="1"/>
  <c r="BR288" i="43"/>
  <c r="BR306" i="43"/>
  <c r="AK378" i="43"/>
  <c r="AK402" i="43"/>
  <c r="AK410" i="43"/>
  <c r="AL410" i="43" s="1"/>
  <c r="BR422" i="43"/>
  <c r="AK457" i="43"/>
  <c r="AK465" i="43"/>
  <c r="BR478" i="43"/>
  <c r="AL482" i="43"/>
  <c r="BR556" i="43"/>
  <c r="Y578" i="43"/>
  <c r="X578" i="43" s="1"/>
  <c r="Z578" i="43" s="1"/>
  <c r="AA578" i="43" s="1"/>
  <c r="AY578" i="43" s="1"/>
  <c r="AK587" i="43"/>
  <c r="BR663" i="43"/>
  <c r="BR697" i="43"/>
  <c r="AK740" i="43"/>
  <c r="AL740" i="43" s="1"/>
  <c r="BR838" i="43"/>
  <c r="BR855" i="43"/>
  <c r="BR903" i="43"/>
  <c r="BR912" i="43"/>
  <c r="AK947" i="43"/>
  <c r="BR20" i="43"/>
  <c r="AL30" i="43"/>
  <c r="AK142" i="43"/>
  <c r="AM160" i="43"/>
  <c r="BR191" i="43"/>
  <c r="BR217" i="43"/>
  <c r="Y242" i="43"/>
  <c r="AV242" i="43" s="1"/>
  <c r="BR266" i="43"/>
  <c r="AK276" i="43"/>
  <c r="BR279" i="43"/>
  <c r="AK289" i="43"/>
  <c r="BR301" i="43"/>
  <c r="AK310" i="43"/>
  <c r="BR317" i="43"/>
  <c r="AK321" i="43"/>
  <c r="AK342" i="43"/>
  <c r="BR345" i="43"/>
  <c r="BR375" i="43"/>
  <c r="BR383" i="43"/>
  <c r="AM397" i="43"/>
  <c r="BR403" i="43"/>
  <c r="AK461" i="43"/>
  <c r="BR464" i="43"/>
  <c r="BR469" i="43"/>
  <c r="AM486" i="43"/>
  <c r="AK489" i="43"/>
  <c r="AK510" i="43"/>
  <c r="AK540" i="43"/>
  <c r="BR560" i="43"/>
  <c r="BR619" i="43"/>
  <c r="AK632" i="43"/>
  <c r="AL632" i="43" s="1"/>
  <c r="AL633" i="43" s="1"/>
  <c r="AL634" i="43" s="1"/>
  <c r="AL635" i="43" s="1"/>
  <c r="AK680" i="43"/>
  <c r="AL680" i="43" s="1"/>
  <c r="AL681" i="43" s="1"/>
  <c r="BR704" i="43"/>
  <c r="BR709" i="43"/>
  <c r="AK738" i="43"/>
  <c r="BR754" i="43"/>
  <c r="BR758" i="43"/>
  <c r="AK784" i="43"/>
  <c r="AK808" i="43"/>
  <c r="AL877" i="43"/>
  <c r="AK884" i="43"/>
  <c r="AL884" i="43" s="1"/>
  <c r="BR944" i="43"/>
  <c r="AK941" i="43"/>
  <c r="BR896" i="43"/>
  <c r="AK917" i="43"/>
  <c r="AK925" i="43"/>
  <c r="AK954" i="43"/>
  <c r="BR889" i="43"/>
  <c r="BR913" i="43"/>
  <c r="BR570" i="43"/>
  <c r="Y698" i="43"/>
  <c r="BR718" i="43"/>
  <c r="BR60" i="43"/>
  <c r="AL90" i="43"/>
  <c r="BR174" i="43"/>
  <c r="BR179" i="43"/>
  <c r="AL185" i="43"/>
  <c r="AK197" i="43"/>
  <c r="AK223" i="43"/>
  <c r="AK239" i="43"/>
  <c r="BR247" i="43"/>
  <c r="AK319" i="43"/>
  <c r="BR326" i="43"/>
  <c r="BR360" i="43"/>
  <c r="AK377" i="43"/>
  <c r="AL397" i="43"/>
  <c r="BR440" i="43"/>
  <c r="AL487" i="43"/>
  <c r="AK515" i="43"/>
  <c r="BR574" i="43"/>
  <c r="BR583" i="43"/>
  <c r="BR653" i="43"/>
  <c r="BR743" i="43"/>
  <c r="AK822" i="43"/>
  <c r="Y854" i="43"/>
  <c r="AM854" i="43" s="1"/>
  <c r="BR578" i="43"/>
  <c r="AK620" i="43"/>
  <c r="AL620" i="43" s="1"/>
  <c r="AL621" i="43" s="1"/>
  <c r="AL622" i="43" s="1"/>
  <c r="AL623" i="43" s="1"/>
  <c r="BR865" i="43"/>
  <c r="AM30" i="43"/>
  <c r="BR47" i="43"/>
  <c r="BR122" i="43"/>
  <c r="AK148" i="43"/>
  <c r="AM409" i="43"/>
  <c r="AK413" i="43"/>
  <c r="AK425" i="43"/>
  <c r="BR437" i="43"/>
  <c r="BR470" i="43"/>
  <c r="AM481" i="43"/>
  <c r="AM487" i="43"/>
  <c r="AM547" i="43"/>
  <c r="BR549" i="43"/>
  <c r="BR657" i="43"/>
  <c r="Y686" i="43"/>
  <c r="AM686" i="43" s="1"/>
  <c r="BR693" i="43"/>
  <c r="AK719" i="43"/>
  <c r="BR734" i="43"/>
  <c r="AK748" i="43"/>
  <c r="BR785" i="43"/>
  <c r="BR861" i="43"/>
  <c r="BR897" i="43"/>
  <c r="BR929" i="43"/>
  <c r="BR942" i="43"/>
  <c r="AK596" i="43"/>
  <c r="AL596" i="43" s="1"/>
  <c r="AL597" i="43" s="1"/>
  <c r="BR624" i="43"/>
  <c r="AK706" i="43"/>
  <c r="AK739" i="43"/>
  <c r="BR909" i="43"/>
  <c r="BR22" i="43"/>
  <c r="AK35" i="43"/>
  <c r="AK56" i="43"/>
  <c r="AL56" i="43" s="1"/>
  <c r="AL57" i="43" s="1"/>
  <c r="AK61" i="43"/>
  <c r="Y86" i="43"/>
  <c r="X86" i="43" s="1"/>
  <c r="Z86" i="43" s="1"/>
  <c r="AA86" i="43" s="1"/>
  <c r="AY86" i="43" s="1"/>
  <c r="AK90" i="43"/>
  <c r="Y110" i="43"/>
  <c r="AM110" i="43" s="1"/>
  <c r="AM111" i="43" s="1"/>
  <c r="AK152" i="43"/>
  <c r="AL152" i="43" s="1"/>
  <c r="AL153" i="43" s="1"/>
  <c r="Y170" i="43"/>
  <c r="X170" i="43" s="1"/>
  <c r="Z170" i="43" s="1"/>
  <c r="AA170" i="43" s="1"/>
  <c r="AY170" i="43" s="1"/>
  <c r="AK180" i="43"/>
  <c r="BR214" i="43"/>
  <c r="AK235" i="43"/>
  <c r="AK260" i="43"/>
  <c r="AL260" i="43" s="1"/>
  <c r="AL261" i="43" s="1"/>
  <c r="BR268" i="43"/>
  <c r="AK295" i="43"/>
  <c r="BR351" i="43"/>
  <c r="AM370" i="43"/>
  <c r="BR397" i="43"/>
  <c r="BR404" i="43"/>
  <c r="AK529" i="43"/>
  <c r="BR532" i="43"/>
  <c r="AK554" i="43"/>
  <c r="AL554" i="43" s="1"/>
  <c r="AK575" i="43"/>
  <c r="AL601" i="43"/>
  <c r="BR616" i="43"/>
  <c r="AK629" i="43"/>
  <c r="BR641" i="43"/>
  <c r="Y662" i="43"/>
  <c r="X662" i="43" s="1"/>
  <c r="Z662" i="43" s="1"/>
  <c r="AA662" i="43" s="1"/>
  <c r="AY662" i="43" s="1"/>
  <c r="AK670" i="43"/>
  <c r="Y674" i="43"/>
  <c r="X674" i="43" s="1"/>
  <c r="Z674" i="43" s="1"/>
  <c r="AA674" i="43" s="1"/>
  <c r="AY674" i="43" s="1"/>
  <c r="AK682" i="43"/>
  <c r="AM691" i="43"/>
  <c r="AK715" i="43"/>
  <c r="AK744" i="43"/>
  <c r="BR760" i="43"/>
  <c r="AK778" i="43"/>
  <c r="Y782" i="43"/>
  <c r="AM782" i="43" s="1"/>
  <c r="AM783" i="43" s="1"/>
  <c r="AM784" i="43" s="1"/>
  <c r="Y794" i="43"/>
  <c r="AM794" i="43" s="1"/>
  <c r="AK854" i="43"/>
  <c r="AL854" i="43" s="1"/>
  <c r="Y938" i="43"/>
  <c r="X938" i="43" s="1"/>
  <c r="Z938" i="43" s="1"/>
  <c r="AA938" i="43" s="1"/>
  <c r="AY938" i="43" s="1"/>
  <c r="BR950" i="43"/>
  <c r="AL11" i="43"/>
  <c r="AL161" i="43"/>
  <c r="AM348" i="43"/>
  <c r="AL402" i="43"/>
  <c r="AM417" i="43"/>
  <c r="AK458" i="43"/>
  <c r="BR466" i="43"/>
  <c r="AM799" i="43"/>
  <c r="BR869" i="43"/>
  <c r="AK10" i="43"/>
  <c r="BR81" i="43"/>
  <c r="AK123" i="43"/>
  <c r="AK132" i="43"/>
  <c r="AK161" i="43"/>
  <c r="BR184" i="43"/>
  <c r="AK215" i="43"/>
  <c r="AK256" i="43"/>
  <c r="AK282" i="43"/>
  <c r="AM300" i="43"/>
  <c r="AK348" i="43"/>
  <c r="AL352" i="43"/>
  <c r="BR365" i="43"/>
  <c r="BR373" i="43"/>
  <c r="BR393" i="43"/>
  <c r="AK401" i="43"/>
  <c r="AK417" i="43"/>
  <c r="BR429" i="43"/>
  <c r="AK504" i="43"/>
  <c r="BR507" i="43"/>
  <c r="BR524" i="43"/>
  <c r="BR546" i="43"/>
  <c r="BR579" i="43"/>
  <c r="AM589" i="43"/>
  <c r="BR592" i="43"/>
  <c r="BR604" i="43"/>
  <c r="BR645" i="43"/>
  <c r="AK686" i="43"/>
  <c r="AL686" i="43" s="1"/>
  <c r="AL687" i="43" s="1"/>
  <c r="BR702" i="43"/>
  <c r="AK707" i="43"/>
  <c r="BR723" i="43"/>
  <c r="AK735" i="43"/>
  <c r="BR764" i="43"/>
  <c r="AK898" i="43"/>
  <c r="BR910" i="43"/>
  <c r="AK914" i="43"/>
  <c r="AL914" i="43" s="1"/>
  <c r="AK930" i="43"/>
  <c r="BR933" i="43"/>
  <c r="AK951" i="43"/>
  <c r="AV176" i="43"/>
  <c r="X176" i="43"/>
  <c r="Z176" i="43" s="1"/>
  <c r="AA176" i="43" s="1"/>
  <c r="AY176" i="43" s="1"/>
  <c r="AM176" i="43"/>
  <c r="AV104" i="43"/>
  <c r="X104" i="43"/>
  <c r="Z104" i="43" s="1"/>
  <c r="AA104" i="43" s="1"/>
  <c r="AY104" i="43" s="1"/>
  <c r="AV38" i="43"/>
  <c r="X38" i="43"/>
  <c r="Z38" i="43" s="1"/>
  <c r="AA38" i="43" s="1"/>
  <c r="AY38" i="43" s="1"/>
  <c r="X158" i="43"/>
  <c r="Z158" i="43" s="1"/>
  <c r="AA158" i="43" s="1"/>
  <c r="AY158" i="43" s="1"/>
  <c r="AV158" i="43"/>
  <c r="AV32" i="43"/>
  <c r="AM32" i="43"/>
  <c r="X32" i="43"/>
  <c r="Z32" i="43" s="1"/>
  <c r="AA32" i="43" s="1"/>
  <c r="AY32" i="43" s="1"/>
  <c r="AL107" i="43"/>
  <c r="AM107" i="43"/>
  <c r="BR120" i="43"/>
  <c r="BR137" i="43"/>
  <c r="X164" i="43"/>
  <c r="Z164" i="43" s="1"/>
  <c r="AA164" i="43" s="1"/>
  <c r="AY164" i="43" s="1"/>
  <c r="AK172" i="43"/>
  <c r="BR187" i="43"/>
  <c r="AV494" i="43"/>
  <c r="X494" i="43"/>
  <c r="Z494" i="43" s="1"/>
  <c r="AA494" i="43" s="1"/>
  <c r="AY494" i="43" s="1"/>
  <c r="AM164" i="43"/>
  <c r="AM165" i="43" s="1"/>
  <c r="AM166" i="43" s="1"/>
  <c r="AM167" i="43" s="1"/>
  <c r="BR209" i="43"/>
  <c r="BR249" i="43"/>
  <c r="X302" i="43"/>
  <c r="Z302" i="43" s="1"/>
  <c r="AA302" i="43" s="1"/>
  <c r="AY302" i="43" s="1"/>
  <c r="AV302" i="43"/>
  <c r="AM302" i="43"/>
  <c r="AV350" i="43"/>
  <c r="AM494" i="43"/>
  <c r="AM495" i="43" s="1"/>
  <c r="AM496" i="43" s="1"/>
  <c r="AM497" i="43" s="1"/>
  <c r="AL503" i="43"/>
  <c r="AM504" i="43"/>
  <c r="AL504" i="43"/>
  <c r="AL638" i="43"/>
  <c r="Y14" i="43"/>
  <c r="AM14" i="43" s="1"/>
  <c r="AM35" i="43"/>
  <c r="AL35" i="43"/>
  <c r="AM34" i="43"/>
  <c r="AL114" i="43"/>
  <c r="AM159" i="43"/>
  <c r="AL159" i="43"/>
  <c r="AK164" i="43"/>
  <c r="AL164" i="43" s="1"/>
  <c r="AM211" i="43"/>
  <c r="AL211" i="43"/>
  <c r="AM210" i="43"/>
  <c r="AL210" i="43"/>
  <c r="AV254" i="43"/>
  <c r="AM254" i="43"/>
  <c r="AM272" i="43"/>
  <c r="AM273" i="43" s="1"/>
  <c r="AM274" i="43" s="1"/>
  <c r="BR369" i="43"/>
  <c r="AM390" i="43"/>
  <c r="AL390" i="43"/>
  <c r="BR540" i="43"/>
  <c r="AL34" i="43"/>
  <c r="AK63" i="43"/>
  <c r="AM63" i="43" s="1"/>
  <c r="AM64" i="43" s="1"/>
  <c r="Y80" i="43"/>
  <c r="BR117" i="43"/>
  <c r="AL126" i="43"/>
  <c r="AM126" i="43"/>
  <c r="AM139" i="43"/>
  <c r="AL139" i="43"/>
  <c r="BR221" i="43"/>
  <c r="Y236" i="43"/>
  <c r="AL10" i="43"/>
  <c r="X56" i="43"/>
  <c r="Z56" i="43" s="1"/>
  <c r="AA56" i="43" s="1"/>
  <c r="AY56" i="43" s="1"/>
  <c r="AV56" i="43"/>
  <c r="AM56" i="43"/>
  <c r="AM337" i="43"/>
  <c r="AL337" i="43"/>
  <c r="AM457" i="43"/>
  <c r="AL457" i="43"/>
  <c r="AL732" i="43"/>
  <c r="AM732" i="43"/>
  <c r="AL162" i="43"/>
  <c r="AM162" i="43"/>
  <c r="X206" i="43"/>
  <c r="Z206" i="43" s="1"/>
  <c r="AA206" i="43" s="1"/>
  <c r="AY206" i="43" s="1"/>
  <c r="AM206" i="43"/>
  <c r="AV206" i="43"/>
  <c r="AM776" i="43"/>
  <c r="AM777" i="43" s="1"/>
  <c r="AM18" i="43"/>
  <c r="AL18" i="43"/>
  <c r="AM83" i="43"/>
  <c r="AL155" i="43"/>
  <c r="AM708" i="43"/>
  <c r="AL708" i="43"/>
  <c r="AV764" i="43"/>
  <c r="X764" i="43"/>
  <c r="Z764" i="43" s="1"/>
  <c r="AA764" i="43" s="1"/>
  <c r="AY764" i="43" s="1"/>
  <c r="AL25" i="43"/>
  <c r="BR34" i="43"/>
  <c r="AL36" i="43"/>
  <c r="AM36" i="43"/>
  <c r="AS68" i="43"/>
  <c r="AM102" i="43"/>
  <c r="AL102" i="43"/>
  <c r="AL105" i="43"/>
  <c r="AM104" i="43"/>
  <c r="AM105" i="43" s="1"/>
  <c r="AL115" i="43"/>
  <c r="AL170" i="43"/>
  <c r="AL171" i="43" s="1"/>
  <c r="AL208" i="43"/>
  <c r="AM208" i="43"/>
  <c r="AS566" i="43"/>
  <c r="AL566" i="43"/>
  <c r="BR864" i="43"/>
  <c r="Y74" i="43"/>
  <c r="AK146" i="43"/>
  <c r="AM222" i="43"/>
  <c r="AM371" i="43"/>
  <c r="AL372" i="43"/>
  <c r="AM372" i="43"/>
  <c r="AL371" i="43"/>
  <c r="AM437" i="43"/>
  <c r="AL437" i="43"/>
  <c r="BR614" i="43"/>
  <c r="BR698" i="43"/>
  <c r="AM850" i="43"/>
  <c r="AL850" i="43"/>
  <c r="AM354" i="43"/>
  <c r="AL354" i="43"/>
  <c r="AM353" i="43"/>
  <c r="AL353" i="43"/>
  <c r="AM758" i="43"/>
  <c r="AM759" i="43" s="1"/>
  <c r="BR58" i="43"/>
  <c r="AL73" i="43"/>
  <c r="AM350" i="43"/>
  <c r="AM351" i="43" s="1"/>
  <c r="AM218" i="43"/>
  <c r="BR45" i="43"/>
  <c r="Y98" i="43"/>
  <c r="AM98" i="43" s="1"/>
  <c r="AM101" i="43"/>
  <c r="AK122" i="43"/>
  <c r="AL122" i="43" s="1"/>
  <c r="AL123" i="43" s="1"/>
  <c r="BR165" i="43"/>
  <c r="AM319" i="43"/>
  <c r="AL319" i="43"/>
  <c r="AS386" i="43"/>
  <c r="BR305" i="43"/>
  <c r="AL156" i="43"/>
  <c r="AM156" i="43"/>
  <c r="X374" i="43"/>
  <c r="Z374" i="43" s="1"/>
  <c r="AA374" i="43" s="1"/>
  <c r="AY374" i="43" s="1"/>
  <c r="BR106" i="43"/>
  <c r="AV488" i="43"/>
  <c r="X488" i="43"/>
  <c r="Z488" i="43" s="1"/>
  <c r="AA488" i="43" s="1"/>
  <c r="AY488" i="43" s="1"/>
  <c r="AL104" i="43"/>
  <c r="AV50" i="43"/>
  <c r="AL72" i="43"/>
  <c r="AM72" i="43"/>
  <c r="AM113" i="43"/>
  <c r="AL113" i="43"/>
  <c r="AL193" i="43"/>
  <c r="AM384" i="43"/>
  <c r="AL384" i="43"/>
  <c r="X950" i="43"/>
  <c r="Z950" i="43" s="1"/>
  <c r="AA950" i="43" s="1"/>
  <c r="AY950" i="43" s="1"/>
  <c r="AV950" i="43"/>
  <c r="AM404" i="43"/>
  <c r="AM405" i="43" s="1"/>
  <c r="AL404" i="43"/>
  <c r="X116" i="43"/>
  <c r="Z116" i="43" s="1"/>
  <c r="AA116" i="43" s="1"/>
  <c r="AY116" i="43" s="1"/>
  <c r="AL39" i="43"/>
  <c r="AL40" i="43" s="1"/>
  <c r="AM234" i="43"/>
  <c r="AL234" i="43"/>
  <c r="AV260" i="43"/>
  <c r="X260" i="43"/>
  <c r="Z260" i="43" s="1"/>
  <c r="AA260" i="43" s="1"/>
  <c r="AY260" i="43" s="1"/>
  <c r="AM260" i="43"/>
  <c r="AL392" i="43"/>
  <c r="AL393" i="43" s="1"/>
  <c r="AV548" i="43"/>
  <c r="AM77" i="43"/>
  <c r="AL77" i="43"/>
  <c r="BR138" i="43"/>
  <c r="AM71" i="43"/>
  <c r="AL140" i="43"/>
  <c r="AM213" i="43"/>
  <c r="AM214" i="43" s="1"/>
  <c r="AK233" i="43"/>
  <c r="Y356" i="43"/>
  <c r="AM180" i="43"/>
  <c r="AL180" i="43"/>
  <c r="BR314" i="43"/>
  <c r="AV326" i="43"/>
  <c r="X326" i="43"/>
  <c r="Z326" i="43" s="1"/>
  <c r="AA326" i="43" s="1"/>
  <c r="AY326" i="43" s="1"/>
  <c r="AM326" i="43"/>
  <c r="BR364" i="43"/>
  <c r="AL362" i="43"/>
  <c r="AL275" i="43"/>
  <c r="BR340" i="43"/>
  <c r="X770" i="43"/>
  <c r="Z770" i="43" s="1"/>
  <c r="AA770" i="43" s="1"/>
  <c r="AY770" i="43" s="1"/>
  <c r="AV770" i="43"/>
  <c r="BR29" i="43"/>
  <c r="AM43" i="43"/>
  <c r="BR46" i="43"/>
  <c r="AM57" i="43"/>
  <c r="AM58" i="43" s="1"/>
  <c r="AM59" i="43" s="1"/>
  <c r="AS182" i="43"/>
  <c r="AM301" i="43"/>
  <c r="AL301" i="43"/>
  <c r="AL308" i="43"/>
  <c r="AL309" i="43" s="1"/>
  <c r="AL41" i="43"/>
  <c r="AM41" i="43"/>
  <c r="AL116" i="43"/>
  <c r="AM228" i="43"/>
  <c r="AL228" i="43"/>
  <c r="AK253" i="43"/>
  <c r="Y338" i="43"/>
  <c r="BR712" i="43"/>
  <c r="AM11" i="43"/>
  <c r="AM10" i="43"/>
  <c r="BR30" i="43"/>
  <c r="AS266" i="43"/>
  <c r="AM818" i="43"/>
  <c r="BR57" i="43"/>
  <c r="AM114" i="43"/>
  <c r="AM145" i="43"/>
  <c r="AL145" i="43"/>
  <c r="AM199" i="43"/>
  <c r="AL199" i="43"/>
  <c r="BR237" i="43"/>
  <c r="AL878" i="43"/>
  <c r="AL879" i="43"/>
  <c r="AL880" i="43" s="1"/>
  <c r="AM161" i="43"/>
  <c r="AS80" i="43"/>
  <c r="AL80" i="43"/>
  <c r="AL535" i="43"/>
  <c r="AM534" i="43"/>
  <c r="AL534" i="43"/>
  <c r="AM535" i="43"/>
  <c r="AV656" i="43"/>
  <c r="X656" i="43"/>
  <c r="Z656" i="43" s="1"/>
  <c r="AA656" i="43" s="1"/>
  <c r="AY656" i="43" s="1"/>
  <c r="AM26" i="43"/>
  <c r="AL26" i="43"/>
  <c r="AV92" i="43"/>
  <c r="X92" i="43"/>
  <c r="Z92" i="43" s="1"/>
  <c r="AA92" i="43" s="1"/>
  <c r="AY92" i="43" s="1"/>
  <c r="AL96" i="43"/>
  <c r="AM96" i="43"/>
  <c r="BR233" i="43"/>
  <c r="AM9" i="43"/>
  <c r="Y20" i="43"/>
  <c r="AM20" i="43" s="1"/>
  <c r="AM95" i="43"/>
  <c r="Y134" i="43"/>
  <c r="AM134" i="43" s="1"/>
  <c r="AK176" i="43"/>
  <c r="AL176" i="43" s="1"/>
  <c r="AK198" i="43"/>
  <c r="AM203" i="43"/>
  <c r="AL203" i="43"/>
  <c r="X224" i="43"/>
  <c r="Z224" i="43" s="1"/>
  <c r="AA224" i="43" s="1"/>
  <c r="AY224" i="43" s="1"/>
  <c r="AM295" i="43"/>
  <c r="AL295" i="43"/>
  <c r="AM294" i="43"/>
  <c r="AL294" i="43"/>
  <c r="AM306" i="43"/>
  <c r="AL306" i="43"/>
  <c r="AM305" i="43"/>
  <c r="AM389" i="43"/>
  <c r="AM388" i="43"/>
  <c r="AL388" i="43"/>
  <c r="AM408" i="43"/>
  <c r="AL408" i="43"/>
  <c r="AL407" i="43"/>
  <c r="BR474" i="43"/>
  <c r="AL649" i="43"/>
  <c r="AM649" i="43"/>
  <c r="BR753" i="43"/>
  <c r="AL369" i="43"/>
  <c r="AK428" i="43"/>
  <c r="AL428" i="43" s="1"/>
  <c r="AL430" i="43" s="1"/>
  <c r="AL431" i="43" s="1"/>
  <c r="AL432" i="43" s="1"/>
  <c r="AL531" i="43"/>
  <c r="AL532" i="43" s="1"/>
  <c r="BR534" i="43"/>
  <c r="AM619" i="43"/>
  <c r="AL619" i="43"/>
  <c r="AL945" i="43"/>
  <c r="AM944" i="43"/>
  <c r="AM433" i="43"/>
  <c r="AL433" i="43"/>
  <c r="AL552" i="43"/>
  <c r="AM551" i="43"/>
  <c r="AL551" i="43"/>
  <c r="AM552" i="43"/>
  <c r="AM336" i="43"/>
  <c r="AL336" i="43"/>
  <c r="AL339" i="43"/>
  <c r="BR389" i="43"/>
  <c r="BR462" i="43"/>
  <c r="AS560" i="43"/>
  <c r="AL560" i="43"/>
  <c r="AM62" i="43"/>
  <c r="AL62" i="43"/>
  <c r="AL63" i="43" s="1"/>
  <c r="AL64" i="43" s="1"/>
  <c r="AK86" i="43"/>
  <c r="AL86" i="43" s="1"/>
  <c r="AK98" i="43"/>
  <c r="AL98" i="43" s="1"/>
  <c r="AM157" i="43"/>
  <c r="AL157" i="43"/>
  <c r="AK186" i="43"/>
  <c r="AK193" i="43"/>
  <c r="AM223" i="43"/>
  <c r="AL223" i="43"/>
  <c r="AK228" i="43"/>
  <c r="AM290" i="43"/>
  <c r="X290" i="43"/>
  <c r="Z290" i="43" s="1"/>
  <c r="AA290" i="43" s="1"/>
  <c r="AY290" i="43" s="1"/>
  <c r="AM342" i="43"/>
  <c r="AL342" i="43"/>
  <c r="AK355" i="43"/>
  <c r="BR511" i="43"/>
  <c r="AS548" i="43"/>
  <c r="AK592" i="43"/>
  <c r="AS650" i="43"/>
  <c r="AL650" i="43"/>
  <c r="AM197" i="43"/>
  <c r="AL197" i="43"/>
  <c r="BR228" i="43"/>
  <c r="AL299" i="43"/>
  <c r="AM332" i="43"/>
  <c r="AM333" i="43" s="1"/>
  <c r="AM334" i="43" s="1"/>
  <c r="AL335" i="43"/>
  <c r="AL338" i="43"/>
  <c r="AM413" i="43"/>
  <c r="AL413" i="43"/>
  <c r="BR428" i="43"/>
  <c r="AL460" i="43"/>
  <c r="AM460" i="43"/>
  <c r="AL685" i="43"/>
  <c r="AM685" i="43"/>
  <c r="AL716" i="43"/>
  <c r="AL717" i="43" s="1"/>
  <c r="AM895" i="43"/>
  <c r="AM894" i="43"/>
  <c r="AL894" i="43"/>
  <c r="AL895" i="43"/>
  <c r="AM937" i="43"/>
  <c r="AL937" i="43"/>
  <c r="AM955" i="43"/>
  <c r="AL955" i="43"/>
  <c r="AM954" i="43"/>
  <c r="AL954" i="43"/>
  <c r="AL12" i="43"/>
  <c r="AM12" i="43"/>
  <c r="BR182" i="43"/>
  <c r="AM299" i="43"/>
  <c r="AM307" i="43"/>
  <c r="AL307" i="43"/>
  <c r="AK332" i="43"/>
  <c r="AL332" i="43" s="1"/>
  <c r="AM335" i="43"/>
  <c r="AM338" i="43"/>
  <c r="AM339" i="43" s="1"/>
  <c r="AM340" i="43" s="1"/>
  <c r="AM341" i="43" s="1"/>
  <c r="AM360" i="43"/>
  <c r="AL360" i="43"/>
  <c r="AM369" i="43"/>
  <c r="AK475" i="43"/>
  <c r="AK608" i="43"/>
  <c r="AL608" i="43" s="1"/>
  <c r="AM945" i="43"/>
  <c r="AM67" i="43"/>
  <c r="AL67" i="43"/>
  <c r="AM127" i="43"/>
  <c r="AL127" i="43"/>
  <c r="AM317" i="43"/>
  <c r="AL516" i="43"/>
  <c r="AM516" i="43"/>
  <c r="AM577" i="43"/>
  <c r="AL577" i="43"/>
  <c r="AM632" i="43"/>
  <c r="AL662" i="43"/>
  <c r="AK14" i="43"/>
  <c r="AL14" i="43" s="1"/>
  <c r="AM112" i="43"/>
  <c r="AM248" i="43"/>
  <c r="AM250" i="43" s="1"/>
  <c r="AM251" i="43" s="1"/>
  <c r="AM252" i="43" s="1"/>
  <c r="AM253" i="43" s="1"/>
  <c r="BR475" i="43"/>
  <c r="BR544" i="43"/>
  <c r="BR572" i="43"/>
  <c r="AM750" i="43"/>
  <c r="AL750" i="43"/>
  <c r="AL947" i="43"/>
  <c r="AL946" i="43"/>
  <c r="AM947" i="43"/>
  <c r="AM946" i="43"/>
  <c r="AM61" i="43"/>
  <c r="AL61" i="43"/>
  <c r="AM398" i="43"/>
  <c r="BR548" i="43"/>
  <c r="AM618" i="43"/>
  <c r="AL618" i="43"/>
  <c r="AM778" i="43"/>
  <c r="AM779" i="43"/>
  <c r="AL779" i="43"/>
  <c r="AL778" i="43"/>
  <c r="AM888" i="43"/>
  <c r="AL888" i="43"/>
  <c r="AM887" i="43"/>
  <c r="AL38" i="43"/>
  <c r="BR98" i="43"/>
  <c r="BR147" i="43"/>
  <c r="AM315" i="43"/>
  <c r="AM316" i="43" s="1"/>
  <c r="BR14" i="43"/>
  <c r="AL31" i="43"/>
  <c r="AM31" i="43"/>
  <c r="AK38" i="43"/>
  <c r="AM38" i="43" s="1"/>
  <c r="BR41" i="43"/>
  <c r="AK54" i="43"/>
  <c r="AL242" i="43"/>
  <c r="AL244" i="43" s="1"/>
  <c r="AL245" i="43" s="1"/>
  <c r="AM247" i="43"/>
  <c r="AL247" i="43"/>
  <c r="AL300" i="43"/>
  <c r="AL349" i="43"/>
  <c r="AM421" i="43"/>
  <c r="AL421" i="43"/>
  <c r="AM424" i="43"/>
  <c r="AL424" i="43"/>
  <c r="AM423" i="43"/>
  <c r="AM427" i="43"/>
  <c r="AL427" i="43"/>
  <c r="AM469" i="43"/>
  <c r="AL469" i="43"/>
  <c r="AL471" i="43"/>
  <c r="AL472" i="43" s="1"/>
  <c r="AL473" i="43" s="1"/>
  <c r="AL474" i="43" s="1"/>
  <c r="BR520" i="43"/>
  <c r="AM97" i="43"/>
  <c r="AL97" i="43"/>
  <c r="AL320" i="43"/>
  <c r="X464" i="43"/>
  <c r="Z464" i="43" s="1"/>
  <c r="AA464" i="43" s="1"/>
  <c r="AY464" i="43" s="1"/>
  <c r="AV464" i="43"/>
  <c r="AM464" i="43"/>
  <c r="AM465" i="43" s="1"/>
  <c r="AM466" i="43" s="1"/>
  <c r="AM467" i="43" s="1"/>
  <c r="AK99" i="43"/>
  <c r="AL377" i="43"/>
  <c r="AL483" i="43"/>
  <c r="AM522" i="43"/>
  <c r="AL522" i="43"/>
  <c r="AM521" i="43"/>
  <c r="AL521" i="43"/>
  <c r="AS722" i="43"/>
  <c r="AL722" i="43"/>
  <c r="BR902" i="43"/>
  <c r="AM85" i="43"/>
  <c r="AL85" i="43"/>
  <c r="AM233" i="43"/>
  <c r="AL233" i="43"/>
  <c r="AV710" i="43"/>
  <c r="AM710" i="43"/>
  <c r="X710" i="43"/>
  <c r="Z710" i="43" s="1"/>
  <c r="AA710" i="43" s="1"/>
  <c r="AY710" i="43" s="1"/>
  <c r="BR66" i="43"/>
  <c r="AK87" i="43"/>
  <c r="AK154" i="43"/>
  <c r="AM192" i="43"/>
  <c r="AL192" i="43"/>
  <c r="AM298" i="43"/>
  <c r="AL298" i="43"/>
  <c r="BR387" i="43"/>
  <c r="AM407" i="43"/>
  <c r="AM406" i="43"/>
  <c r="BR471" i="43"/>
  <c r="AS542" i="43"/>
  <c r="AL542" i="43"/>
  <c r="AL543" i="43" s="1"/>
  <c r="BR545" i="43"/>
  <c r="AK694" i="43"/>
  <c r="X722" i="43"/>
  <c r="Z722" i="43" s="1"/>
  <c r="AA722" i="43" s="1"/>
  <c r="AY722" i="43" s="1"/>
  <c r="AM722" i="43"/>
  <c r="AM724" i="43" s="1"/>
  <c r="AV722" i="43"/>
  <c r="BR415" i="43"/>
  <c r="AM455" i="43"/>
  <c r="AL455" i="43"/>
  <c r="AK480" i="43"/>
  <c r="AL570" i="43"/>
  <c r="AM570" i="43"/>
  <c r="Y584" i="43"/>
  <c r="AM584" i="43" s="1"/>
  <c r="AK655" i="43"/>
  <c r="AK709" i="43"/>
  <c r="AK894" i="43"/>
  <c r="AM436" i="43"/>
  <c r="AL436" i="43"/>
  <c r="Y524" i="43"/>
  <c r="AM524" i="43" s="1"/>
  <c r="AM525" i="43" s="1"/>
  <c r="Y566" i="43"/>
  <c r="AM872" i="43"/>
  <c r="AM873" i="43" s="1"/>
  <c r="AL872" i="43"/>
  <c r="AL873" i="43" s="1"/>
  <c r="AK895" i="43"/>
  <c r="BR948" i="43"/>
  <c r="AM463" i="43"/>
  <c r="AL463" i="43"/>
  <c r="AM505" i="43"/>
  <c r="AL505" i="43"/>
  <c r="BR620" i="43"/>
  <c r="AL688" i="43"/>
  <c r="AL689" i="43" s="1"/>
  <c r="AM721" i="43"/>
  <c r="AL721" i="43"/>
  <c r="AK742" i="43"/>
  <c r="BR860" i="43"/>
  <c r="BR887" i="43"/>
  <c r="Y446" i="43"/>
  <c r="AM446" i="43" s="1"/>
  <c r="AM447" i="43" s="1"/>
  <c r="AL524" i="43"/>
  <c r="AM546" i="43"/>
  <c r="AL546" i="43"/>
  <c r="AM671" i="43"/>
  <c r="AL671" i="43"/>
  <c r="AM707" i="43"/>
  <c r="AL707" i="43"/>
  <c r="AK721" i="43"/>
  <c r="AM859" i="43"/>
  <c r="AM858" i="43"/>
  <c r="AL858" i="43"/>
  <c r="AL859" i="43"/>
  <c r="BR400" i="43"/>
  <c r="AK420" i="43"/>
  <c r="AK433" i="43"/>
  <c r="BR439" i="43"/>
  <c r="AM475" i="43"/>
  <c r="BR530" i="43"/>
  <c r="AM553" i="43"/>
  <c r="AL553" i="43"/>
  <c r="AL578" i="43"/>
  <c r="AM605" i="43"/>
  <c r="AL605" i="43"/>
  <c r="BR810" i="43"/>
  <c r="BR821" i="43"/>
  <c r="AM833" i="43"/>
  <c r="AL833" i="43"/>
  <c r="AL108" i="43"/>
  <c r="AM108" i="43"/>
  <c r="BR347" i="43"/>
  <c r="AM594" i="43"/>
  <c r="AL594" i="43"/>
  <c r="AM595" i="43"/>
  <c r="AL595" i="43"/>
  <c r="AM598" i="43"/>
  <c r="AL598" i="43"/>
  <c r="AK615" i="43"/>
  <c r="AM615" i="43" s="1"/>
  <c r="AM616" i="43" s="1"/>
  <c r="AM617" i="43" s="1"/>
  <c r="AL696" i="43"/>
  <c r="AK796" i="43"/>
  <c r="AM187" i="43"/>
  <c r="AL187" i="43"/>
  <c r="AM361" i="43"/>
  <c r="AL361" i="43"/>
  <c r="AV440" i="43"/>
  <c r="AM440" i="43"/>
  <c r="X440" i="43"/>
  <c r="Z440" i="43" s="1"/>
  <c r="AA440" i="43" s="1"/>
  <c r="AY440" i="43" s="1"/>
  <c r="AV476" i="43"/>
  <c r="AM476" i="43"/>
  <c r="AM477" i="43" s="1"/>
  <c r="AL575" i="43"/>
  <c r="AM576" i="43"/>
  <c r="AL576" i="43"/>
  <c r="AM575" i="43"/>
  <c r="AK718" i="43"/>
  <c r="AL840" i="43"/>
  <c r="AM198" i="43"/>
  <c r="AL198" i="43"/>
  <c r="AM226" i="43"/>
  <c r="AL226" i="43"/>
  <c r="AK421" i="43"/>
  <c r="AV668" i="43"/>
  <c r="X668" i="43"/>
  <c r="Z668" i="43" s="1"/>
  <c r="AA668" i="43" s="1"/>
  <c r="AY668" i="43" s="1"/>
  <c r="AK692" i="43"/>
  <c r="AL692" i="43" s="1"/>
  <c r="BR699" i="43"/>
  <c r="AV800" i="43"/>
  <c r="AM801" i="43"/>
  <c r="AM802" i="43" s="1"/>
  <c r="AS290" i="43"/>
  <c r="AV398" i="43"/>
  <c r="AV590" i="43"/>
  <c r="X590" i="43"/>
  <c r="Z590" i="43" s="1"/>
  <c r="AA590" i="43" s="1"/>
  <c r="AY590" i="43" s="1"/>
  <c r="AM606" i="43"/>
  <c r="AL606" i="43"/>
  <c r="AM770" i="43"/>
  <c r="AK815" i="43"/>
  <c r="AM856" i="43"/>
  <c r="AL856" i="43"/>
  <c r="AM265" i="43"/>
  <c r="AL265" i="43"/>
  <c r="AM311" i="43"/>
  <c r="AL311" i="43"/>
  <c r="AM648" i="43"/>
  <c r="AL648" i="43"/>
  <c r="AL782" i="43"/>
  <c r="AL783" i="43" s="1"/>
  <c r="AS812" i="43"/>
  <c r="AL812" i="43"/>
  <c r="AL186" i="43"/>
  <c r="AM219" i="43"/>
  <c r="AM220" i="43" s="1"/>
  <c r="AM221" i="43" s="1"/>
  <c r="X296" i="43"/>
  <c r="Z296" i="43" s="1"/>
  <c r="AA296" i="43" s="1"/>
  <c r="AY296" i="43" s="1"/>
  <c r="AL348" i="43"/>
  <c r="AM396" i="43"/>
  <c r="AM403" i="43"/>
  <c r="AL403" i="43"/>
  <c r="AM523" i="43"/>
  <c r="AL523" i="43"/>
  <c r="AL529" i="43"/>
  <c r="AL640" i="43"/>
  <c r="AM697" i="43"/>
  <c r="AL697" i="43"/>
  <c r="X752" i="43"/>
  <c r="Z752" i="43" s="1"/>
  <c r="AA752" i="43" s="1"/>
  <c r="AY752" i="43" s="1"/>
  <c r="AV752" i="43"/>
  <c r="AM793" i="43"/>
  <c r="AM841" i="43"/>
  <c r="AL841" i="43"/>
  <c r="AM864" i="43"/>
  <c r="AL864" i="43"/>
  <c r="AL396" i="43"/>
  <c r="AM186" i="43"/>
  <c r="AM235" i="43"/>
  <c r="AL235" i="43"/>
  <c r="BR443" i="43"/>
  <c r="BR472" i="43"/>
  <c r="BR722" i="43"/>
  <c r="BR881" i="43"/>
  <c r="BR678" i="43"/>
  <c r="AL84" i="43"/>
  <c r="AL95" i="43"/>
  <c r="AL144" i="43"/>
  <c r="AM144" i="43"/>
  <c r="AM225" i="43"/>
  <c r="AL284" i="43"/>
  <c r="BR292" i="43"/>
  <c r="AM355" i="43"/>
  <c r="AL355" i="43"/>
  <c r="AK381" i="43"/>
  <c r="AM381" i="43" s="1"/>
  <c r="AM382" i="43" s="1"/>
  <c r="AM383" i="43" s="1"/>
  <c r="AM415" i="43"/>
  <c r="AL415" i="43"/>
  <c r="AL434" i="43"/>
  <c r="AM461" i="43"/>
  <c r="AL461" i="43"/>
  <c r="Y470" i="43"/>
  <c r="AM470" i="43" s="1"/>
  <c r="AK518" i="43"/>
  <c r="AL518" i="43" s="1"/>
  <c r="AV644" i="43"/>
  <c r="X644" i="43"/>
  <c r="Z644" i="43" s="1"/>
  <c r="AA644" i="43" s="1"/>
  <c r="AY644" i="43" s="1"/>
  <c r="BR700" i="43"/>
  <c r="AL752" i="43"/>
  <c r="AM753" i="43"/>
  <c r="AM757" i="43"/>
  <c r="AL757" i="43"/>
  <c r="AM809" i="43"/>
  <c r="AL809" i="43"/>
  <c r="BR915" i="43"/>
  <c r="AK50" i="43"/>
  <c r="AL50" i="43" s="1"/>
  <c r="AM90" i="43"/>
  <c r="AM283" i="43"/>
  <c r="AL283" i="43"/>
  <c r="AL305" i="43"/>
  <c r="AM402" i="43"/>
  <c r="AL510" i="43"/>
  <c r="AM510" i="43"/>
  <c r="BR770" i="43"/>
  <c r="AM86" i="43"/>
  <c r="AM87" i="43" s="1"/>
  <c r="AL146" i="43"/>
  <c r="AL229" i="43"/>
  <c r="Y308" i="43"/>
  <c r="AM308" i="43" s="1"/>
  <c r="AM419" i="43"/>
  <c r="AL419" i="43"/>
  <c r="AM642" i="43"/>
  <c r="AL642" i="43"/>
  <c r="AL644" i="43"/>
  <c r="AL645" i="43" s="1"/>
  <c r="AM644" i="43"/>
  <c r="AK727" i="43"/>
  <c r="AV908" i="43"/>
  <c r="AM923" i="43"/>
  <c r="AL923" i="43"/>
  <c r="AL922" i="43"/>
  <c r="BR867" i="43"/>
  <c r="BR885" i="43"/>
  <c r="Y926" i="43"/>
  <c r="AK931" i="43"/>
  <c r="BR173" i="43"/>
  <c r="AM271" i="43"/>
  <c r="AL271" i="43"/>
  <c r="AK333" i="43"/>
  <c r="AK394" i="43"/>
  <c r="AK411" i="43"/>
  <c r="BR509" i="43"/>
  <c r="BR725" i="43"/>
  <c r="AM468" i="43"/>
  <c r="AL468" i="43"/>
  <c r="AM488" i="43"/>
  <c r="AL488" i="43"/>
  <c r="BR539" i="43"/>
  <c r="BR728" i="43"/>
  <c r="AM744" i="43"/>
  <c r="AL744" i="43"/>
  <c r="AM803" i="43"/>
  <c r="AL803" i="43"/>
  <c r="AV866" i="43"/>
  <c r="X866" i="43"/>
  <c r="Z866" i="43" s="1"/>
  <c r="AA866" i="43" s="1"/>
  <c r="AY866" i="43" s="1"/>
  <c r="AM884" i="43"/>
  <c r="AM885" i="43" s="1"/>
  <c r="AL232" i="43"/>
  <c r="BR368" i="43"/>
  <c r="BR605" i="43"/>
  <c r="BR622" i="43"/>
  <c r="BR635" i="43"/>
  <c r="AK781" i="43"/>
  <c r="AS788" i="43"/>
  <c r="BR836" i="43"/>
  <c r="X932" i="43"/>
  <c r="Z932" i="43" s="1"/>
  <c r="AA932" i="43" s="1"/>
  <c r="AY932" i="43" s="1"/>
  <c r="AV932" i="43"/>
  <c r="BR939" i="43"/>
  <c r="AK134" i="43"/>
  <c r="AL134" i="43" s="1"/>
  <c r="BR170" i="43"/>
  <c r="AM379" i="43"/>
  <c r="Y392" i="43"/>
  <c r="AM392" i="43" s="1"/>
  <c r="AK409" i="43"/>
  <c r="AK424" i="43"/>
  <c r="AL458" i="43"/>
  <c r="AL470" i="43"/>
  <c r="AM499" i="43"/>
  <c r="AL499" i="43"/>
  <c r="AV788" i="43"/>
  <c r="X788" i="43"/>
  <c r="Z788" i="43" s="1"/>
  <c r="AA788" i="43" s="1"/>
  <c r="AY788" i="43" s="1"/>
  <c r="BR809" i="43"/>
  <c r="BR816" i="43"/>
  <c r="AM866" i="43"/>
  <c r="AM867" i="43" s="1"/>
  <c r="AM868" i="43" s="1"/>
  <c r="AM929" i="43"/>
  <c r="AL929" i="43"/>
  <c r="AM527" i="43"/>
  <c r="AL527" i="43"/>
  <c r="AM528" i="43"/>
  <c r="AK602" i="43"/>
  <c r="AL602" i="43" s="1"/>
  <c r="AL932" i="43"/>
  <c r="AK456" i="43"/>
  <c r="AK494" i="43"/>
  <c r="AL494" i="43" s="1"/>
  <c r="BR517" i="43"/>
  <c r="BR537" i="43"/>
  <c r="AK617" i="43"/>
  <c r="AK656" i="43"/>
  <c r="AL656" i="43" s="1"/>
  <c r="AK731" i="43"/>
  <c r="AL734" i="43"/>
  <c r="AV914" i="43"/>
  <c r="AK572" i="43"/>
  <c r="AL572" i="43" s="1"/>
  <c r="X626" i="43"/>
  <c r="Z626" i="43" s="1"/>
  <c r="AA626" i="43" s="1"/>
  <c r="AY626" i="43" s="1"/>
  <c r="X638" i="43"/>
  <c r="Z638" i="43" s="1"/>
  <c r="AA638" i="43" s="1"/>
  <c r="AY638" i="43" s="1"/>
  <c r="AV638" i="43"/>
  <c r="AK708" i="43"/>
  <c r="AM823" i="43"/>
  <c r="AL822" i="43"/>
  <c r="AK851" i="43"/>
  <c r="AV614" i="43"/>
  <c r="AM614" i="43"/>
  <c r="AL764" i="43"/>
  <c r="AK928" i="43"/>
  <c r="AL950" i="43"/>
  <c r="BR738" i="43"/>
  <c r="AM773" i="43"/>
  <c r="AM774" i="43"/>
  <c r="AL774" i="43"/>
  <c r="AV944" i="43"/>
  <c r="X944" i="43"/>
  <c r="Z944" i="43" s="1"/>
  <c r="AA944" i="43" s="1"/>
  <c r="AY944" i="43" s="1"/>
  <c r="AM948" i="43"/>
  <c r="AL948" i="43"/>
  <c r="AK356" i="43"/>
  <c r="AL356" i="43" s="1"/>
  <c r="BR423" i="43"/>
  <c r="BR448" i="43"/>
  <c r="AM548" i="43"/>
  <c r="BR586" i="43"/>
  <c r="AS800" i="43"/>
  <c r="AL804" i="43"/>
  <c r="AM804" i="43"/>
  <c r="AL823" i="43"/>
  <c r="AM836" i="43"/>
  <c r="X836" i="43"/>
  <c r="Z836" i="43" s="1"/>
  <c r="AA836" i="43" s="1"/>
  <c r="AY836" i="43" s="1"/>
  <c r="AK839" i="43"/>
  <c r="AV872" i="43"/>
  <c r="BR566" i="43"/>
  <c r="AL584" i="43"/>
  <c r="AL674" i="43"/>
  <c r="AV746" i="43"/>
  <c r="X746" i="43"/>
  <c r="Z746" i="43" s="1"/>
  <c r="AA746" i="43" s="1"/>
  <c r="AY746" i="43" s="1"/>
  <c r="AL853" i="43"/>
  <c r="BR908" i="43"/>
  <c r="AM344" i="43"/>
  <c r="BR501" i="43"/>
  <c r="AM601" i="43"/>
  <c r="BR608" i="43"/>
  <c r="BR612" i="43"/>
  <c r="AK693" i="43"/>
  <c r="AL791" i="43"/>
  <c r="AM791" i="43"/>
  <c r="AL798" i="43"/>
  <c r="AL797" i="43"/>
  <c r="BR876" i="43"/>
  <c r="AM907" i="43"/>
  <c r="AL907" i="43"/>
  <c r="AK344" i="43"/>
  <c r="AL344" i="43" s="1"/>
  <c r="AL417" i="43"/>
  <c r="AL453" i="43"/>
  <c r="BR726" i="43"/>
  <c r="BR749" i="43"/>
  <c r="AV830" i="43"/>
  <c r="AK416" i="43"/>
  <c r="AL416" i="43" s="1"/>
  <c r="AM420" i="43"/>
  <c r="AL420" i="43"/>
  <c r="AK444" i="43"/>
  <c r="BR505" i="43"/>
  <c r="BR655" i="43"/>
  <c r="AL672" i="43"/>
  <c r="AM672" i="43"/>
  <c r="AM746" i="43"/>
  <c r="AL746" i="43"/>
  <c r="AL747" i="43" s="1"/>
  <c r="BR752" i="43"/>
  <c r="AK800" i="43"/>
  <c r="AL800" i="43" s="1"/>
  <c r="AM456" i="43"/>
  <c r="AL456" i="43"/>
  <c r="AK468" i="43"/>
  <c r="AK598" i="43"/>
  <c r="BR629" i="43"/>
  <c r="AK758" i="43"/>
  <c r="AL758" i="43" s="1"/>
  <c r="BR781" i="43"/>
  <c r="BR937" i="43"/>
  <c r="AM661" i="43"/>
  <c r="AL661" i="43"/>
  <c r="AL668" i="43"/>
  <c r="AM668" i="43"/>
  <c r="AM600" i="43"/>
  <c r="AL600" i="43"/>
  <c r="BR621" i="43"/>
  <c r="BR636" i="43"/>
  <c r="BR719" i="43"/>
  <c r="BR797" i="43"/>
  <c r="AL498" i="43"/>
  <c r="AM590" i="43"/>
  <c r="AM591" i="43" s="1"/>
  <c r="AM592" i="43" s="1"/>
  <c r="AM593" i="43" s="1"/>
  <c r="AM727" i="43"/>
  <c r="AL727" i="43"/>
  <c r="BR813" i="43"/>
  <c r="BR870" i="43"/>
  <c r="AL565" i="43"/>
  <c r="AM565" i="43"/>
  <c r="BR581" i="43"/>
  <c r="AL703" i="43"/>
  <c r="AM703" i="43"/>
  <c r="AM739" i="43"/>
  <c r="AL739" i="43"/>
  <c r="AK788" i="43"/>
  <c r="AL788" i="43" s="1"/>
  <c r="AM815" i="43"/>
  <c r="AL815" i="43"/>
  <c r="BR817" i="43"/>
  <c r="AK877" i="43"/>
  <c r="BR898" i="43"/>
  <c r="BR934" i="43"/>
  <c r="AM571" i="43"/>
  <c r="AL571" i="43"/>
  <c r="BR575" i="43"/>
  <c r="BR776" i="43"/>
  <c r="AK826" i="43"/>
  <c r="AM851" i="43"/>
  <c r="AL851" i="43"/>
  <c r="BR853" i="43"/>
  <c r="AL887" i="43"/>
  <c r="AM886" i="43"/>
  <c r="AM659" i="43"/>
  <c r="AL659" i="43"/>
  <c r="BR735" i="43"/>
  <c r="BR788" i="43"/>
  <c r="AL886" i="43"/>
  <c r="AM839" i="43"/>
  <c r="AL839" i="43"/>
  <c r="AK603" i="43"/>
  <c r="BR666" i="43"/>
  <c r="AK736" i="43"/>
  <c r="BR780" i="43"/>
  <c r="AM811" i="43"/>
  <c r="AL811" i="43"/>
  <c r="AM914" i="43"/>
  <c r="AM931" i="43"/>
  <c r="AM583" i="43"/>
  <c r="AL583" i="43"/>
  <c r="AL588" i="43"/>
  <c r="AM588" i="43"/>
  <c r="AM690" i="43"/>
  <c r="AM715" i="43"/>
  <c r="AL715" i="43"/>
  <c r="Y734" i="43"/>
  <c r="AM828" i="43"/>
  <c r="AL828" i="43"/>
  <c r="Y848" i="43"/>
  <c r="AM902" i="43"/>
  <c r="AM903" i="43" s="1"/>
  <c r="AM905" i="43" s="1"/>
  <c r="AM906" i="43" s="1"/>
  <c r="AL902" i="43"/>
  <c r="AM928" i="43"/>
  <c r="AL928" i="43"/>
  <c r="AM943" i="43"/>
  <c r="AM942" i="43"/>
  <c r="AL942" i="43"/>
  <c r="AK942" i="43"/>
  <c r="AM768" i="43"/>
  <c r="AL768" i="43"/>
  <c r="AK892" i="43"/>
  <c r="AM581" i="43"/>
  <c r="AL704" i="43"/>
  <c r="AL705" i="43" s="1"/>
  <c r="AL706" i="43" s="1"/>
  <c r="BR798" i="43"/>
  <c r="AM835" i="43"/>
  <c r="AM842" i="43"/>
  <c r="AM843" i="43" s="1"/>
  <c r="AM844" i="43" s="1"/>
  <c r="AL842" i="43"/>
  <c r="AL843" i="43" s="1"/>
  <c r="BR872" i="43"/>
  <c r="AM786" i="43"/>
  <c r="AL786" i="43"/>
  <c r="AK823" i="43"/>
  <c r="BR850" i="43"/>
  <c r="BR949" i="43"/>
  <c r="AM883" i="43"/>
  <c r="AM890" i="43"/>
  <c r="AL890" i="43"/>
  <c r="AL926" i="43"/>
  <c r="AM787" i="43"/>
  <c r="BR824" i="43"/>
  <c r="AM847" i="43"/>
  <c r="AL770" i="43"/>
  <c r="AM775" i="43"/>
  <c r="BR812" i="43"/>
  <c r="AL846" i="43"/>
  <c r="AM846" i="43"/>
  <c r="AM908" i="43"/>
  <c r="BR920" i="43"/>
  <c r="AL806" i="43"/>
  <c r="AL837" i="43"/>
  <c r="BR884" i="43"/>
  <c r="AV188" i="43" l="1"/>
  <c r="X596" i="43"/>
  <c r="Z596" i="43" s="1"/>
  <c r="AA596" i="43" s="1"/>
  <c r="AY596" i="43" s="1"/>
  <c r="AM933" i="43"/>
  <c r="AM934" i="43" s="1"/>
  <c r="AM935" i="43" s="1"/>
  <c r="AM596" i="43"/>
  <c r="AM597" i="43" s="1"/>
  <c r="AM800" i="43"/>
  <c r="AM140" i="43"/>
  <c r="AM483" i="43"/>
  <c r="AM484" i="43" s="1"/>
  <c r="AV530" i="43"/>
  <c r="AM740" i="43"/>
  <c r="AM741" i="43" s="1"/>
  <c r="AV122" i="43"/>
  <c r="X152" i="43"/>
  <c r="Z152" i="43" s="1"/>
  <c r="AA152" i="43" s="1"/>
  <c r="AY152" i="43" s="1"/>
  <c r="X530" i="43"/>
  <c r="Z530" i="43" s="1"/>
  <c r="AA530" i="43" s="1"/>
  <c r="AY530" i="43" s="1"/>
  <c r="AL507" i="43"/>
  <c r="AL508" i="43" s="1"/>
  <c r="AM518" i="43"/>
  <c r="AM519" i="43" s="1"/>
  <c r="AW518" i="43" s="1"/>
  <c r="AX518" i="43" s="1"/>
  <c r="X686" i="43"/>
  <c r="Z686" i="43" s="1"/>
  <c r="AA686" i="43" s="1"/>
  <c r="AY686" i="43" s="1"/>
  <c r="AL885" i="43"/>
  <c r="AT884" i="43" s="1"/>
  <c r="AU884" i="43" s="1"/>
  <c r="AL701" i="43"/>
  <c r="AM266" i="43"/>
  <c r="AW266" i="43" s="1"/>
  <c r="AX266" i="43" s="1"/>
  <c r="AL394" i="43"/>
  <c r="AV266" i="43"/>
  <c r="X266" i="43"/>
  <c r="Z266" i="43" s="1"/>
  <c r="AA266" i="43" s="1"/>
  <c r="AY266" i="43" s="1"/>
  <c r="AM674" i="43"/>
  <c r="AM675" i="43" s="1"/>
  <c r="AL405" i="43"/>
  <c r="AT404" i="43" s="1"/>
  <c r="AU404" i="43" s="1"/>
  <c r="AL297" i="43"/>
  <c r="AT296" i="43" s="1"/>
  <c r="AU296" i="43" s="1"/>
  <c r="AL399" i="43"/>
  <c r="AT398" i="43" s="1"/>
  <c r="AU398" i="43" s="1"/>
  <c r="X518" i="43"/>
  <c r="Z518" i="43" s="1"/>
  <c r="AA518" i="43" s="1"/>
  <c r="AY518" i="43" s="1"/>
  <c r="AL951" i="43"/>
  <c r="AL952" i="43" s="1"/>
  <c r="X740" i="43"/>
  <c r="Z740" i="43" s="1"/>
  <c r="AA740" i="43" s="1"/>
  <c r="AY740" i="43" s="1"/>
  <c r="AV842" i="43"/>
  <c r="AL351" i="43"/>
  <c r="AT350" i="43" s="1"/>
  <c r="AU350" i="43" s="1"/>
  <c r="AM645" i="43"/>
  <c r="AM646" i="43" s="1"/>
  <c r="AM647" i="43" s="1"/>
  <c r="AV512" i="43"/>
  <c r="AL814" i="43"/>
  <c r="AL214" i="43"/>
  <c r="AL215" i="43" s="1"/>
  <c r="AL216" i="43" s="1"/>
  <c r="AL441" i="43"/>
  <c r="AL442" i="43" s="1"/>
  <c r="AL765" i="43"/>
  <c r="AL766" i="43" s="1"/>
  <c r="AT764" i="43" s="1"/>
  <c r="AU764" i="43" s="1"/>
  <c r="AL87" i="43"/>
  <c r="AL88" i="43" s="1"/>
  <c r="AV818" i="43"/>
  <c r="X140" i="43"/>
  <c r="Z140" i="43" s="1"/>
  <c r="AA140" i="43" s="1"/>
  <c r="AY140" i="43" s="1"/>
  <c r="AM8" i="43"/>
  <c r="AM188" i="43"/>
  <c r="AM190" i="43" s="1"/>
  <c r="AM191" i="43" s="1"/>
  <c r="AL111" i="43"/>
  <c r="AL331" i="43"/>
  <c r="AL741" i="43"/>
  <c r="AL742" i="43" s="1"/>
  <c r="AM578" i="43"/>
  <c r="AM579" i="43" s="1"/>
  <c r="AM580" i="43" s="1"/>
  <c r="AM100" i="43"/>
  <c r="AL76" i="43"/>
  <c r="AT74" i="43" s="1"/>
  <c r="AU74" i="43" s="1"/>
  <c r="X500" i="43"/>
  <c r="Z500" i="43" s="1"/>
  <c r="AA500" i="43" s="1"/>
  <c r="AY500" i="43" s="1"/>
  <c r="X122" i="43"/>
  <c r="Z122" i="43" s="1"/>
  <c r="AA122" i="43" s="1"/>
  <c r="AY122" i="43" s="1"/>
  <c r="X512" i="43"/>
  <c r="Z512" i="43" s="1"/>
  <c r="AA512" i="43" s="1"/>
  <c r="AY512" i="43" s="1"/>
  <c r="AL177" i="43"/>
  <c r="AL178" i="43" s="1"/>
  <c r="AV362" i="43"/>
  <c r="X362" i="43"/>
  <c r="Z362" i="43" s="1"/>
  <c r="AA362" i="43" s="1"/>
  <c r="AY362" i="43" s="1"/>
  <c r="X200" i="43"/>
  <c r="Z200" i="43" s="1"/>
  <c r="AA200" i="43" s="1"/>
  <c r="AY200" i="43" s="1"/>
  <c r="AM50" i="43"/>
  <c r="X314" i="43"/>
  <c r="Z314" i="43" s="1"/>
  <c r="AA314" i="43" s="1"/>
  <c r="AY314" i="43" s="1"/>
  <c r="X50" i="43"/>
  <c r="Z50" i="43" s="1"/>
  <c r="AA50" i="43" s="1"/>
  <c r="AY50" i="43" s="1"/>
  <c r="AV200" i="43"/>
  <c r="AL262" i="43"/>
  <c r="AL263" i="43" s="1"/>
  <c r="AL264" i="43" s="1"/>
  <c r="AT260" i="43" s="1"/>
  <c r="AU260" i="43" s="1"/>
  <c r="AM920" i="43"/>
  <c r="AL321" i="43"/>
  <c r="AL322" i="43" s="1"/>
  <c r="AL323" i="43" s="1"/>
  <c r="AL324" i="43" s="1"/>
  <c r="AL325" i="43" s="1"/>
  <c r="AL327" i="43"/>
  <c r="AM123" i="43"/>
  <c r="AM124" i="43" s="1"/>
  <c r="AM125" i="43" s="1"/>
  <c r="AM549" i="43"/>
  <c r="AM550" i="43" s="1"/>
  <c r="AM386" i="43"/>
  <c r="AM387" i="43"/>
  <c r="AM938" i="43"/>
  <c r="AV938" i="43"/>
  <c r="AV692" i="43"/>
  <c r="X410" i="43"/>
  <c r="Z410" i="43" s="1"/>
  <c r="AA410" i="43" s="1"/>
  <c r="AY410" i="43" s="1"/>
  <c r="X386" i="43"/>
  <c r="Z386" i="43" s="1"/>
  <c r="AA386" i="43" s="1"/>
  <c r="AY386" i="43" s="1"/>
  <c r="AL855" i="43"/>
  <c r="AT854" i="43" s="1"/>
  <c r="AU854" i="43" s="1"/>
  <c r="X380" i="43"/>
  <c r="Z380" i="43" s="1"/>
  <c r="AA380" i="43" s="1"/>
  <c r="AY380" i="43" s="1"/>
  <c r="AM314" i="43"/>
  <c r="AW314" i="43" s="1"/>
  <c r="AX314" i="43" s="1"/>
  <c r="X692" i="43"/>
  <c r="Z692" i="43" s="1"/>
  <c r="AA692" i="43" s="1"/>
  <c r="AY692" i="43" s="1"/>
  <c r="AM939" i="43"/>
  <c r="AM940" i="43" s="1"/>
  <c r="AM941" i="43" s="1"/>
  <c r="AL615" i="43"/>
  <c r="X758" i="43"/>
  <c r="Z758" i="43" s="1"/>
  <c r="AA758" i="43" s="1"/>
  <c r="AY758" i="43" s="1"/>
  <c r="AV602" i="43"/>
  <c r="X506" i="43"/>
  <c r="Z506" i="43" s="1"/>
  <c r="AA506" i="43" s="1"/>
  <c r="AY506" i="43" s="1"/>
  <c r="X572" i="43"/>
  <c r="Z572" i="43" s="1"/>
  <c r="AA572" i="43" s="1"/>
  <c r="AY572" i="43" s="1"/>
  <c r="AM532" i="43"/>
  <c r="AM533" i="43" s="1"/>
  <c r="AM806" i="43"/>
  <c r="AL897" i="43"/>
  <c r="AL898" i="43" s="1"/>
  <c r="AL899" i="43" s="1"/>
  <c r="AL900" i="43" s="1"/>
  <c r="AM712" i="43"/>
  <c r="AM713" i="43" s="1"/>
  <c r="AM714" i="43" s="1"/>
  <c r="AM374" i="43"/>
  <c r="AM375" i="43" s="1"/>
  <c r="AV572" i="43"/>
  <c r="AV806" i="43"/>
  <c r="AV170" i="43"/>
  <c r="AL663" i="43"/>
  <c r="AL665" i="43" s="1"/>
  <c r="AL666" i="43" s="1"/>
  <c r="AL667" i="43" s="1"/>
  <c r="AV410" i="43"/>
  <c r="AV506" i="43"/>
  <c r="X128" i="43"/>
  <c r="Z128" i="43" s="1"/>
  <c r="AA128" i="43" s="1"/>
  <c r="AY128" i="43" s="1"/>
  <c r="AM458" i="43"/>
  <c r="AM459" i="43" s="1"/>
  <c r="AV428" i="43"/>
  <c r="AV578" i="43"/>
  <c r="AL196" i="43"/>
  <c r="AT194" i="43" s="1"/>
  <c r="AU194" i="43" s="1"/>
  <c r="AM500" i="43"/>
  <c r="AM501" i="43" s="1"/>
  <c r="AW500" i="43" s="1"/>
  <c r="AX500" i="43" s="1"/>
  <c r="X242" i="43"/>
  <c r="Z242" i="43" s="1"/>
  <c r="AA242" i="43" s="1"/>
  <c r="AY242" i="43" s="1"/>
  <c r="AV458" i="43"/>
  <c r="X212" i="43"/>
  <c r="Z212" i="43" s="1"/>
  <c r="AA212" i="43" s="1"/>
  <c r="AY212" i="43" s="1"/>
  <c r="AV62" i="43"/>
  <c r="AM662" i="43"/>
  <c r="AM663" i="43" s="1"/>
  <c r="X602" i="43"/>
  <c r="Z602" i="43" s="1"/>
  <c r="AA602" i="43" s="1"/>
  <c r="AY602" i="43" s="1"/>
  <c r="AL844" i="43"/>
  <c r="AT842" i="43" s="1"/>
  <c r="AU842" i="43" s="1"/>
  <c r="AL435" i="43"/>
  <c r="AT434" i="43" s="1"/>
  <c r="AU434" i="43" s="1"/>
  <c r="AV212" i="43"/>
  <c r="AM215" i="43"/>
  <c r="AM216" i="43"/>
  <c r="AL915" i="43"/>
  <c r="AL916" i="43"/>
  <c r="AL917" i="43" s="1"/>
  <c r="AL918" i="43" s="1"/>
  <c r="AL919" i="43" s="1"/>
  <c r="X608" i="43"/>
  <c r="Z608" i="43" s="1"/>
  <c r="AA608" i="43" s="1"/>
  <c r="AY608" i="43" s="1"/>
  <c r="AV674" i="43"/>
  <c r="X830" i="43"/>
  <c r="Z830" i="43" s="1"/>
  <c r="AA830" i="43" s="1"/>
  <c r="AY830" i="43" s="1"/>
  <c r="AM608" i="43"/>
  <c r="X434" i="43"/>
  <c r="Z434" i="43" s="1"/>
  <c r="AA434" i="43" s="1"/>
  <c r="AY434" i="43" s="1"/>
  <c r="AV434" i="43"/>
  <c r="AL525" i="43"/>
  <c r="AM813" i="43"/>
  <c r="AM814" i="43" s="1"/>
  <c r="AM543" i="43"/>
  <c r="AM544" i="43" s="1"/>
  <c r="AM545" i="43" s="1"/>
  <c r="X650" i="43"/>
  <c r="Z650" i="43" s="1"/>
  <c r="AA650" i="43" s="1"/>
  <c r="AY650" i="43" s="1"/>
  <c r="AV650" i="43"/>
  <c r="AT596" i="43"/>
  <c r="AU596" i="43" s="1"/>
  <c r="AM560" i="43"/>
  <c r="AW560" i="43" s="1"/>
  <c r="AX560" i="43" s="1"/>
  <c r="AL93" i="43"/>
  <c r="AT92" i="43" s="1"/>
  <c r="AU92" i="43" s="1"/>
  <c r="AM735" i="43"/>
  <c r="AM736" i="43" s="1"/>
  <c r="AV296" i="43"/>
  <c r="AV128" i="43"/>
  <c r="AM142" i="43"/>
  <c r="AM143" i="43" s="1"/>
  <c r="AM680" i="43"/>
  <c r="AM681" i="43" s="1"/>
  <c r="AL881" i="43"/>
  <c r="AL882" i="43" s="1"/>
  <c r="AM687" i="43"/>
  <c r="AM689" i="43" s="1"/>
  <c r="AM612" i="43"/>
  <c r="AT230" i="43"/>
  <c r="AU230" i="43" s="1"/>
  <c r="AM416" i="43"/>
  <c r="AW416" i="43" s="1"/>
  <c r="AX416" i="43" s="1"/>
  <c r="X824" i="43"/>
  <c r="Z824" i="43" s="1"/>
  <c r="AA824" i="43" s="1"/>
  <c r="AY824" i="43" s="1"/>
  <c r="AL693" i="43"/>
  <c r="AL694" i="43" s="1"/>
  <c r="AW92" i="43"/>
  <c r="AX92" i="43" s="1"/>
  <c r="AT836" i="43"/>
  <c r="AU836" i="43" s="1"/>
  <c r="X416" i="43"/>
  <c r="Z416" i="43" s="1"/>
  <c r="AA416" i="43" s="1"/>
  <c r="AY416" i="43" s="1"/>
  <c r="AM699" i="43"/>
  <c r="AM700" i="43" s="1"/>
  <c r="AM701" i="43" s="1"/>
  <c r="AL784" i="43"/>
  <c r="AL477" i="43"/>
  <c r="AL478" i="43" s="1"/>
  <c r="AL480" i="43" s="1"/>
  <c r="AW836" i="43"/>
  <c r="AX836" i="43" s="1"/>
  <c r="X284" i="43"/>
  <c r="Z284" i="43" s="1"/>
  <c r="AA284" i="43" s="1"/>
  <c r="AY284" i="43" s="1"/>
  <c r="AL539" i="43"/>
  <c r="AL540" i="43" s="1"/>
  <c r="AL130" i="43"/>
  <c r="AL131" i="43" s="1"/>
  <c r="AL132" i="43" s="1"/>
  <c r="AM926" i="43"/>
  <c r="AW926" i="43" s="1"/>
  <c r="AX926" i="43" s="1"/>
  <c r="AL748" i="43"/>
  <c r="AL749" i="43" s="1"/>
  <c r="AL219" i="43"/>
  <c r="AT218" i="43" s="1"/>
  <c r="AU218" i="43" s="1"/>
  <c r="AM704" i="43"/>
  <c r="AM705" i="43" s="1"/>
  <c r="AM542" i="43"/>
  <c r="AW542" i="43" s="1"/>
  <c r="AX542" i="43" s="1"/>
  <c r="AM68" i="43"/>
  <c r="AM70" i="43" s="1"/>
  <c r="AV704" i="43"/>
  <c r="X278" i="43"/>
  <c r="Z278" i="43" s="1"/>
  <c r="AA278" i="43" s="1"/>
  <c r="AY278" i="43" s="1"/>
  <c r="X182" i="43"/>
  <c r="Z182" i="43" s="1"/>
  <c r="AA182" i="43" s="1"/>
  <c r="AY182" i="43" s="1"/>
  <c r="AM182" i="43"/>
  <c r="AM183" i="43" s="1"/>
  <c r="AM658" i="43"/>
  <c r="AW656" i="43" s="1"/>
  <c r="AX656" i="43" s="1"/>
  <c r="AM482" i="43"/>
  <c r="AW482" i="43" s="1"/>
  <c r="AX482" i="43" s="1"/>
  <c r="AM434" i="43"/>
  <c r="AM435" i="43" s="1"/>
  <c r="AL874" i="43"/>
  <c r="AL875" i="43" s="1"/>
  <c r="AL340" i="43"/>
  <c r="AL341" i="43" s="1"/>
  <c r="X632" i="43"/>
  <c r="Z632" i="43" s="1"/>
  <c r="AA632" i="43" s="1"/>
  <c r="AY632" i="43" s="1"/>
  <c r="X902" i="43"/>
  <c r="Z902" i="43" s="1"/>
  <c r="AA902" i="43" s="1"/>
  <c r="AY902" i="43" s="1"/>
  <c r="AV902" i="43"/>
  <c r="AM194" i="43"/>
  <c r="AM195" i="43" s="1"/>
  <c r="AM196" i="43" s="1"/>
  <c r="AV542" i="43"/>
  <c r="AM653" i="43"/>
  <c r="AM654" i="43" s="1"/>
  <c r="AM129" i="43"/>
  <c r="AM130" i="43" s="1"/>
  <c r="AM131" i="43" s="1"/>
  <c r="AL255" i="43"/>
  <c r="AL256" i="43" s="1"/>
  <c r="AL257" i="43" s="1"/>
  <c r="AL258" i="43" s="1"/>
  <c r="AV8" i="43"/>
  <c r="AL826" i="43"/>
  <c r="AT824" i="43" s="1"/>
  <c r="AU824" i="43" s="1"/>
  <c r="AL268" i="43"/>
  <c r="AL269" i="43" s="1"/>
  <c r="AL270" i="43" s="1"/>
  <c r="AL484" i="43"/>
  <c r="AT482" i="43" s="1"/>
  <c r="AU482" i="43" s="1"/>
  <c r="AL867" i="43"/>
  <c r="AL868" i="43" s="1"/>
  <c r="AL869" i="43" s="1"/>
  <c r="AL870" i="43" s="1"/>
  <c r="AL303" i="43"/>
  <c r="AL304" i="43" s="1"/>
  <c r="AT302" i="43" s="1"/>
  <c r="AU302" i="43" s="1"/>
  <c r="AV248" i="43"/>
  <c r="X248" i="43"/>
  <c r="Z248" i="43" s="1"/>
  <c r="AA248" i="43" s="1"/>
  <c r="AY248" i="43" s="1"/>
  <c r="AM730" i="43"/>
  <c r="X680" i="43"/>
  <c r="Z680" i="43" s="1"/>
  <c r="AA680" i="43" s="1"/>
  <c r="AY680" i="43" s="1"/>
  <c r="AV146" i="43"/>
  <c r="AL699" i="43"/>
  <c r="AT158" i="43"/>
  <c r="AU158" i="43" s="1"/>
  <c r="AV686" i="43"/>
  <c r="AL465" i="43"/>
  <c r="AL466" i="43" s="1"/>
  <c r="AL467" i="43" s="1"/>
  <c r="AT464" i="43" s="1"/>
  <c r="AU464" i="43" s="1"/>
  <c r="AV608" i="43"/>
  <c r="AL316" i="43"/>
  <c r="AT314" i="43" s="1"/>
  <c r="AU314" i="43" s="1"/>
  <c r="AM650" i="43"/>
  <c r="AL448" i="43"/>
  <c r="AL449" i="43"/>
  <c r="AL450" i="43" s="1"/>
  <c r="AL451" i="43" s="1"/>
  <c r="AM264" i="43"/>
  <c r="AM263" i="43"/>
  <c r="X428" i="43"/>
  <c r="Z428" i="43" s="1"/>
  <c r="AA428" i="43" s="1"/>
  <c r="AY428" i="43" s="1"/>
  <c r="AV110" i="43"/>
  <c r="AM824" i="43"/>
  <c r="X110" i="43"/>
  <c r="Z110" i="43" s="1"/>
  <c r="AA110" i="43" s="1"/>
  <c r="AY110" i="43" s="1"/>
  <c r="AM936" i="43"/>
  <c r="AM711" i="43"/>
  <c r="AT920" i="43"/>
  <c r="AU920" i="43" s="1"/>
  <c r="AT422" i="43"/>
  <c r="AU422" i="43" s="1"/>
  <c r="AM170" i="43"/>
  <c r="AL65" i="43"/>
  <c r="AL66" i="43" s="1"/>
  <c r="AM652" i="43"/>
  <c r="AW932" i="43"/>
  <c r="AX932" i="43" s="1"/>
  <c r="AL617" i="43"/>
  <c r="AM284" i="43"/>
  <c r="AM285" i="43" s="1"/>
  <c r="AT224" i="43"/>
  <c r="AU224" i="43" s="1"/>
  <c r="AM120" i="43"/>
  <c r="AM278" i="43"/>
  <c r="AT686" i="43"/>
  <c r="AU686" i="43" s="1"/>
  <c r="X794" i="43"/>
  <c r="Z794" i="43" s="1"/>
  <c r="AA794" i="43" s="1"/>
  <c r="AY794" i="43" s="1"/>
  <c r="AV794" i="43"/>
  <c r="AW296" i="43"/>
  <c r="AX296" i="43" s="1"/>
  <c r="AT206" i="43"/>
  <c r="AU206" i="43" s="1"/>
  <c r="X782" i="43"/>
  <c r="Z782" i="43" s="1"/>
  <c r="AA782" i="43" s="1"/>
  <c r="AY782" i="43" s="1"/>
  <c r="AV782" i="43"/>
  <c r="AL58" i="43"/>
  <c r="AL59" i="43" s="1"/>
  <c r="AL60" i="43" s="1"/>
  <c r="X422" i="43"/>
  <c r="Z422" i="43" s="1"/>
  <c r="AA422" i="43" s="1"/>
  <c r="AY422" i="43" s="1"/>
  <c r="AV422" i="43"/>
  <c r="AV620" i="43"/>
  <c r="X620" i="43"/>
  <c r="Z620" i="43" s="1"/>
  <c r="AA620" i="43" s="1"/>
  <c r="AY620" i="43" s="1"/>
  <c r="AM452" i="43"/>
  <c r="AM453" i="43" s="1"/>
  <c r="AL281" i="43"/>
  <c r="AT278" i="43" s="1"/>
  <c r="AU278" i="43" s="1"/>
  <c r="AV86" i="43"/>
  <c r="AV716" i="43"/>
  <c r="X716" i="43"/>
  <c r="Z716" i="43" s="1"/>
  <c r="AA716" i="43" s="1"/>
  <c r="AY716" i="43" s="1"/>
  <c r="AM116" i="43"/>
  <c r="X698" i="43"/>
  <c r="Z698" i="43" s="1"/>
  <c r="AA698" i="43" s="1"/>
  <c r="AY698" i="43" s="1"/>
  <c r="AM564" i="43"/>
  <c r="AL910" i="43"/>
  <c r="AL911" i="43" s="1"/>
  <c r="AL912" i="43" s="1"/>
  <c r="AT326" i="43"/>
  <c r="AU326" i="43" s="1"/>
  <c r="AM243" i="43"/>
  <c r="AM245" i="43" s="1"/>
  <c r="AV698" i="43"/>
  <c r="X812" i="43"/>
  <c r="Z812" i="43" s="1"/>
  <c r="AA812" i="43" s="1"/>
  <c r="AY812" i="43" s="1"/>
  <c r="AM620" i="43"/>
  <c r="AM621" i="43" s="1"/>
  <c r="AM622" i="43" s="1"/>
  <c r="AL537" i="43"/>
  <c r="AL251" i="43"/>
  <c r="AL252" i="43" s="1"/>
  <c r="AL253" i="43" s="1"/>
  <c r="AT248" i="43" s="1"/>
  <c r="AU248" i="43" s="1"/>
  <c r="AL154" i="43"/>
  <c r="AT152" i="43" s="1"/>
  <c r="AU152" i="43" s="1"/>
  <c r="X194" i="43"/>
  <c r="Z194" i="43" s="1"/>
  <c r="AA194" i="43" s="1"/>
  <c r="AY194" i="43" s="1"/>
  <c r="AM698" i="43"/>
  <c r="AW698" i="43" s="1"/>
  <c r="AX698" i="43" s="1"/>
  <c r="AV812" i="43"/>
  <c r="X68" i="43"/>
  <c r="Z68" i="43" s="1"/>
  <c r="AA68" i="43" s="1"/>
  <c r="AY68" i="43" s="1"/>
  <c r="AW530" i="43"/>
  <c r="AX530" i="43" s="1"/>
  <c r="AV44" i="43"/>
  <c r="X560" i="43"/>
  <c r="Z560" i="43" s="1"/>
  <c r="AA560" i="43" s="1"/>
  <c r="AY560" i="43" s="1"/>
  <c r="AV560" i="43"/>
  <c r="AL515" i="43"/>
  <c r="AT512" i="43" s="1"/>
  <c r="AU512" i="43" s="1"/>
  <c r="AT770" i="43"/>
  <c r="AU770" i="43" s="1"/>
  <c r="AM242" i="43"/>
  <c r="AT386" i="43"/>
  <c r="AU386" i="43" s="1"/>
  <c r="AM820" i="43"/>
  <c r="AM821" i="43" s="1"/>
  <c r="X44" i="43"/>
  <c r="Z44" i="43" s="1"/>
  <c r="AA44" i="43" s="1"/>
  <c r="AY44" i="43" s="1"/>
  <c r="AW752" i="43"/>
  <c r="AX752" i="43" s="1"/>
  <c r="AM171" i="43"/>
  <c r="AM172" i="43" s="1"/>
  <c r="AM173" i="43" s="1"/>
  <c r="AL639" i="43"/>
  <c r="AT638" i="43" s="1"/>
  <c r="AU638" i="43" s="1"/>
  <c r="X536" i="43"/>
  <c r="Z536" i="43" s="1"/>
  <c r="AA536" i="43" s="1"/>
  <c r="AY536" i="43" s="1"/>
  <c r="AV536" i="43"/>
  <c r="AL795" i="43"/>
  <c r="AL796" i="43" s="1"/>
  <c r="AT926" i="43"/>
  <c r="AU926" i="43" s="1"/>
  <c r="AV116" i="43"/>
  <c r="AM537" i="43"/>
  <c r="AM538" i="43" s="1"/>
  <c r="AM540" i="43" s="1"/>
  <c r="AM45" i="43"/>
  <c r="AM46" i="43" s="1"/>
  <c r="AM47" i="43" s="1"/>
  <c r="AM48" i="43" s="1"/>
  <c r="AM49" i="43" s="1"/>
  <c r="AM429" i="43"/>
  <c r="AM430" i="43" s="1"/>
  <c r="AM431" i="43" s="1"/>
  <c r="AM432" i="43" s="1"/>
  <c r="X854" i="43"/>
  <c r="Z854" i="43" s="1"/>
  <c r="AA854" i="43" s="1"/>
  <c r="AY854" i="43" s="1"/>
  <c r="AV854" i="43"/>
  <c r="AM825" i="43"/>
  <c r="AM826" i="43" s="1"/>
  <c r="AV662" i="43"/>
  <c r="AM760" i="43"/>
  <c r="AM761" i="43" s="1"/>
  <c r="AM762" i="43" s="1"/>
  <c r="AM422" i="43"/>
  <c r="AW422" i="43" s="1"/>
  <c r="AX422" i="43" s="1"/>
  <c r="AL147" i="43"/>
  <c r="AL148" i="43" s="1"/>
  <c r="AL149" i="43" s="1"/>
  <c r="AL150" i="43" s="1"/>
  <c r="AL743" i="43"/>
  <c r="AW506" i="43"/>
  <c r="AX506" i="43" s="1"/>
  <c r="X452" i="43"/>
  <c r="Z452" i="43" s="1"/>
  <c r="AA452" i="43" s="1"/>
  <c r="AY452" i="43" s="1"/>
  <c r="AL191" i="43"/>
  <c r="AT188" i="43" s="1"/>
  <c r="AU188" i="43" s="1"/>
  <c r="AW788" i="43"/>
  <c r="AX788" i="43" s="1"/>
  <c r="AV920" i="43"/>
  <c r="AM146" i="43"/>
  <c r="AM147" i="43" s="1"/>
  <c r="AM148" i="43" s="1"/>
  <c r="AM149" i="43" s="1"/>
  <c r="AM150" i="43" s="1"/>
  <c r="AW230" i="43"/>
  <c r="AX230" i="43" s="1"/>
  <c r="X320" i="43"/>
  <c r="Z320" i="43" s="1"/>
  <c r="AA320" i="43" s="1"/>
  <c r="AY320" i="43" s="1"/>
  <c r="AV320" i="43"/>
  <c r="AL51" i="43"/>
  <c r="AL52" i="43"/>
  <c r="AL53" i="43" s="1"/>
  <c r="AL54" i="43" s="1"/>
  <c r="AL55" i="43" s="1"/>
  <c r="AM66" i="43"/>
  <c r="AM65" i="43"/>
  <c r="AL333" i="43"/>
  <c r="AL334" i="43" s="1"/>
  <c r="AL495" i="43"/>
  <c r="AL496" i="43" s="1"/>
  <c r="AL497" i="43" s="1"/>
  <c r="AL683" i="43"/>
  <c r="AL682" i="43"/>
  <c r="AM39" i="43"/>
  <c r="AM40" i="43" s="1"/>
  <c r="AM471" i="43"/>
  <c r="AM472" i="43" s="1"/>
  <c r="AL165" i="43"/>
  <c r="AL166" i="43" s="1"/>
  <c r="AL167" i="43" s="1"/>
  <c r="AL759" i="43"/>
  <c r="AM478" i="43"/>
  <c r="AW476" i="43" s="1"/>
  <c r="AX476" i="43" s="1"/>
  <c r="AM479" i="43"/>
  <c r="AM480" i="43" s="1"/>
  <c r="AL357" i="43"/>
  <c r="AL358" i="43" s="1"/>
  <c r="AL359" i="43" s="1"/>
  <c r="AM870" i="43"/>
  <c r="AM871" i="43" s="1"/>
  <c r="AM869" i="43"/>
  <c r="AM918" i="43"/>
  <c r="AM919" i="43"/>
  <c r="AL657" i="43"/>
  <c r="AL658" i="43" s="1"/>
  <c r="AM875" i="43"/>
  <c r="AM874" i="43"/>
  <c r="AM325" i="43"/>
  <c r="AM324" i="43"/>
  <c r="AW320" i="43" s="1"/>
  <c r="AX320" i="43" s="1"/>
  <c r="AM393" i="43"/>
  <c r="AM394" i="43" s="1"/>
  <c r="AL821" i="43"/>
  <c r="AL820" i="43"/>
  <c r="AL789" i="43"/>
  <c r="AL790" i="43"/>
  <c r="AL718" i="43"/>
  <c r="AL719" i="43"/>
  <c r="AM670" i="43"/>
  <c r="AV926" i="43"/>
  <c r="X926" i="43"/>
  <c r="Z926" i="43" s="1"/>
  <c r="AA926" i="43" s="1"/>
  <c r="AY926" i="43" s="1"/>
  <c r="AL519" i="43"/>
  <c r="AT518" i="43" s="1"/>
  <c r="AU518" i="43" s="1"/>
  <c r="AW380" i="43"/>
  <c r="AX380" i="43" s="1"/>
  <c r="AL33" i="43"/>
  <c r="AT32" i="43" s="1"/>
  <c r="AU32" i="43" s="1"/>
  <c r="AT470" i="43"/>
  <c r="AU470" i="43" s="1"/>
  <c r="AV308" i="43"/>
  <c r="X308" i="43"/>
  <c r="Z308" i="43" s="1"/>
  <c r="AA308" i="43" s="1"/>
  <c r="AY308" i="43" s="1"/>
  <c r="AM54" i="43"/>
  <c r="AL651" i="43"/>
  <c r="AL652" i="43"/>
  <c r="AM807" i="43"/>
  <c r="AM808" i="43" s="1"/>
  <c r="AL243" i="43"/>
  <c r="AT242" i="43" s="1"/>
  <c r="AU242" i="43" s="1"/>
  <c r="AT782" i="43"/>
  <c r="AU782" i="43" s="1"/>
  <c r="AL556" i="43"/>
  <c r="AL557" i="43" s="1"/>
  <c r="AL558" i="43" s="1"/>
  <c r="AL555" i="43"/>
  <c r="AW338" i="43"/>
  <c r="AX338" i="43" s="1"/>
  <c r="AL21" i="43"/>
  <c r="AL172" i="43"/>
  <c r="AL173" i="43" s="1"/>
  <c r="AL891" i="43"/>
  <c r="AL892" i="43" s="1"/>
  <c r="AM766" i="43"/>
  <c r="AM767" i="43" s="1"/>
  <c r="AL723" i="43"/>
  <c r="AL724" i="43" s="1"/>
  <c r="AL99" i="43"/>
  <c r="AL100" i="43" s="1"/>
  <c r="AL562" i="43"/>
  <c r="AL563" i="43" s="1"/>
  <c r="AL564" i="43" s="1"/>
  <c r="AL561" i="43"/>
  <c r="AT560" i="43" s="1"/>
  <c r="AU560" i="43" s="1"/>
  <c r="X338" i="43"/>
  <c r="Z338" i="43" s="1"/>
  <c r="AA338" i="43" s="1"/>
  <c r="AY338" i="43" s="1"/>
  <c r="AV338" i="43"/>
  <c r="AW404" i="43"/>
  <c r="AX404" i="43" s="1"/>
  <c r="AT776" i="43"/>
  <c r="AU776" i="43" s="1"/>
  <c r="AM303" i="43"/>
  <c r="AW302" i="43" s="1"/>
  <c r="AX302" i="43" s="1"/>
  <c r="AM304" i="43"/>
  <c r="AM184" i="43"/>
  <c r="AL669" i="43"/>
  <c r="AL670" i="43" s="1"/>
  <c r="AM718" i="43"/>
  <c r="AM719" i="43" s="1"/>
  <c r="AW524" i="43"/>
  <c r="AX524" i="43" s="1"/>
  <c r="AL429" i="43"/>
  <c r="AT428" i="43" s="1"/>
  <c r="AU428" i="43" s="1"/>
  <c r="AM249" i="43"/>
  <c r="AW248" i="43" s="1"/>
  <c r="AX248" i="43" s="1"/>
  <c r="AV356" i="43"/>
  <c r="X356" i="43"/>
  <c r="Z356" i="43" s="1"/>
  <c r="AA356" i="43" s="1"/>
  <c r="AY356" i="43" s="1"/>
  <c r="AT392" i="43"/>
  <c r="AU392" i="43" s="1"/>
  <c r="AW158" i="43"/>
  <c r="AX158" i="43" s="1"/>
  <c r="AZ158" i="43" s="1"/>
  <c r="AM189" i="43"/>
  <c r="AL802" i="43"/>
  <c r="AL801" i="43"/>
  <c r="AT368" i="43"/>
  <c r="AU368" i="43" s="1"/>
  <c r="AW26" i="43"/>
  <c r="AX26" i="43" s="1"/>
  <c r="AL939" i="43"/>
  <c r="AT416" i="43"/>
  <c r="AU416" i="43" s="1"/>
  <c r="AL624" i="43"/>
  <c r="AL625" i="43" s="1"/>
  <c r="AW368" i="43"/>
  <c r="AX368" i="43" s="1"/>
  <c r="AM900" i="43"/>
  <c r="AW896" i="43" s="1"/>
  <c r="AX896" i="43" s="1"/>
  <c r="AW884" i="43"/>
  <c r="AX884" i="43" s="1"/>
  <c r="AL459" i="43"/>
  <c r="AT458" i="43" s="1"/>
  <c r="AU458" i="43" s="1"/>
  <c r="AW554" i="43"/>
  <c r="AX554" i="43" s="1"/>
  <c r="AL22" i="43"/>
  <c r="AL23" i="43" s="1"/>
  <c r="AL24" i="43" s="1"/>
  <c r="AM742" i="43"/>
  <c r="AM743" i="43" s="1"/>
  <c r="AW218" i="43"/>
  <c r="AX218" i="43" s="1"/>
  <c r="AT524" i="43"/>
  <c r="AU524" i="43" s="1"/>
  <c r="AL183" i="43"/>
  <c r="AL184" i="43" s="1"/>
  <c r="AL903" i="43"/>
  <c r="AL904" i="43" s="1"/>
  <c r="AW614" i="43"/>
  <c r="AX614" i="43" s="1"/>
  <c r="AW644" i="43"/>
  <c r="AX644" i="43" s="1"/>
  <c r="AL753" i="43"/>
  <c r="AM911" i="43"/>
  <c r="AW908" i="43" s="1"/>
  <c r="AX908" i="43" s="1"/>
  <c r="AV524" i="43"/>
  <c r="X524" i="43"/>
  <c r="Z524" i="43" s="1"/>
  <c r="AA524" i="43" s="1"/>
  <c r="AY524" i="43" s="1"/>
  <c r="AL117" i="43"/>
  <c r="AW164" i="43"/>
  <c r="AX164" i="43" s="1"/>
  <c r="AM448" i="43"/>
  <c r="AM449" i="43" s="1"/>
  <c r="AM450" i="43" s="1"/>
  <c r="AM451" i="43" s="1"/>
  <c r="AM80" i="43"/>
  <c r="X80" i="43"/>
  <c r="Z80" i="43" s="1"/>
  <c r="AA80" i="43" s="1"/>
  <c r="AY80" i="43" s="1"/>
  <c r="AV80" i="43"/>
  <c r="AM891" i="43"/>
  <c r="AM892" i="43" s="1"/>
  <c r="AW776" i="43"/>
  <c r="AX776" i="43" s="1"/>
  <c r="AL345" i="43"/>
  <c r="AL346" i="43" s="1"/>
  <c r="AL347" i="43" s="1"/>
  <c r="AW800" i="43"/>
  <c r="AX800" i="43" s="1"/>
  <c r="AL237" i="43"/>
  <c r="X392" i="43"/>
  <c r="Z392" i="43" s="1"/>
  <c r="AA392" i="43" s="1"/>
  <c r="AY392" i="43" s="1"/>
  <c r="AV392" i="43"/>
  <c r="AW350" i="43"/>
  <c r="AX350" i="43" s="1"/>
  <c r="AZ350" i="43" s="1"/>
  <c r="AM201" i="43"/>
  <c r="AM202" i="43" s="1"/>
  <c r="AL135" i="43"/>
  <c r="AL573" i="43"/>
  <c r="AT572" i="43" s="1"/>
  <c r="AU572" i="43" s="1"/>
  <c r="AL69" i="43"/>
  <c r="AL70" i="43" s="1"/>
  <c r="AM441" i="43"/>
  <c r="AM669" i="43"/>
  <c r="AW290" i="43"/>
  <c r="AX290" i="43" s="1"/>
  <c r="AL411" i="43"/>
  <c r="AL412" i="43" s="1"/>
  <c r="AL15" i="43"/>
  <c r="AL16" i="43"/>
  <c r="AL17" i="43" s="1"/>
  <c r="AM132" i="43"/>
  <c r="AW128" i="43" s="1"/>
  <c r="AX128" i="43" s="1"/>
  <c r="AT740" i="43"/>
  <c r="AU740" i="43" s="1"/>
  <c r="AL124" i="43"/>
  <c r="AL125" i="43" s="1"/>
  <c r="AV74" i="43"/>
  <c r="X74" i="43"/>
  <c r="Z74" i="43" s="1"/>
  <c r="AA74" i="43" s="1"/>
  <c r="AY74" i="43" s="1"/>
  <c r="AL736" i="43"/>
  <c r="AL737" i="43" s="1"/>
  <c r="AM442" i="43"/>
  <c r="AM443" i="43" s="1"/>
  <c r="AM444" i="43" s="1"/>
  <c r="AM445" i="43" s="1"/>
  <c r="AM364" i="43"/>
  <c r="AM365" i="43" s="1"/>
  <c r="AM141" i="43"/>
  <c r="AL27" i="43"/>
  <c r="AM119" i="43"/>
  <c r="AM694" i="43"/>
  <c r="AM695" i="43" s="1"/>
  <c r="AL544" i="43"/>
  <c r="AL545" i="43" s="1"/>
  <c r="AL363" i="43"/>
  <c r="AT104" i="43"/>
  <c r="AU104" i="43" s="1"/>
  <c r="AL291" i="43"/>
  <c r="AM573" i="43"/>
  <c r="AW572" i="43" s="1"/>
  <c r="AX572" i="43" s="1"/>
  <c r="AL610" i="43"/>
  <c r="AL611" i="43" s="1"/>
  <c r="AL612" i="43" s="1"/>
  <c r="AL479" i="43"/>
  <c r="AT476" i="43" s="1"/>
  <c r="AU476" i="43" s="1"/>
  <c r="AT86" i="43"/>
  <c r="AU86" i="43" s="1"/>
  <c r="AW212" i="43"/>
  <c r="AX212" i="43" s="1"/>
  <c r="AL443" i="43"/>
  <c r="AL444" i="43" s="1"/>
  <c r="AL445" i="43" s="1"/>
  <c r="AL46" i="43"/>
  <c r="AL47" i="43" s="1"/>
  <c r="AL48" i="43" s="1"/>
  <c r="AL49" i="43" s="1"/>
  <c r="AL45" i="43"/>
  <c r="AM795" i="43"/>
  <c r="AM796" i="43" s="1"/>
  <c r="AL934" i="43"/>
  <c r="AL935" i="43" s="1"/>
  <c r="AL936" i="43" s="1"/>
  <c r="AL609" i="43"/>
  <c r="AL831" i="43"/>
  <c r="AL832" i="43" s="1"/>
  <c r="AM399" i="43"/>
  <c r="AW398" i="43" s="1"/>
  <c r="AX398" i="43" s="1"/>
  <c r="AM309" i="43"/>
  <c r="AM310" i="43" s="1"/>
  <c r="AL933" i="43"/>
  <c r="AL675" i="43"/>
  <c r="AL676" i="43" s="1"/>
  <c r="AL677" i="43" s="1"/>
  <c r="AL585" i="43"/>
  <c r="AM863" i="43"/>
  <c r="AW860" i="43" s="1"/>
  <c r="AX860" i="43" s="1"/>
  <c r="AL118" i="43"/>
  <c r="AL119" i="43" s="1"/>
  <c r="AL120" i="43" s="1"/>
  <c r="AW332" i="43"/>
  <c r="AX332" i="43" s="1"/>
  <c r="AW110" i="43"/>
  <c r="AX110" i="43" s="1"/>
  <c r="AW878" i="43"/>
  <c r="AX878" i="43" s="1"/>
  <c r="AL310" i="43"/>
  <c r="AT308" i="43" s="1"/>
  <c r="AU308" i="43" s="1"/>
  <c r="AL567" i="43"/>
  <c r="AW104" i="43"/>
  <c r="AX104" i="43" s="1"/>
  <c r="AL533" i="43"/>
  <c r="AT530" i="43" s="1"/>
  <c r="AU530" i="43" s="1"/>
  <c r="AM904" i="43"/>
  <c r="AW902" i="43" s="1"/>
  <c r="AX902" i="43" s="1"/>
  <c r="AM345" i="43"/>
  <c r="AM346" i="43" s="1"/>
  <c r="AM347" i="43" s="1"/>
  <c r="AL28" i="43"/>
  <c r="AL29" i="43" s="1"/>
  <c r="AW626" i="43"/>
  <c r="AX626" i="43" s="1"/>
  <c r="AM33" i="43"/>
  <c r="AW32" i="43" s="1"/>
  <c r="AX32" i="43" s="1"/>
  <c r="AV470" i="43"/>
  <c r="X470" i="43"/>
  <c r="Z470" i="43" s="1"/>
  <c r="AA470" i="43" s="1"/>
  <c r="AY470" i="43" s="1"/>
  <c r="AL849" i="43"/>
  <c r="AT848" i="43" s="1"/>
  <c r="AU848" i="43" s="1"/>
  <c r="AL549" i="43"/>
  <c r="AL550" i="43"/>
  <c r="AL646" i="43"/>
  <c r="AL647" i="43" s="1"/>
  <c r="AW596" i="43"/>
  <c r="AX596" i="43" s="1"/>
  <c r="AW410" i="43"/>
  <c r="AX410" i="43" s="1"/>
  <c r="AM135" i="43"/>
  <c r="AM136" i="43" s="1"/>
  <c r="AM137" i="43" s="1"/>
  <c r="AV134" i="43"/>
  <c r="X134" i="43"/>
  <c r="Z134" i="43" s="1"/>
  <c r="AA134" i="43" s="1"/>
  <c r="AY134" i="43" s="1"/>
  <c r="AL141" i="43"/>
  <c r="AT452" i="43"/>
  <c r="AU452" i="43" s="1"/>
  <c r="AL940" i="43"/>
  <c r="AL941" i="43" s="1"/>
  <c r="AL712" i="43"/>
  <c r="AL591" i="43"/>
  <c r="AL592" i="43" s="1"/>
  <c r="AL593" i="43" s="1"/>
  <c r="AV734" i="43"/>
  <c r="AM734" i="43"/>
  <c r="X734" i="43"/>
  <c r="Z734" i="43" s="1"/>
  <c r="AA734" i="43" s="1"/>
  <c r="AY734" i="43" s="1"/>
  <c r="AL579" i="43"/>
  <c r="AL580" i="43" s="1"/>
  <c r="AM88" i="43"/>
  <c r="AW86" i="43" s="1"/>
  <c r="AX86" i="43" s="1"/>
  <c r="AL729" i="43"/>
  <c r="AL568" i="43"/>
  <c r="AL569" i="43" s="1"/>
  <c r="AW464" i="43"/>
  <c r="AX464" i="43" s="1"/>
  <c r="AM633" i="43"/>
  <c r="AW326" i="43"/>
  <c r="AX326" i="43" s="1"/>
  <c r="AM207" i="43"/>
  <c r="AW206" i="43" s="1"/>
  <c r="AX206" i="43" s="1"/>
  <c r="AM74" i="43"/>
  <c r="AL273" i="43"/>
  <c r="AL274" i="43" s="1"/>
  <c r="AM639" i="43"/>
  <c r="AW638" i="43" s="1"/>
  <c r="AX638" i="43" s="1"/>
  <c r="AT506" i="43"/>
  <c r="AU506" i="43" s="1"/>
  <c r="AW494" i="43"/>
  <c r="AX494" i="43" s="1"/>
  <c r="AM153" i="43"/>
  <c r="AM154" i="43" s="1"/>
  <c r="AL767" i="43"/>
  <c r="AM99" i="43"/>
  <c r="AV446" i="43"/>
  <c r="X446" i="43"/>
  <c r="Z446" i="43" s="1"/>
  <c r="AA446" i="43" s="1"/>
  <c r="AY446" i="43" s="1"/>
  <c r="AL201" i="43"/>
  <c r="AL202" i="43" s="1"/>
  <c r="AM723" i="43"/>
  <c r="AW722" i="43" s="1"/>
  <c r="AX722" i="43" s="1"/>
  <c r="AL213" i="43"/>
  <c r="AT212" i="43" s="1"/>
  <c r="AU212" i="43" s="1"/>
  <c r="AM60" i="43"/>
  <c r="AW56" i="43" s="1"/>
  <c r="AX56" i="43" s="1"/>
  <c r="AL807" i="43"/>
  <c r="AL808" i="43" s="1"/>
  <c r="AW830" i="43"/>
  <c r="AX830" i="43" s="1"/>
  <c r="AL81" i="43"/>
  <c r="AL82" i="43" s="1"/>
  <c r="AW590" i="43"/>
  <c r="AX590" i="43" s="1"/>
  <c r="AT860" i="43"/>
  <c r="AU860" i="43" s="1"/>
  <c r="AL501" i="43"/>
  <c r="AT500" i="43" s="1"/>
  <c r="AU500" i="43" s="1"/>
  <c r="AL285" i="43"/>
  <c r="AL286" i="43" s="1"/>
  <c r="AL287" i="43" s="1"/>
  <c r="AL288" i="43" s="1"/>
  <c r="AL289" i="43" s="1"/>
  <c r="AT110" i="43"/>
  <c r="AU110" i="43" s="1"/>
  <c r="AM586" i="43"/>
  <c r="AM587" i="43" s="1"/>
  <c r="AM585" i="43"/>
  <c r="AW584" i="43" s="1"/>
  <c r="AX584" i="43" s="1"/>
  <c r="AW770" i="43"/>
  <c r="AX770" i="43" s="1"/>
  <c r="AV98" i="43"/>
  <c r="X98" i="43"/>
  <c r="Z98" i="43" s="1"/>
  <c r="AA98" i="43" s="1"/>
  <c r="AY98" i="43" s="1"/>
  <c r="AL603" i="43"/>
  <c r="AL604" i="43" s="1"/>
  <c r="AM513" i="43"/>
  <c r="AM514" i="43" s="1"/>
  <c r="AM515" i="43" s="1"/>
  <c r="AW512" i="43" s="1"/>
  <c r="AX512" i="43" s="1"/>
  <c r="AW224" i="43"/>
  <c r="AX224" i="43" s="1"/>
  <c r="AM747" i="43"/>
  <c r="AM951" i="43"/>
  <c r="AM952" i="43" s="1"/>
  <c r="AL489" i="43"/>
  <c r="AL490" i="43" s="1"/>
  <c r="AL491" i="43" s="1"/>
  <c r="AL813" i="43"/>
  <c r="AT812" i="43" s="1"/>
  <c r="AU812" i="43" s="1"/>
  <c r="AM356" i="43"/>
  <c r="AT38" i="43"/>
  <c r="AU38" i="43" s="1"/>
  <c r="AT632" i="43"/>
  <c r="AU632" i="43" s="1"/>
  <c r="AT944" i="43"/>
  <c r="AU944" i="43" s="1"/>
  <c r="AW272" i="43"/>
  <c r="AX272" i="43" s="1"/>
  <c r="AL136" i="43"/>
  <c r="AL137" i="43" s="1"/>
  <c r="AM566" i="43"/>
  <c r="AV566" i="43"/>
  <c r="AM567" i="43"/>
  <c r="AM568" i="43" s="1"/>
  <c r="AM569" i="43" s="1"/>
  <c r="X566" i="43"/>
  <c r="Z566" i="43" s="1"/>
  <c r="AA566" i="43" s="1"/>
  <c r="AY566" i="43" s="1"/>
  <c r="AW782" i="43"/>
  <c r="AX782" i="43" s="1"/>
  <c r="AV14" i="43"/>
  <c r="AM15" i="43"/>
  <c r="AM16" i="43" s="1"/>
  <c r="AM17" i="43" s="1"/>
  <c r="X14" i="43"/>
  <c r="Z14" i="43" s="1"/>
  <c r="AA14" i="43" s="1"/>
  <c r="AY14" i="43" s="1"/>
  <c r="AL627" i="43"/>
  <c r="AL628" i="43" s="1"/>
  <c r="AL629" i="43" s="1"/>
  <c r="AL630" i="43" s="1"/>
  <c r="AT374" i="43"/>
  <c r="AU374" i="43" s="1"/>
  <c r="AW8" i="43"/>
  <c r="AX8" i="43" s="1"/>
  <c r="AM855" i="43"/>
  <c r="AW854" i="43" s="1"/>
  <c r="AX854" i="43" s="1"/>
  <c r="AW374" i="43"/>
  <c r="AX374" i="43" s="1"/>
  <c r="AV848" i="43"/>
  <c r="X848" i="43"/>
  <c r="Z848" i="43" s="1"/>
  <c r="AA848" i="43" s="1"/>
  <c r="AY848" i="43" s="1"/>
  <c r="AM848" i="43"/>
  <c r="AL292" i="43"/>
  <c r="X20" i="43"/>
  <c r="Z20" i="43" s="1"/>
  <c r="AA20" i="43" s="1"/>
  <c r="AY20" i="43" s="1"/>
  <c r="AV20" i="43"/>
  <c r="AM21" i="43"/>
  <c r="AM22" i="43" s="1"/>
  <c r="AV236" i="43"/>
  <c r="X236" i="43"/>
  <c r="Z236" i="43" s="1"/>
  <c r="AA236" i="43" s="1"/>
  <c r="AY236" i="43" s="1"/>
  <c r="AM236" i="43"/>
  <c r="AM178" i="43"/>
  <c r="AM179" i="43" s="1"/>
  <c r="AW842" i="43"/>
  <c r="AX842" i="43" s="1"/>
  <c r="AM921" i="43"/>
  <c r="AW920" i="43" s="1"/>
  <c r="AX920" i="43" s="1"/>
  <c r="AZ920" i="43" s="1"/>
  <c r="AT704" i="43"/>
  <c r="AU704" i="43" s="1"/>
  <c r="AL735" i="43"/>
  <c r="AM489" i="43"/>
  <c r="AM490" i="43" s="1"/>
  <c r="AM491" i="43" s="1"/>
  <c r="AV584" i="43"/>
  <c r="X584" i="43"/>
  <c r="Z584" i="43" s="1"/>
  <c r="AA584" i="43" s="1"/>
  <c r="AY584" i="43" s="1"/>
  <c r="AL382" i="43"/>
  <c r="AL383" i="43" s="1"/>
  <c r="AW944" i="43"/>
  <c r="AX944" i="43" s="1"/>
  <c r="AM177" i="43"/>
  <c r="AT8" i="43"/>
  <c r="AU8" i="43" s="1"/>
  <c r="AM255" i="43"/>
  <c r="AM256" i="43" s="1"/>
  <c r="AL179" i="43" l="1"/>
  <c r="AT176" i="43" s="1"/>
  <c r="AU176" i="43" s="1"/>
  <c r="AW260" i="43"/>
  <c r="AX260" i="43" s="1"/>
  <c r="AT446" i="43"/>
  <c r="AU446" i="43" s="1"/>
  <c r="AT698" i="43"/>
  <c r="AU698" i="43" s="1"/>
  <c r="AW140" i="43"/>
  <c r="AX140" i="43" s="1"/>
  <c r="AM664" i="43"/>
  <c r="AM665" i="43" s="1"/>
  <c r="AM666" i="43" s="1"/>
  <c r="AW428" i="43"/>
  <c r="AX428" i="43" s="1"/>
  <c r="AW710" i="43"/>
  <c r="AX710" i="43" s="1"/>
  <c r="AT56" i="43"/>
  <c r="AU56" i="43" s="1"/>
  <c r="AW938" i="43"/>
  <c r="AX938" i="43" s="1"/>
  <c r="AZ698" i="43"/>
  <c r="AZ218" i="43"/>
  <c r="AW386" i="43"/>
  <c r="AX386" i="43" s="1"/>
  <c r="AW50" i="43"/>
  <c r="AX50" i="43" s="1"/>
  <c r="AZ530" i="43"/>
  <c r="AW182" i="43"/>
  <c r="AX182" i="43" s="1"/>
  <c r="AT950" i="43"/>
  <c r="AU950" i="43" s="1"/>
  <c r="AW308" i="43"/>
  <c r="AX308" i="43" s="1"/>
  <c r="AZ308" i="43" s="1"/>
  <c r="AZ92" i="43"/>
  <c r="AT614" i="43"/>
  <c r="AU614" i="43" s="1"/>
  <c r="AZ614" i="43" s="1"/>
  <c r="AW98" i="43"/>
  <c r="AX98" i="43" s="1"/>
  <c r="AW872" i="43"/>
  <c r="AX872" i="43" s="1"/>
  <c r="AT818" i="43"/>
  <c r="AU818" i="43" s="1"/>
  <c r="AL664" i="43"/>
  <c r="AT662" i="43"/>
  <c r="AU662" i="43" s="1"/>
  <c r="AM69" i="43"/>
  <c r="AW68" i="43" s="1"/>
  <c r="AX68" i="43" s="1"/>
  <c r="AW122" i="43"/>
  <c r="AX122" i="43" s="1"/>
  <c r="AT914" i="43"/>
  <c r="AU914" i="43" s="1"/>
  <c r="AZ914" i="43" s="1"/>
  <c r="AW458" i="43"/>
  <c r="AX458" i="43" s="1"/>
  <c r="AZ458" i="43" s="1"/>
  <c r="AZ314" i="43"/>
  <c r="AW608" i="43"/>
  <c r="AX608" i="43" s="1"/>
  <c r="AT128" i="43"/>
  <c r="AU128" i="43" s="1"/>
  <c r="AZ128" i="43" s="1"/>
  <c r="AT536" i="43"/>
  <c r="AU536" i="43" s="1"/>
  <c r="AW548" i="43"/>
  <c r="AX548" i="43" s="1"/>
  <c r="AW668" i="43"/>
  <c r="AX668" i="43" s="1"/>
  <c r="AL695" i="43"/>
  <c r="AT692" i="43" s="1"/>
  <c r="AU692" i="43" s="1"/>
  <c r="AW824" i="43"/>
  <c r="AX824" i="43" s="1"/>
  <c r="AZ824" i="43" s="1"/>
  <c r="AL259" i="43"/>
  <c r="AT254" i="43" s="1"/>
  <c r="AU254" i="43" s="1"/>
  <c r="AW812" i="43"/>
  <c r="AX812" i="43" s="1"/>
  <c r="AZ812" i="43" s="1"/>
  <c r="AZ482" i="43"/>
  <c r="AZ836" i="43"/>
  <c r="AM763" i="43"/>
  <c r="AW758" i="43" s="1"/>
  <c r="AX758" i="43" s="1"/>
  <c r="AT44" i="43"/>
  <c r="AU44" i="43" s="1"/>
  <c r="AT800" i="43"/>
  <c r="AU800" i="43" s="1"/>
  <c r="AZ800" i="43" s="1"/>
  <c r="AZ302" i="43"/>
  <c r="AM737" i="43"/>
  <c r="AW734" i="43" s="1"/>
  <c r="AX734" i="43" s="1"/>
  <c r="AT734" i="43"/>
  <c r="AU734" i="43" s="1"/>
  <c r="AZ926" i="43"/>
  <c r="AM682" i="43"/>
  <c r="AM683" i="43" s="1"/>
  <c r="AT338" i="43"/>
  <c r="AU338" i="43" s="1"/>
  <c r="AZ338" i="43" s="1"/>
  <c r="AM731" i="43"/>
  <c r="AW728" i="43" s="1"/>
  <c r="AX728" i="43" s="1"/>
  <c r="AM623" i="43"/>
  <c r="AM624" i="43" s="1"/>
  <c r="AM625" i="43" s="1"/>
  <c r="AM706" i="43"/>
  <c r="AW704" i="43" s="1"/>
  <c r="AX704" i="43" s="1"/>
  <c r="AZ704" i="43" s="1"/>
  <c r="AT164" i="43"/>
  <c r="AU164" i="43" s="1"/>
  <c r="AZ164" i="43" s="1"/>
  <c r="AW740" i="43"/>
  <c r="AX740" i="43" s="1"/>
  <c r="AW440" i="43"/>
  <c r="AX440" i="43" s="1"/>
  <c r="AW950" i="43"/>
  <c r="AX950" i="43" s="1"/>
  <c r="AT50" i="43"/>
  <c r="AU50" i="43" s="1"/>
  <c r="AZ50" i="43" s="1"/>
  <c r="AT590" i="43"/>
  <c r="AU590" i="43" s="1"/>
  <c r="AZ590" i="43" s="1"/>
  <c r="AW914" i="43"/>
  <c r="AX914" i="43" s="1"/>
  <c r="AZ596" i="43"/>
  <c r="AZ206" i="43"/>
  <c r="AT746" i="43"/>
  <c r="AU746" i="43" s="1"/>
  <c r="AT878" i="43"/>
  <c r="AU878" i="43" s="1"/>
  <c r="AZ878" i="43" s="1"/>
  <c r="AZ326" i="43"/>
  <c r="AW452" i="43"/>
  <c r="AX452" i="43" s="1"/>
  <c r="AZ452" i="43" s="1"/>
  <c r="AZ248" i="43"/>
  <c r="AW578" i="43"/>
  <c r="AX578" i="43" s="1"/>
  <c r="AZ230" i="43"/>
  <c r="AT938" i="43"/>
  <c r="AU938" i="43" s="1"/>
  <c r="AZ938" i="43" s="1"/>
  <c r="AT896" i="43"/>
  <c r="AU896" i="43" s="1"/>
  <c r="AZ896" i="43" s="1"/>
  <c r="AW434" i="43"/>
  <c r="AX434" i="43" s="1"/>
  <c r="AZ434" i="43" s="1"/>
  <c r="AZ884" i="43"/>
  <c r="AZ296" i="43"/>
  <c r="AW62" i="43"/>
  <c r="AX62" i="43" s="1"/>
  <c r="AT872" i="43"/>
  <c r="AU872" i="43" s="1"/>
  <c r="AZ872" i="43" s="1"/>
  <c r="AW650" i="43"/>
  <c r="AX650" i="43" s="1"/>
  <c r="AZ404" i="43"/>
  <c r="AL871" i="43"/>
  <c r="AT866" i="43" s="1"/>
  <c r="AU866" i="43" s="1"/>
  <c r="AM688" i="43"/>
  <c r="AW686" i="43" s="1"/>
  <c r="AX686" i="43" s="1"/>
  <c r="AZ686" i="43" s="1"/>
  <c r="AZ422" i="43"/>
  <c r="AT320" i="43"/>
  <c r="AU320" i="43" s="1"/>
  <c r="AZ320" i="43" s="1"/>
  <c r="AT554" i="43"/>
  <c r="AU554" i="43" s="1"/>
  <c r="AZ554" i="43" s="1"/>
  <c r="AT788" i="43"/>
  <c r="AU788" i="43" s="1"/>
  <c r="AZ788" i="43" s="1"/>
  <c r="AZ506" i="43"/>
  <c r="AT20" i="43"/>
  <c r="AU20" i="43" s="1"/>
  <c r="AZ500" i="43"/>
  <c r="AW818" i="43"/>
  <c r="AX818" i="43" s="1"/>
  <c r="AZ476" i="43"/>
  <c r="AW890" i="43"/>
  <c r="AX890" i="43" s="1"/>
  <c r="AM244" i="43"/>
  <c r="AW242" i="43" s="1"/>
  <c r="AX242" i="43" s="1"/>
  <c r="AZ242" i="43" s="1"/>
  <c r="AW716" i="43"/>
  <c r="AX716" i="43" s="1"/>
  <c r="AT716" i="43"/>
  <c r="AU716" i="43" s="1"/>
  <c r="AZ716" i="43" s="1"/>
  <c r="AM286" i="43"/>
  <c r="AM287" i="43" s="1"/>
  <c r="AM288" i="43" s="1"/>
  <c r="AM289" i="43" s="1"/>
  <c r="AW170" i="43"/>
  <c r="AX170" i="43" s="1"/>
  <c r="AT548" i="43"/>
  <c r="AU548" i="43" s="1"/>
  <c r="AZ548" i="43" s="1"/>
  <c r="AT116" i="43"/>
  <c r="AU116" i="43" s="1"/>
  <c r="AZ776" i="43"/>
  <c r="AT266" i="43"/>
  <c r="AU266" i="43" s="1"/>
  <c r="AZ266" i="43" s="1"/>
  <c r="AT680" i="43"/>
  <c r="AU680" i="43" s="1"/>
  <c r="AZ386" i="43"/>
  <c r="AM667" i="43"/>
  <c r="AW662" i="43" s="1"/>
  <c r="AX662" i="43" s="1"/>
  <c r="AT200" i="43"/>
  <c r="AU200" i="43" s="1"/>
  <c r="AW116" i="43"/>
  <c r="AX116" i="43" s="1"/>
  <c r="AT14" i="43"/>
  <c r="AU14" i="43" s="1"/>
  <c r="AZ212" i="43"/>
  <c r="AZ560" i="43"/>
  <c r="AM280" i="43"/>
  <c r="AM281" i="43" s="1"/>
  <c r="AZ398" i="43"/>
  <c r="AM539" i="43"/>
  <c r="AW536" i="43" s="1"/>
  <c r="AX536" i="43" s="1"/>
  <c r="AT134" i="43"/>
  <c r="AU134" i="43" s="1"/>
  <c r="AZ260" i="43"/>
  <c r="AT908" i="43"/>
  <c r="AU908" i="43" s="1"/>
  <c r="AZ908" i="43" s="1"/>
  <c r="AW176" i="43"/>
  <c r="AX176" i="43" s="1"/>
  <c r="AZ176" i="43" s="1"/>
  <c r="AT62" i="43"/>
  <c r="AU62" i="43" s="1"/>
  <c r="AZ224" i="43"/>
  <c r="AT26" i="43"/>
  <c r="AU26" i="43" s="1"/>
  <c r="AZ26" i="43" s="1"/>
  <c r="AW188" i="43"/>
  <c r="AX188" i="43" s="1"/>
  <c r="AZ188" i="43" s="1"/>
  <c r="AZ416" i="43"/>
  <c r="AW866" i="43"/>
  <c r="AX866" i="43" s="1"/>
  <c r="AT794" i="43"/>
  <c r="AU794" i="43" s="1"/>
  <c r="AT608" i="43"/>
  <c r="AU608" i="43" s="1"/>
  <c r="AT182" i="43"/>
  <c r="AU182" i="43" s="1"/>
  <c r="AZ182" i="43" s="1"/>
  <c r="AM279" i="43"/>
  <c r="AW152" i="43"/>
  <c r="AX152" i="43" s="1"/>
  <c r="AZ152" i="43" s="1"/>
  <c r="AZ524" i="43"/>
  <c r="AZ518" i="43"/>
  <c r="AW44" i="43"/>
  <c r="AX44" i="43" s="1"/>
  <c r="AT290" i="43"/>
  <c r="AU290" i="43" s="1"/>
  <c r="AZ290" i="43" s="1"/>
  <c r="AZ32" i="43"/>
  <c r="AW764" i="43"/>
  <c r="AX764" i="43" s="1"/>
  <c r="AZ764" i="43" s="1"/>
  <c r="AZ770" i="43"/>
  <c r="AT146" i="43"/>
  <c r="AU146" i="43" s="1"/>
  <c r="AZ572" i="43"/>
  <c r="AW38" i="43"/>
  <c r="AX38" i="43" s="1"/>
  <c r="AZ38" i="43" s="1"/>
  <c r="AM75" i="43"/>
  <c r="AM76" i="43" s="1"/>
  <c r="AT830" i="43"/>
  <c r="AU830" i="43" s="1"/>
  <c r="AZ830" i="43" s="1"/>
  <c r="AZ536" i="43"/>
  <c r="AT602" i="43"/>
  <c r="AU602" i="43" s="1"/>
  <c r="AZ602" i="43" s="1"/>
  <c r="AT344" i="43"/>
  <c r="AU344" i="43" s="1"/>
  <c r="AT440" i="43"/>
  <c r="AU440" i="43" s="1"/>
  <c r="AZ440" i="43" s="1"/>
  <c r="AW200" i="43"/>
  <c r="AX200" i="43" s="1"/>
  <c r="AW806" i="43"/>
  <c r="AX806" i="43" s="1"/>
  <c r="AT656" i="43"/>
  <c r="AU656" i="43" s="1"/>
  <c r="AZ656" i="43" s="1"/>
  <c r="AM367" i="43"/>
  <c r="AM366" i="43"/>
  <c r="AT68" i="43"/>
  <c r="AU68" i="43" s="1"/>
  <c r="AZ512" i="43"/>
  <c r="AW392" i="43"/>
  <c r="AX392" i="43" s="1"/>
  <c r="AZ392" i="43" s="1"/>
  <c r="AT722" i="43"/>
  <c r="AU722" i="43" s="1"/>
  <c r="AZ722" i="43" s="1"/>
  <c r="AL760" i="43"/>
  <c r="AL761" i="43"/>
  <c r="AL762" i="43" s="1"/>
  <c r="AL763" i="43" s="1"/>
  <c r="AW344" i="43"/>
  <c r="AX344" i="43" s="1"/>
  <c r="AW692" i="43"/>
  <c r="AX692" i="43" s="1"/>
  <c r="AL730" i="43"/>
  <c r="AL731" i="43"/>
  <c r="AL906" i="43"/>
  <c r="AL905" i="43"/>
  <c r="AT902" i="43" s="1"/>
  <c r="AU902" i="43" s="1"/>
  <c r="AZ902" i="43" s="1"/>
  <c r="AT644" i="43"/>
  <c r="AU644" i="43" s="1"/>
  <c r="AZ644" i="43" s="1"/>
  <c r="AZ854" i="43"/>
  <c r="AZ110" i="43"/>
  <c r="AL714" i="43"/>
  <c r="AL713" i="43"/>
  <c r="AT710" i="43" s="1"/>
  <c r="AU710" i="43" s="1"/>
  <c r="AZ710" i="43" s="1"/>
  <c r="AL587" i="43"/>
  <c r="AL586" i="43"/>
  <c r="AT584" i="43" s="1"/>
  <c r="AU584" i="43" s="1"/>
  <c r="AZ584" i="43" s="1"/>
  <c r="AW14" i="43"/>
  <c r="AX14" i="43" s="1"/>
  <c r="AM81" i="43"/>
  <c r="AM82" i="43" s="1"/>
  <c r="AW146" i="43"/>
  <c r="AX146" i="43" s="1"/>
  <c r="AT332" i="43"/>
  <c r="AU332" i="43" s="1"/>
  <c r="AZ332" i="43" s="1"/>
  <c r="AL238" i="43"/>
  <c r="AL239" i="43"/>
  <c r="AL240" i="43" s="1"/>
  <c r="AL241" i="43" s="1"/>
  <c r="AZ368" i="43"/>
  <c r="AT620" i="43"/>
  <c r="AU620" i="43" s="1"/>
  <c r="AZ464" i="43"/>
  <c r="AW566" i="43"/>
  <c r="AX566" i="43" s="1"/>
  <c r="AT494" i="43"/>
  <c r="AU494" i="43" s="1"/>
  <c r="AZ494" i="43" s="1"/>
  <c r="AM237" i="43"/>
  <c r="AM238" i="43"/>
  <c r="AM239" i="43" s="1"/>
  <c r="AM24" i="43"/>
  <c r="AM23" i="43"/>
  <c r="AW20" i="43" s="1"/>
  <c r="AX20" i="43" s="1"/>
  <c r="AW194" i="43"/>
  <c r="AX194" i="43" s="1"/>
  <c r="AZ194" i="43" s="1"/>
  <c r="AT284" i="43"/>
  <c r="AU284" i="43" s="1"/>
  <c r="AT272" i="43"/>
  <c r="AU272" i="43" s="1"/>
  <c r="AZ272" i="43" s="1"/>
  <c r="AT674" i="43"/>
  <c r="AU674" i="43" s="1"/>
  <c r="AZ374" i="43"/>
  <c r="AT806" i="43"/>
  <c r="AU806" i="43" s="1"/>
  <c r="AT410" i="43"/>
  <c r="AU410" i="43" s="1"/>
  <c r="AZ410" i="43" s="1"/>
  <c r="AT356" i="43"/>
  <c r="AU356" i="43" s="1"/>
  <c r="AL653" i="43"/>
  <c r="AL654" i="43"/>
  <c r="AM634" i="43"/>
  <c r="AM635" i="43"/>
  <c r="AT170" i="43"/>
  <c r="AU170" i="43" s="1"/>
  <c r="AM748" i="43"/>
  <c r="AM749" i="43"/>
  <c r="AT932" i="43"/>
  <c r="AU932" i="43" s="1"/>
  <c r="AZ932" i="43" s="1"/>
  <c r="AL143" i="43"/>
  <c r="AL142" i="43"/>
  <c r="AZ56" i="43"/>
  <c r="AT98" i="43"/>
  <c r="AU98" i="43" s="1"/>
  <c r="AT890" i="43"/>
  <c r="AU890" i="43" s="1"/>
  <c r="AT80" i="43"/>
  <c r="AU80" i="43" s="1"/>
  <c r="AT380" i="43"/>
  <c r="AU380" i="43" s="1"/>
  <c r="AZ380" i="43" s="1"/>
  <c r="AZ428" i="43"/>
  <c r="AZ944" i="43"/>
  <c r="AT578" i="43"/>
  <c r="AU578" i="43" s="1"/>
  <c r="AM257" i="43"/>
  <c r="AM258" i="43"/>
  <c r="AM259" i="43" s="1"/>
  <c r="AM677" i="43"/>
  <c r="AM676" i="43"/>
  <c r="AW674" i="43" s="1"/>
  <c r="AX674" i="43" s="1"/>
  <c r="AW446" i="43"/>
  <c r="AX446" i="43" s="1"/>
  <c r="AZ446" i="43" s="1"/>
  <c r="AW134" i="43"/>
  <c r="AX134" i="43" s="1"/>
  <c r="AZ782" i="43"/>
  <c r="AM473" i="43"/>
  <c r="AM474" i="43"/>
  <c r="AZ8" i="43"/>
  <c r="AM357" i="43"/>
  <c r="AM358" i="43" s="1"/>
  <c r="AM359" i="43" s="1"/>
  <c r="AZ860" i="43"/>
  <c r="AZ104" i="43"/>
  <c r="AT542" i="43"/>
  <c r="AU542" i="43" s="1"/>
  <c r="AZ542" i="43" s="1"/>
  <c r="AL754" i="43"/>
  <c r="AL755" i="43"/>
  <c r="AL756" i="43" s="1"/>
  <c r="AT626" i="43"/>
  <c r="AU626" i="43" s="1"/>
  <c r="AZ626" i="43" s="1"/>
  <c r="AT566" i="43"/>
  <c r="AU566" i="43" s="1"/>
  <c r="AW488" i="43"/>
  <c r="AX488" i="43" s="1"/>
  <c r="AZ86" i="43"/>
  <c r="AZ842" i="43"/>
  <c r="AZ638" i="43"/>
  <c r="AT122" i="43"/>
  <c r="AU122" i="43" s="1"/>
  <c r="AM849" i="43"/>
  <c r="AW848" i="43" s="1"/>
  <c r="AX848" i="43" s="1"/>
  <c r="AZ848" i="43" s="1"/>
  <c r="AL364" i="43"/>
  <c r="AL365" i="43"/>
  <c r="AL366" i="43" s="1"/>
  <c r="AL367" i="43" s="1"/>
  <c r="AZ740" i="43"/>
  <c r="AW794" i="43"/>
  <c r="AX794" i="43" s="1"/>
  <c r="AT668" i="43"/>
  <c r="AU668" i="43" s="1"/>
  <c r="AT488" i="43"/>
  <c r="AU488" i="43" s="1"/>
  <c r="AZ866" i="43" l="1"/>
  <c r="AZ122" i="43"/>
  <c r="AZ98" i="43"/>
  <c r="AZ44" i="43"/>
  <c r="AZ344" i="43"/>
  <c r="AZ62" i="43"/>
  <c r="AZ818" i="43"/>
  <c r="AZ662" i="43"/>
  <c r="AZ170" i="43"/>
  <c r="AW620" i="43"/>
  <c r="AX620" i="43" s="1"/>
  <c r="AZ950" i="43"/>
  <c r="AZ134" i="43"/>
  <c r="AW680" i="43"/>
  <c r="AX680" i="43" s="1"/>
  <c r="AZ680" i="43" s="1"/>
  <c r="AZ668" i="43"/>
  <c r="AZ20" i="43"/>
  <c r="AZ566" i="43"/>
  <c r="AZ608" i="43"/>
  <c r="AZ794" i="43"/>
  <c r="AZ734" i="43"/>
  <c r="AZ692" i="43"/>
  <c r="AZ146" i="43"/>
  <c r="AZ578" i="43"/>
  <c r="AT650" i="43"/>
  <c r="AU650" i="43" s="1"/>
  <c r="AZ650" i="43" s="1"/>
  <c r="AW470" i="43"/>
  <c r="AX470" i="43" s="1"/>
  <c r="AZ470" i="43" s="1"/>
  <c r="AW278" i="43"/>
  <c r="AX278" i="43" s="1"/>
  <c r="AZ278" i="43" s="1"/>
  <c r="AZ14" i="43"/>
  <c r="AZ620" i="43"/>
  <c r="AW362" i="43"/>
  <c r="AX362" i="43" s="1"/>
  <c r="AT362" i="43"/>
  <c r="AU362" i="43" s="1"/>
  <c r="AW254" i="43"/>
  <c r="AX254" i="43" s="1"/>
  <c r="AZ254" i="43" s="1"/>
  <c r="AW284" i="43"/>
  <c r="AX284" i="43" s="1"/>
  <c r="AZ284" i="43" s="1"/>
  <c r="AT140" i="43"/>
  <c r="AU140" i="43" s="1"/>
  <c r="AZ140" i="43" s="1"/>
  <c r="AT752" i="43"/>
  <c r="AU752" i="43" s="1"/>
  <c r="AZ752" i="43" s="1"/>
  <c r="AW632" i="43"/>
  <c r="AX632" i="43" s="1"/>
  <c r="AZ632" i="43" s="1"/>
  <c r="AZ890" i="43"/>
  <c r="AT758" i="43"/>
  <c r="AU758" i="43" s="1"/>
  <c r="AZ758" i="43" s="1"/>
  <c r="AZ116" i="43"/>
  <c r="AT236" i="43"/>
  <c r="AU236" i="43" s="1"/>
  <c r="AZ200" i="43"/>
  <c r="AZ68" i="43"/>
  <c r="AZ674" i="43"/>
  <c r="AW74" i="43"/>
  <c r="AX74" i="43" s="1"/>
  <c r="AZ74" i="43" s="1"/>
  <c r="AW356" i="43"/>
  <c r="AX356" i="43" s="1"/>
  <c r="AZ356" i="43" s="1"/>
  <c r="AM240" i="43"/>
  <c r="AM241" i="43"/>
  <c r="AZ488" i="43"/>
  <c r="AZ806" i="43"/>
  <c r="AW80" i="43"/>
  <c r="AX80" i="43" s="1"/>
  <c r="AW746" i="43"/>
  <c r="AX746" i="43" s="1"/>
  <c r="AZ746" i="43" s="1"/>
  <c r="AZ80" i="43"/>
  <c r="AT728" i="43"/>
  <c r="AU728" i="43" s="1"/>
  <c r="AZ728" i="43" s="1"/>
  <c r="AW236" i="43" l="1"/>
  <c r="AX236" i="43" s="1"/>
  <c r="AZ236" i="43" s="1"/>
  <c r="AZ362" i="43"/>
  <c r="BD20" i="35" l="1"/>
  <c r="BD21" i="35"/>
  <c r="BD22" i="35"/>
  <c r="BD23" i="35"/>
  <c r="BD24" i="35"/>
  <c r="BD25" i="35"/>
  <c r="BQ13" i="42"/>
  <c r="BD13" i="42"/>
  <c r="AJ13" i="42"/>
  <c r="AH13" i="42"/>
  <c r="AK13" i="42" s="1"/>
  <c r="AF13" i="42"/>
  <c r="BQ12" i="42"/>
  <c r="BD12" i="42"/>
  <c r="AJ12" i="42"/>
  <c r="AH12" i="42"/>
  <c r="AF12" i="42"/>
  <c r="BQ11" i="42"/>
  <c r="BD11" i="42"/>
  <c r="AJ11" i="42"/>
  <c r="AH11" i="42"/>
  <c r="AF11" i="42"/>
  <c r="BQ10" i="42"/>
  <c r="BD10" i="42"/>
  <c r="AJ10" i="42"/>
  <c r="AH10" i="42"/>
  <c r="AK10" i="42" s="1"/>
  <c r="AF10" i="42"/>
  <c r="AM11" i="42" s="1"/>
  <c r="BQ9" i="42"/>
  <c r="BD9" i="42"/>
  <c r="AJ9" i="42"/>
  <c r="AH9" i="42"/>
  <c r="AF9" i="42"/>
  <c r="BQ8" i="42"/>
  <c r="BD8" i="42"/>
  <c r="AJ8" i="42"/>
  <c r="AH8" i="42"/>
  <c r="AF8" i="42"/>
  <c r="W8" i="42"/>
  <c r="U8" i="42"/>
  <c r="Y8" i="42" s="1"/>
  <c r="S8" i="42"/>
  <c r="AS8" i="42" s="1"/>
  <c r="BQ19" i="35"/>
  <c r="BD19" i="35"/>
  <c r="AJ19" i="35"/>
  <c r="AH19" i="35"/>
  <c r="AF19" i="35"/>
  <c r="BQ18" i="35"/>
  <c r="BD18" i="35"/>
  <c r="AJ18" i="35"/>
  <c r="AH18" i="35"/>
  <c r="AF18" i="35"/>
  <c r="BQ17" i="35"/>
  <c r="BD17" i="35"/>
  <c r="AJ17" i="35"/>
  <c r="AH17" i="35"/>
  <c r="AK17" i="35" s="1"/>
  <c r="AF17" i="35"/>
  <c r="AM18" i="35" s="1"/>
  <c r="BQ16" i="35"/>
  <c r="BD16" i="35"/>
  <c r="AJ16" i="35"/>
  <c r="AH16" i="35"/>
  <c r="AF16" i="35"/>
  <c r="BQ15" i="35"/>
  <c r="BD15" i="35"/>
  <c r="AJ15" i="35"/>
  <c r="AH15" i="35"/>
  <c r="AF15" i="35"/>
  <c r="BQ14" i="35"/>
  <c r="BD14" i="35"/>
  <c r="AJ14" i="35"/>
  <c r="AH14" i="35"/>
  <c r="AK14" i="35" s="1"/>
  <c r="AF14" i="35"/>
  <c r="W14" i="35"/>
  <c r="U14" i="35"/>
  <c r="Y14" i="35" s="1"/>
  <c r="S14" i="35"/>
  <c r="AS14" i="35" s="1"/>
  <c r="BQ13" i="35"/>
  <c r="BD13" i="35"/>
  <c r="AJ13" i="35"/>
  <c r="AH13" i="35"/>
  <c r="AK13" i="35" s="1"/>
  <c r="AF13" i="35"/>
  <c r="BQ12" i="35"/>
  <c r="BD12" i="35"/>
  <c r="AJ12" i="35"/>
  <c r="AH12" i="35"/>
  <c r="AF12" i="35"/>
  <c r="BQ11" i="35"/>
  <c r="BD11" i="35"/>
  <c r="AJ11" i="35"/>
  <c r="AH11" i="35"/>
  <c r="AF11" i="35"/>
  <c r="BQ10" i="35"/>
  <c r="BD10" i="35"/>
  <c r="AJ10" i="35"/>
  <c r="AH10" i="35"/>
  <c r="AF10" i="35"/>
  <c r="BQ9" i="35"/>
  <c r="BD9" i="35"/>
  <c r="AJ9" i="35"/>
  <c r="AH9" i="35"/>
  <c r="AF9" i="35"/>
  <c r="BQ8" i="35"/>
  <c r="BD8" i="35"/>
  <c r="AJ8" i="35"/>
  <c r="AH8" i="35"/>
  <c r="AF8" i="35"/>
  <c r="W8" i="35"/>
  <c r="U8" i="35"/>
  <c r="S8" i="35"/>
  <c r="AS8" i="35" s="1"/>
  <c r="BQ25" i="41"/>
  <c r="BD25" i="41"/>
  <c r="AJ25" i="41"/>
  <c r="AH25" i="41"/>
  <c r="AF25" i="41"/>
  <c r="BQ24" i="41"/>
  <c r="BD24" i="41"/>
  <c r="AJ24" i="41"/>
  <c r="AH24" i="41"/>
  <c r="AK24" i="41" s="1"/>
  <c r="AF24" i="41"/>
  <c r="BQ23" i="41"/>
  <c r="BD23" i="41"/>
  <c r="AJ23" i="41"/>
  <c r="AH23" i="41"/>
  <c r="AF23" i="41"/>
  <c r="BQ22" i="41"/>
  <c r="BD22" i="41"/>
  <c r="AJ22" i="41"/>
  <c r="AH22" i="41"/>
  <c r="AF22" i="41"/>
  <c r="BQ21" i="41"/>
  <c r="BD21" i="41"/>
  <c r="AJ21" i="41"/>
  <c r="AH21" i="41"/>
  <c r="AK21" i="41" s="1"/>
  <c r="AF21" i="41"/>
  <c r="BQ20" i="41"/>
  <c r="BD20" i="41"/>
  <c r="AJ20" i="41"/>
  <c r="AH20" i="41"/>
  <c r="AF20" i="41"/>
  <c r="W20" i="41"/>
  <c r="U20" i="41"/>
  <c r="S20" i="41"/>
  <c r="AS20" i="41" s="1"/>
  <c r="BQ19" i="41"/>
  <c r="BD19" i="41"/>
  <c r="AJ19" i="41"/>
  <c r="AH19" i="41"/>
  <c r="AF19" i="41"/>
  <c r="BQ18" i="41"/>
  <c r="BD18" i="41"/>
  <c r="AJ18" i="41"/>
  <c r="AH18" i="41"/>
  <c r="AF18" i="41"/>
  <c r="BQ17" i="41"/>
  <c r="BD17" i="41"/>
  <c r="AJ17" i="41"/>
  <c r="AH17" i="41"/>
  <c r="AF17" i="41"/>
  <c r="BQ16" i="41"/>
  <c r="BD16" i="41"/>
  <c r="AJ16" i="41"/>
  <c r="AH16" i="41"/>
  <c r="AF16" i="41"/>
  <c r="BQ15" i="41"/>
  <c r="BD15" i="41"/>
  <c r="BR15" i="41" s="1"/>
  <c r="AJ15" i="41"/>
  <c r="AH15" i="41"/>
  <c r="AF15" i="41"/>
  <c r="BQ14" i="41"/>
  <c r="BD14" i="41"/>
  <c r="AJ14" i="41"/>
  <c r="AH14" i="41"/>
  <c r="AF14" i="41"/>
  <c r="W14" i="41"/>
  <c r="U14" i="41"/>
  <c r="Y14" i="41" s="1"/>
  <c r="S14" i="41"/>
  <c r="AS14" i="41" s="1"/>
  <c r="BQ13" i="41"/>
  <c r="BD13" i="41"/>
  <c r="AJ13" i="41"/>
  <c r="AH13" i="41"/>
  <c r="AF13" i="41"/>
  <c r="BQ12" i="41"/>
  <c r="BD12" i="41"/>
  <c r="AJ12" i="41"/>
  <c r="AH12" i="41"/>
  <c r="AK12" i="41" s="1"/>
  <c r="AF12" i="41"/>
  <c r="BQ11" i="41"/>
  <c r="BD11" i="41"/>
  <c r="AJ11" i="41"/>
  <c r="AH11" i="41"/>
  <c r="AF11" i="41"/>
  <c r="BQ10" i="41"/>
  <c r="BD10" i="41"/>
  <c r="AJ10" i="41"/>
  <c r="AH10" i="41"/>
  <c r="AK10" i="41" s="1"/>
  <c r="AF10" i="41"/>
  <c r="BQ9" i="41"/>
  <c r="BD9" i="41"/>
  <c r="AJ9" i="41"/>
  <c r="AH9" i="41"/>
  <c r="AF9" i="41"/>
  <c r="BQ8" i="41"/>
  <c r="BD8" i="41"/>
  <c r="AJ8" i="41"/>
  <c r="AH8" i="41"/>
  <c r="AK8" i="41" s="1"/>
  <c r="AF8" i="41"/>
  <c r="W8" i="41"/>
  <c r="U8" i="41"/>
  <c r="Y8" i="41" s="1"/>
  <c r="S8" i="41"/>
  <c r="AS8" i="41" s="1"/>
  <c r="BQ59" i="29"/>
  <c r="BD59" i="29"/>
  <c r="AJ59" i="29"/>
  <c r="AH59" i="29"/>
  <c r="AF59" i="29"/>
  <c r="BQ58" i="29"/>
  <c r="BD58" i="29"/>
  <c r="AJ58" i="29"/>
  <c r="AH58" i="29"/>
  <c r="AF58" i="29"/>
  <c r="BQ57" i="29"/>
  <c r="BD57" i="29"/>
  <c r="AJ57" i="29"/>
  <c r="AH57" i="29"/>
  <c r="AF57" i="29"/>
  <c r="BQ56" i="29"/>
  <c r="BD56" i="29"/>
  <c r="AJ56" i="29"/>
  <c r="AH56" i="29"/>
  <c r="AF56" i="29"/>
  <c r="BQ55" i="29"/>
  <c r="BD55" i="29"/>
  <c r="AJ55" i="29"/>
  <c r="AH55" i="29"/>
  <c r="AF55" i="29"/>
  <c r="BQ54" i="29"/>
  <c r="BD54" i="29"/>
  <c r="AJ54" i="29"/>
  <c r="AH54" i="29"/>
  <c r="AF54" i="29"/>
  <c r="W54" i="29"/>
  <c r="U54" i="29"/>
  <c r="S54" i="29"/>
  <c r="AS54" i="29" s="1"/>
  <c r="BQ53" i="29"/>
  <c r="BD53" i="29"/>
  <c r="AJ53" i="29"/>
  <c r="AH53" i="29"/>
  <c r="AF53" i="29"/>
  <c r="BQ52" i="29"/>
  <c r="BD52" i="29"/>
  <c r="AJ52" i="29"/>
  <c r="AH52" i="29"/>
  <c r="AF52" i="29"/>
  <c r="BQ51" i="29"/>
  <c r="BD51" i="29"/>
  <c r="AJ51" i="29"/>
  <c r="AH51" i="29"/>
  <c r="AF51" i="29"/>
  <c r="BQ50" i="29"/>
  <c r="BD50" i="29"/>
  <c r="AJ50" i="29"/>
  <c r="AH50" i="29"/>
  <c r="AF50" i="29"/>
  <c r="BQ49" i="29"/>
  <c r="BD49" i="29"/>
  <c r="AJ49" i="29"/>
  <c r="AH49" i="29"/>
  <c r="AF49" i="29"/>
  <c r="BQ48" i="29"/>
  <c r="BD48" i="29"/>
  <c r="AJ48" i="29"/>
  <c r="AH48" i="29"/>
  <c r="AF48" i="29"/>
  <c r="W48" i="29"/>
  <c r="U48" i="29"/>
  <c r="S48" i="29"/>
  <c r="AS48" i="29" s="1"/>
  <c r="BQ47" i="29"/>
  <c r="BD47" i="29"/>
  <c r="AJ47" i="29"/>
  <c r="AH47" i="29"/>
  <c r="AF47" i="29"/>
  <c r="BQ46" i="29"/>
  <c r="BD46" i="29"/>
  <c r="BR46" i="29" s="1"/>
  <c r="AJ46" i="29"/>
  <c r="AH46" i="29"/>
  <c r="AF46" i="29"/>
  <c r="BQ45" i="29"/>
  <c r="BD45" i="29"/>
  <c r="AJ45" i="29"/>
  <c r="AH45" i="29"/>
  <c r="AF45" i="29"/>
  <c r="BQ44" i="29"/>
  <c r="BD44" i="29"/>
  <c r="AJ44" i="29"/>
  <c r="AH44" i="29"/>
  <c r="AF44" i="29"/>
  <c r="BQ43" i="29"/>
  <c r="BD43" i="29"/>
  <c r="AJ43" i="29"/>
  <c r="AH43" i="29"/>
  <c r="AF43" i="29"/>
  <c r="BQ42" i="29"/>
  <c r="BD42" i="29"/>
  <c r="AJ42" i="29"/>
  <c r="AH42" i="29"/>
  <c r="AF42" i="29"/>
  <c r="W42" i="29"/>
  <c r="U42" i="29"/>
  <c r="S42" i="29"/>
  <c r="BQ41" i="29"/>
  <c r="BD41" i="29"/>
  <c r="AJ41" i="29"/>
  <c r="AH41" i="29"/>
  <c r="AF41" i="29"/>
  <c r="BQ40" i="29"/>
  <c r="BD40" i="29"/>
  <c r="AJ40" i="29"/>
  <c r="AH40" i="29"/>
  <c r="AF40" i="29"/>
  <c r="BQ39" i="29"/>
  <c r="BD39" i="29"/>
  <c r="AJ39" i="29"/>
  <c r="AH39" i="29"/>
  <c r="AF39" i="29"/>
  <c r="BQ38" i="29"/>
  <c r="BD38" i="29"/>
  <c r="AJ38" i="29"/>
  <c r="AH38" i="29"/>
  <c r="AF38" i="29"/>
  <c r="BQ37" i="29"/>
  <c r="BD37" i="29"/>
  <c r="AJ37" i="29"/>
  <c r="AH37" i="29"/>
  <c r="AF37" i="29"/>
  <c r="BQ36" i="29"/>
  <c r="BD36" i="29"/>
  <c r="AJ36" i="29"/>
  <c r="AH36" i="29"/>
  <c r="AF36" i="29"/>
  <c r="W36" i="29"/>
  <c r="U36" i="29"/>
  <c r="S36" i="29"/>
  <c r="AS36" i="29" s="1"/>
  <c r="BQ35" i="29"/>
  <c r="BD35" i="29"/>
  <c r="AJ35" i="29"/>
  <c r="AH35" i="29"/>
  <c r="AF35" i="29"/>
  <c r="BQ34" i="29"/>
  <c r="BD34" i="29"/>
  <c r="AJ34" i="29"/>
  <c r="AH34" i="29"/>
  <c r="AF34" i="29"/>
  <c r="BQ33" i="29"/>
  <c r="BD33" i="29"/>
  <c r="AJ33" i="29"/>
  <c r="AH33" i="29"/>
  <c r="AF33" i="29"/>
  <c r="BQ32" i="29"/>
  <c r="BD32" i="29"/>
  <c r="AJ32" i="29"/>
  <c r="AH32" i="29"/>
  <c r="AF32" i="29"/>
  <c r="BQ31" i="29"/>
  <c r="BD31" i="29"/>
  <c r="AJ31" i="29"/>
  <c r="AH31" i="29"/>
  <c r="AF31" i="29"/>
  <c r="BQ30" i="29"/>
  <c r="BD30" i="29"/>
  <c r="AJ30" i="29"/>
  <c r="AH30" i="29"/>
  <c r="AF30" i="29"/>
  <c r="W30" i="29"/>
  <c r="U30" i="29"/>
  <c r="S30" i="29"/>
  <c r="AS30" i="29" s="1"/>
  <c r="AK8" i="42" l="1"/>
  <c r="AL8" i="42" s="1"/>
  <c r="AK12" i="42"/>
  <c r="AM10" i="42"/>
  <c r="AK19" i="35"/>
  <c r="AK15" i="35"/>
  <c r="AK9" i="35"/>
  <c r="BR15" i="35"/>
  <c r="AK16" i="35"/>
  <c r="BR16" i="35"/>
  <c r="Y8" i="35"/>
  <c r="X8" i="35" s="1"/>
  <c r="Z8" i="35" s="1"/>
  <c r="AA8" i="35" s="1"/>
  <c r="AY8" i="35" s="1"/>
  <c r="BR13" i="35"/>
  <c r="BR14" i="35"/>
  <c r="AK18" i="35"/>
  <c r="AK13" i="41"/>
  <c r="AK18" i="41"/>
  <c r="AK23" i="41"/>
  <c r="AK22" i="41"/>
  <c r="AK9" i="41"/>
  <c r="BR18" i="41"/>
  <c r="AK25" i="41"/>
  <c r="BR16" i="41"/>
  <c r="BR10" i="41"/>
  <c r="BR13" i="41"/>
  <c r="AM25" i="41"/>
  <c r="BR8" i="41"/>
  <c r="AK11" i="41"/>
  <c r="AK17" i="41"/>
  <c r="AM9" i="41"/>
  <c r="BR19" i="41"/>
  <c r="Y30" i="29"/>
  <c r="AK35" i="29"/>
  <c r="AK40" i="29"/>
  <c r="AK55" i="29"/>
  <c r="BR33" i="29"/>
  <c r="AM12" i="42"/>
  <c r="AK11" i="42"/>
  <c r="BR11" i="42"/>
  <c r="BR13" i="42"/>
  <c r="AK9" i="42"/>
  <c r="BR14" i="41"/>
  <c r="AK20" i="41"/>
  <c r="AL20" i="41" s="1"/>
  <c r="AL21" i="41" s="1"/>
  <c r="AM12" i="41"/>
  <c r="BR20" i="41"/>
  <c r="AK14" i="41"/>
  <c r="AL14" i="41" s="1"/>
  <c r="BR24" i="41"/>
  <c r="AL13" i="41"/>
  <c r="BR9" i="41"/>
  <c r="BR17" i="41"/>
  <c r="BR23" i="41"/>
  <c r="AM12" i="35"/>
  <c r="AM13" i="35"/>
  <c r="BR17" i="35"/>
  <c r="BR19" i="35"/>
  <c r="BR9" i="35"/>
  <c r="AK10" i="35"/>
  <c r="BR10" i="35"/>
  <c r="AM52" i="29"/>
  <c r="AM30" i="29"/>
  <c r="AM31" i="29" s="1"/>
  <c r="AM32" i="29" s="1"/>
  <c r="AM33" i="29" s="1"/>
  <c r="AM34" i="29" s="1"/>
  <c r="AM35" i="29" s="1"/>
  <c r="AK33" i="29"/>
  <c r="AK57" i="29"/>
  <c r="BR51" i="29"/>
  <c r="AK37" i="29"/>
  <c r="AL48" i="29"/>
  <c r="AL49" i="29" s="1"/>
  <c r="BR43" i="29"/>
  <c r="AM41" i="29"/>
  <c r="BR50" i="29"/>
  <c r="BR55" i="29"/>
  <c r="AL57" i="29"/>
  <c r="AK31" i="29"/>
  <c r="BR44" i="29"/>
  <c r="BR56" i="29"/>
  <c r="BR40" i="29"/>
  <c r="AK32" i="29"/>
  <c r="Y48" i="29"/>
  <c r="X48" i="29" s="1"/>
  <c r="Z48" i="29" s="1"/>
  <c r="AA48" i="29" s="1"/>
  <c r="AY48" i="29" s="1"/>
  <c r="AK48" i="29"/>
  <c r="AK59" i="29"/>
  <c r="BR59" i="29"/>
  <c r="AK50" i="29"/>
  <c r="AK30" i="29"/>
  <c r="AL30" i="29" s="1"/>
  <c r="AL10" i="42"/>
  <c r="AL11" i="42"/>
  <c r="BR12" i="42"/>
  <c r="BR8" i="42"/>
  <c r="BR9" i="42"/>
  <c r="BR10" i="42"/>
  <c r="AM13" i="42"/>
  <c r="X8" i="42"/>
  <c r="Z8" i="42" s="1"/>
  <c r="AA8" i="42" s="1"/>
  <c r="AY8" i="42" s="1"/>
  <c r="AV8" i="42"/>
  <c r="AL12" i="42"/>
  <c r="AL13" i="42"/>
  <c r="AM8" i="42"/>
  <c r="AL12" i="35"/>
  <c r="AK11" i="35"/>
  <c r="AM16" i="35"/>
  <c r="AL16" i="35"/>
  <c r="AM11" i="35"/>
  <c r="BR18" i="35"/>
  <c r="BR12" i="35"/>
  <c r="BR11" i="35"/>
  <c r="AK12" i="35"/>
  <c r="AM19" i="35"/>
  <c r="BR8" i="35"/>
  <c r="AK8" i="35"/>
  <c r="X14" i="35"/>
  <c r="Z14" i="35" s="1"/>
  <c r="AA14" i="35" s="1"/>
  <c r="AY14" i="35" s="1"/>
  <c r="AV14" i="35"/>
  <c r="AL8" i="35"/>
  <c r="AL10" i="35"/>
  <c r="AL17" i="35"/>
  <c r="AM8" i="35"/>
  <c r="AM10" i="35"/>
  <c r="AL11" i="35"/>
  <c r="AM17" i="35"/>
  <c r="AL18" i="35"/>
  <c r="AL19" i="35"/>
  <c r="AL13" i="35"/>
  <c r="AL14" i="35"/>
  <c r="AM14" i="35"/>
  <c r="BR11" i="41"/>
  <c r="AL12" i="41"/>
  <c r="AK15" i="41"/>
  <c r="AK19" i="41"/>
  <c r="AM13" i="41"/>
  <c r="BR22" i="41"/>
  <c r="AM11" i="41"/>
  <c r="AM24" i="41"/>
  <c r="BR12" i="41"/>
  <c r="AK16" i="41"/>
  <c r="Y20" i="41"/>
  <c r="AV20" i="41" s="1"/>
  <c r="BR21" i="41"/>
  <c r="BR25" i="41"/>
  <c r="X14" i="41"/>
  <c r="Z14" i="41" s="1"/>
  <c r="AA14" i="41" s="1"/>
  <c r="AY14" i="41" s="1"/>
  <c r="AV14" i="41"/>
  <c r="AM14" i="41"/>
  <c r="AV8" i="41"/>
  <c r="AM8" i="41"/>
  <c r="X8" i="41"/>
  <c r="Z8" i="41" s="1"/>
  <c r="AA8" i="41" s="1"/>
  <c r="AY8" i="41" s="1"/>
  <c r="AL8" i="41"/>
  <c r="AL9" i="41"/>
  <c r="AL10" i="41"/>
  <c r="AL24" i="41"/>
  <c r="AM10" i="41"/>
  <c r="AL11" i="41"/>
  <c r="AL25" i="41"/>
  <c r="BR34" i="29"/>
  <c r="AK51" i="29"/>
  <c r="AM53" i="29"/>
  <c r="AM58" i="29"/>
  <c r="AM40" i="29"/>
  <c r="Y42" i="29"/>
  <c r="AM42" i="29" s="1"/>
  <c r="AM43" i="29" s="1"/>
  <c r="AK43" i="29"/>
  <c r="AK46" i="29"/>
  <c r="AK53" i="29"/>
  <c r="BR58" i="29"/>
  <c r="BR52" i="29"/>
  <c r="BR30" i="29"/>
  <c r="BR37" i="29"/>
  <c r="AK52" i="29"/>
  <c r="BR53" i="29"/>
  <c r="BR54" i="29"/>
  <c r="AK56" i="29"/>
  <c r="BR36" i="29"/>
  <c r="AK38" i="29"/>
  <c r="AK49" i="29"/>
  <c r="AK36" i="29"/>
  <c r="AL36" i="29" s="1"/>
  <c r="AK39" i="29"/>
  <c r="AK44" i="29"/>
  <c r="BR45" i="29"/>
  <c r="AK47" i="29"/>
  <c r="BR49" i="29"/>
  <c r="AM57" i="29"/>
  <c r="BR42" i="29"/>
  <c r="AM47" i="29"/>
  <c r="Y54" i="29"/>
  <c r="X54" i="29" s="1"/>
  <c r="Z54" i="29" s="1"/>
  <c r="AA54" i="29" s="1"/>
  <c r="AY54" i="29" s="1"/>
  <c r="AL39" i="29"/>
  <c r="AM39" i="29"/>
  <c r="BR57" i="29"/>
  <c r="BR32" i="29"/>
  <c r="BR35" i="29"/>
  <c r="AK34" i="29"/>
  <c r="BR47" i="29"/>
  <c r="AM59" i="29"/>
  <c r="BR41" i="29"/>
  <c r="BR31" i="29"/>
  <c r="Y36" i="29"/>
  <c r="X36" i="29" s="1"/>
  <c r="Z36" i="29" s="1"/>
  <c r="AA36" i="29" s="1"/>
  <c r="AY36" i="29" s="1"/>
  <c r="BR39" i="29"/>
  <c r="AK41" i="29"/>
  <c r="AK42" i="29"/>
  <c r="AL42" i="29" s="1"/>
  <c r="BR48" i="29"/>
  <c r="AK54" i="29"/>
  <c r="AL54" i="29" s="1"/>
  <c r="AK58" i="29"/>
  <c r="BR38" i="29"/>
  <c r="AK45" i="29"/>
  <c r="AL58" i="29"/>
  <c r="AL52" i="29"/>
  <c r="AL59" i="29"/>
  <c r="AL53" i="29"/>
  <c r="AS42" i="29"/>
  <c r="AL47" i="29"/>
  <c r="AL40" i="29"/>
  <c r="AL41" i="29"/>
  <c r="AV30" i="29"/>
  <c r="X30" i="29"/>
  <c r="Z30" i="29" s="1"/>
  <c r="AA30" i="29" s="1"/>
  <c r="AY30" i="29" s="1"/>
  <c r="AL22" i="41" l="1"/>
  <c r="AL23" i="41" s="1"/>
  <c r="AV8" i="35"/>
  <c r="AM20" i="41"/>
  <c r="AM21" i="41" s="1"/>
  <c r="X20" i="41"/>
  <c r="Z20" i="41" s="1"/>
  <c r="AA20" i="41" s="1"/>
  <c r="AY20" i="41" s="1"/>
  <c r="AL55" i="29"/>
  <c r="AL56" i="29" s="1"/>
  <c r="AT54" i="29" s="1"/>
  <c r="AU54" i="29" s="1"/>
  <c r="AT20" i="41"/>
  <c r="AU20" i="41" s="1"/>
  <c r="AL15" i="41"/>
  <c r="AL16" i="41" s="1"/>
  <c r="AL17" i="41" s="1"/>
  <c r="AL18" i="41" s="1"/>
  <c r="AL19" i="41" s="1"/>
  <c r="AL31" i="29"/>
  <c r="AL32" i="29" s="1"/>
  <c r="AL33" i="29" s="1"/>
  <c r="AL34" i="29" s="1"/>
  <c r="AL35" i="29" s="1"/>
  <c r="AM48" i="29"/>
  <c r="AM49" i="29" s="1"/>
  <c r="AM50" i="29" s="1"/>
  <c r="AM51" i="29" s="1"/>
  <c r="AV48" i="29"/>
  <c r="AL37" i="29"/>
  <c r="AL38" i="29" s="1"/>
  <c r="AM36" i="29"/>
  <c r="AM37" i="29" s="1"/>
  <c r="AM38" i="29" s="1"/>
  <c r="AM45" i="29"/>
  <c r="AM46" i="29" s="1"/>
  <c r="X42" i="29"/>
  <c r="Z42" i="29" s="1"/>
  <c r="AA42" i="29" s="1"/>
  <c r="AY42" i="29" s="1"/>
  <c r="AV42" i="29"/>
  <c r="AM9" i="42"/>
  <c r="AW8" i="42" s="1"/>
  <c r="AX8" i="42" s="1"/>
  <c r="AL9" i="42"/>
  <c r="AT8" i="42" s="1"/>
  <c r="AU8" i="42" s="1"/>
  <c r="AM9" i="35"/>
  <c r="AW8" i="35" s="1"/>
  <c r="AX8" i="35" s="1"/>
  <c r="AL15" i="35"/>
  <c r="AT14" i="35" s="1"/>
  <c r="AU14" i="35" s="1"/>
  <c r="AM15" i="35"/>
  <c r="AW14" i="35" s="1"/>
  <c r="AX14" i="35" s="1"/>
  <c r="AL9" i="35"/>
  <c r="AT8" i="35" s="1"/>
  <c r="AU8" i="35" s="1"/>
  <c r="AM23" i="41"/>
  <c r="AM22" i="41"/>
  <c r="AW8" i="41"/>
  <c r="AX8" i="41" s="1"/>
  <c r="AT8" i="41"/>
  <c r="AU8" i="41" s="1"/>
  <c r="AZ8" i="41" s="1"/>
  <c r="AM15" i="41"/>
  <c r="AM16" i="41" s="1"/>
  <c r="AM17" i="41" s="1"/>
  <c r="AM18" i="41" s="1"/>
  <c r="AM19" i="41" s="1"/>
  <c r="AL43" i="29"/>
  <c r="AL44" i="29" s="1"/>
  <c r="AL45" i="29" s="1"/>
  <c r="AL46" i="29" s="1"/>
  <c r="AM54" i="29"/>
  <c r="AM55" i="29" s="1"/>
  <c r="AM56" i="29" s="1"/>
  <c r="AV54" i="29"/>
  <c r="AV36" i="29"/>
  <c r="AL51" i="29"/>
  <c r="AL50" i="29"/>
  <c r="AM44" i="29"/>
  <c r="AW30" i="29"/>
  <c r="AX30" i="29" s="1"/>
  <c r="AT14" i="41" l="1"/>
  <c r="AU14" i="41" s="1"/>
  <c r="AT36" i="29"/>
  <c r="AU36" i="29" s="1"/>
  <c r="AT30" i="29"/>
  <c r="AU30" i="29" s="1"/>
  <c r="AZ30" i="29" s="1"/>
  <c r="AT48" i="29"/>
  <c r="AU48" i="29" s="1"/>
  <c r="AW42" i="29"/>
  <c r="AX42" i="29" s="1"/>
  <c r="AZ8" i="42"/>
  <c r="AZ14" i="35"/>
  <c r="AZ8" i="35"/>
  <c r="AW14" i="41"/>
  <c r="AX14" i="41" s="1"/>
  <c r="AW20" i="41"/>
  <c r="AX20" i="41" s="1"/>
  <c r="AZ20" i="41" s="1"/>
  <c r="AT42" i="29"/>
  <c r="AU42" i="29" s="1"/>
  <c r="AW54" i="29"/>
  <c r="AX54" i="29" s="1"/>
  <c r="AZ54" i="29" s="1"/>
  <c r="AW48" i="29"/>
  <c r="AX48" i="29" s="1"/>
  <c r="AW36" i="29"/>
  <c r="AX36" i="29" s="1"/>
  <c r="AZ36" i="29" s="1"/>
  <c r="AZ14" i="41" l="1"/>
  <c r="AZ48" i="29"/>
  <c r="AZ42" i="29"/>
  <c r="BQ145" i="35"/>
  <c r="BD145" i="35"/>
  <c r="AJ145" i="35"/>
  <c r="AH145" i="35"/>
  <c r="AF145" i="35"/>
  <c r="BQ144" i="35"/>
  <c r="BD144" i="35"/>
  <c r="AJ144" i="35"/>
  <c r="AH144" i="35"/>
  <c r="AF144" i="35"/>
  <c r="BQ143" i="35"/>
  <c r="BD143" i="35"/>
  <c r="AJ143" i="35"/>
  <c r="AH143" i="35"/>
  <c r="AF143" i="35"/>
  <c r="AM144" i="35" s="1"/>
  <c r="BQ142" i="35"/>
  <c r="BD142" i="35"/>
  <c r="AJ142" i="35"/>
  <c r="AH142" i="35"/>
  <c r="AF142" i="35"/>
  <c r="BQ141" i="35"/>
  <c r="BD141" i="35"/>
  <c r="AJ141" i="35"/>
  <c r="AH141" i="35"/>
  <c r="AF141" i="35"/>
  <c r="BQ140" i="35"/>
  <c r="BD140" i="35"/>
  <c r="AJ140" i="35"/>
  <c r="AH140" i="35"/>
  <c r="AF140" i="35"/>
  <c r="W140" i="35"/>
  <c r="U140" i="35"/>
  <c r="S140" i="35"/>
  <c r="AS140" i="35" s="1"/>
  <c r="BQ139" i="35"/>
  <c r="BD139" i="35"/>
  <c r="AJ139" i="35"/>
  <c r="AH139" i="35"/>
  <c r="AF139" i="35"/>
  <c r="BQ138" i="35"/>
  <c r="BD138" i="35"/>
  <c r="AJ138" i="35"/>
  <c r="AH138" i="35"/>
  <c r="AF138" i="35"/>
  <c r="BQ137" i="35"/>
  <c r="BD137" i="35"/>
  <c r="AJ137" i="35"/>
  <c r="AH137" i="35"/>
  <c r="AF137" i="35"/>
  <c r="BQ136" i="35"/>
  <c r="BD136" i="35"/>
  <c r="AJ136" i="35"/>
  <c r="AH136" i="35"/>
  <c r="AF136" i="35"/>
  <c r="BQ135" i="35"/>
  <c r="BD135" i="35"/>
  <c r="AJ135" i="35"/>
  <c r="AH135" i="35"/>
  <c r="AF135" i="35"/>
  <c r="BQ134" i="35"/>
  <c r="BD134" i="35"/>
  <c r="AJ134" i="35"/>
  <c r="AH134" i="35"/>
  <c r="AF134" i="35"/>
  <c r="W134" i="35"/>
  <c r="U134" i="35"/>
  <c r="S134" i="35"/>
  <c r="AS134" i="35" s="1"/>
  <c r="BQ67" i="41"/>
  <c r="BD67" i="41"/>
  <c r="AJ67" i="41"/>
  <c r="AH67" i="41"/>
  <c r="AF67" i="41"/>
  <c r="BQ66" i="41"/>
  <c r="BD66" i="41"/>
  <c r="AJ66" i="41"/>
  <c r="AH66" i="41"/>
  <c r="AF66" i="41"/>
  <c r="BQ65" i="41"/>
  <c r="BD65" i="41"/>
  <c r="AJ65" i="41"/>
  <c r="AH65" i="41"/>
  <c r="AF65" i="41"/>
  <c r="AM66" i="41" s="1"/>
  <c r="BQ64" i="41"/>
  <c r="BD64" i="41"/>
  <c r="AJ64" i="41"/>
  <c r="AH64" i="41"/>
  <c r="AF64" i="41"/>
  <c r="BQ63" i="41"/>
  <c r="BD63" i="41"/>
  <c r="AJ63" i="41"/>
  <c r="AH63" i="41"/>
  <c r="AF63" i="41"/>
  <c r="BQ62" i="41"/>
  <c r="BD62" i="41"/>
  <c r="AJ62" i="41"/>
  <c r="AH62" i="41"/>
  <c r="AF62" i="41"/>
  <c r="W62" i="41"/>
  <c r="U62" i="41"/>
  <c r="S62" i="41"/>
  <c r="AS62" i="41" s="1"/>
  <c r="BQ311" i="29"/>
  <c r="BD311" i="29"/>
  <c r="AJ311" i="29"/>
  <c r="AH311" i="29"/>
  <c r="AF311" i="29"/>
  <c r="BQ310" i="29"/>
  <c r="BD310" i="29"/>
  <c r="AJ310" i="29"/>
  <c r="AH310" i="29"/>
  <c r="AF310" i="29"/>
  <c r="BQ309" i="29"/>
  <c r="BD309" i="29"/>
  <c r="AJ309" i="29"/>
  <c r="AH309" i="29"/>
  <c r="AF309" i="29"/>
  <c r="BQ308" i="29"/>
  <c r="BD308" i="29"/>
  <c r="AJ308" i="29"/>
  <c r="AH308" i="29"/>
  <c r="AF308" i="29"/>
  <c r="BQ307" i="29"/>
  <c r="BD307" i="29"/>
  <c r="AJ307" i="29"/>
  <c r="AH307" i="29"/>
  <c r="AF307" i="29"/>
  <c r="BQ306" i="29"/>
  <c r="BD306" i="29"/>
  <c r="AJ306" i="29"/>
  <c r="AH306" i="29"/>
  <c r="AF306" i="29"/>
  <c r="W306" i="29"/>
  <c r="U306" i="29"/>
  <c r="S306" i="29"/>
  <c r="AS306" i="29" s="1"/>
  <c r="BQ305" i="29"/>
  <c r="BD305" i="29"/>
  <c r="AJ305" i="29"/>
  <c r="AH305" i="29"/>
  <c r="AF305" i="29"/>
  <c r="BQ304" i="29"/>
  <c r="BD304" i="29"/>
  <c r="AJ304" i="29"/>
  <c r="AH304" i="29"/>
  <c r="AF304" i="29"/>
  <c r="BQ303" i="29"/>
  <c r="BD303" i="29"/>
  <c r="AJ303" i="29"/>
  <c r="AH303" i="29"/>
  <c r="AF303" i="29"/>
  <c r="BQ302" i="29"/>
  <c r="BD302" i="29"/>
  <c r="AJ302" i="29"/>
  <c r="AH302" i="29"/>
  <c r="AF302" i="29"/>
  <c r="BQ301" i="29"/>
  <c r="BD301" i="29"/>
  <c r="AJ301" i="29"/>
  <c r="AH301" i="29"/>
  <c r="AF301" i="29"/>
  <c r="BQ300" i="29"/>
  <c r="BD300" i="29"/>
  <c r="AJ300" i="29"/>
  <c r="AH300" i="29"/>
  <c r="AF300" i="29"/>
  <c r="W300" i="29"/>
  <c r="U300" i="29"/>
  <c r="S300" i="29"/>
  <c r="AS300" i="29" s="1"/>
  <c r="BQ299" i="29"/>
  <c r="BD299" i="29"/>
  <c r="AJ299" i="29"/>
  <c r="AH299" i="29"/>
  <c r="AF299" i="29"/>
  <c r="BQ298" i="29"/>
  <c r="BD298" i="29"/>
  <c r="AJ298" i="29"/>
  <c r="AH298" i="29"/>
  <c r="AF298" i="29"/>
  <c r="BQ297" i="29"/>
  <c r="BD297" i="29"/>
  <c r="AJ297" i="29"/>
  <c r="AH297" i="29"/>
  <c r="AF297" i="29"/>
  <c r="BQ296" i="29"/>
  <c r="BD296" i="29"/>
  <c r="AJ296" i="29"/>
  <c r="AH296" i="29"/>
  <c r="AF296" i="29"/>
  <c r="BQ295" i="29"/>
  <c r="BD295" i="29"/>
  <c r="AJ295" i="29"/>
  <c r="AH295" i="29"/>
  <c r="AF295" i="29"/>
  <c r="BQ294" i="29"/>
  <c r="BD294" i="29"/>
  <c r="AJ294" i="29"/>
  <c r="AH294" i="29"/>
  <c r="AF294" i="29"/>
  <c r="W294" i="29"/>
  <c r="U294" i="29"/>
  <c r="S294" i="29"/>
  <c r="AS294" i="29" s="1"/>
  <c r="AK145" i="35" l="1"/>
  <c r="Y62" i="41"/>
  <c r="X62" i="41" s="1"/>
  <c r="Z62" i="41" s="1"/>
  <c r="AA62" i="41" s="1"/>
  <c r="AY62" i="41" s="1"/>
  <c r="AK134" i="35"/>
  <c r="Y134" i="35"/>
  <c r="X134" i="35" s="1"/>
  <c r="Z134" i="35" s="1"/>
  <c r="AA134" i="35" s="1"/>
  <c r="AY134" i="35" s="1"/>
  <c r="AK135" i="35"/>
  <c r="BR301" i="29"/>
  <c r="AM311" i="29"/>
  <c r="AK63" i="41"/>
  <c r="BR64" i="41"/>
  <c r="AL63" i="41"/>
  <c r="AK66" i="41"/>
  <c r="AM67" i="41"/>
  <c r="BR67" i="41"/>
  <c r="BR66" i="41"/>
  <c r="AM65" i="41"/>
  <c r="AM301" i="29"/>
  <c r="BR135" i="35"/>
  <c r="AM139" i="35"/>
  <c r="BR139" i="35"/>
  <c r="BR136" i="35"/>
  <c r="Y140" i="35"/>
  <c r="AM140" i="35" s="1"/>
  <c r="AK141" i="35"/>
  <c r="BR142" i="35"/>
  <c r="BR144" i="35"/>
  <c r="AK136" i="35"/>
  <c r="AK140" i="35"/>
  <c r="AL140" i="35" s="1"/>
  <c r="BR141" i="35"/>
  <c r="AK143" i="35"/>
  <c r="AM143" i="35"/>
  <c r="AM138" i="35"/>
  <c r="AM142" i="35"/>
  <c r="BR145" i="35"/>
  <c r="BR134" i="35"/>
  <c r="BR137" i="35"/>
  <c r="AK139" i="35"/>
  <c r="AL141" i="35"/>
  <c r="AL142" i="35"/>
  <c r="BR138" i="35"/>
  <c r="BR143" i="35"/>
  <c r="AK137" i="35"/>
  <c r="AM141" i="35"/>
  <c r="AM145" i="35"/>
  <c r="AK142" i="35"/>
  <c r="AK138" i="35"/>
  <c r="AK144" i="35"/>
  <c r="AM137" i="35"/>
  <c r="BR140" i="35"/>
  <c r="AL134" i="35"/>
  <c r="AL143" i="35"/>
  <c r="AL137" i="35"/>
  <c r="AL144" i="35"/>
  <c r="AL138" i="35"/>
  <c r="AL145" i="35"/>
  <c r="AV134" i="35"/>
  <c r="AL139" i="35"/>
  <c r="AM134" i="35"/>
  <c r="AK62" i="41"/>
  <c r="AL62" i="41" s="1"/>
  <c r="BR63" i="41"/>
  <c r="AK65" i="41"/>
  <c r="BR62" i="41"/>
  <c r="AK64" i="41"/>
  <c r="BR65" i="41"/>
  <c r="AL64" i="41"/>
  <c r="AK67" i="41"/>
  <c r="AM63" i="41"/>
  <c r="AM64" i="41"/>
  <c r="AL65" i="41"/>
  <c r="AL66" i="41"/>
  <c r="AL67" i="41"/>
  <c r="AM303" i="29"/>
  <c r="AK310" i="29"/>
  <c r="AK297" i="29"/>
  <c r="BR302" i="29"/>
  <c r="AK300" i="29"/>
  <c r="AL300" i="29" s="1"/>
  <c r="BR310" i="29"/>
  <c r="BR300" i="29"/>
  <c r="BR303" i="29"/>
  <c r="BR296" i="29"/>
  <c r="BR309" i="29"/>
  <c r="BR298" i="29"/>
  <c r="BR306" i="29"/>
  <c r="Y294" i="29"/>
  <c r="AV294" i="29" s="1"/>
  <c r="AK295" i="29"/>
  <c r="AM310" i="29"/>
  <c r="AK309" i="29"/>
  <c r="AM302" i="29"/>
  <c r="AK294" i="29"/>
  <c r="AL294" i="29" s="1"/>
  <c r="AK306" i="29"/>
  <c r="AL306" i="29" s="1"/>
  <c r="AK299" i="29"/>
  <c r="BR305" i="29"/>
  <c r="AK308" i="29"/>
  <c r="AK311" i="29"/>
  <c r="BR294" i="29"/>
  <c r="AK298" i="29"/>
  <c r="BR299" i="29"/>
  <c r="AK303" i="29"/>
  <c r="Y306" i="29"/>
  <c r="X306" i="29" s="1"/>
  <c r="Z306" i="29" s="1"/>
  <c r="AA306" i="29" s="1"/>
  <c r="AY306" i="29" s="1"/>
  <c r="AK307" i="29"/>
  <c r="BR308" i="29"/>
  <c r="BR311" i="29"/>
  <c r="AM304" i="29"/>
  <c r="AK304" i="29"/>
  <c r="AK296" i="29"/>
  <c r="BR297" i="29"/>
  <c r="Y300" i="29"/>
  <c r="X300" i="29" s="1"/>
  <c r="Z300" i="29" s="1"/>
  <c r="AA300" i="29" s="1"/>
  <c r="AY300" i="29" s="1"/>
  <c r="AL299" i="29"/>
  <c r="AK301" i="29"/>
  <c r="AK302" i="29"/>
  <c r="BR304" i="29"/>
  <c r="AM299" i="29"/>
  <c r="AM305" i="29"/>
  <c r="AL301" i="29"/>
  <c r="AL302" i="29"/>
  <c r="AK305" i="29"/>
  <c r="BR307" i="29"/>
  <c r="BR295" i="29"/>
  <c r="AL303" i="29"/>
  <c r="AL310" i="29"/>
  <c r="AL304" i="29"/>
  <c r="AL311" i="29"/>
  <c r="AL305" i="29"/>
  <c r="AM62" i="41" l="1"/>
  <c r="AV62" i="41"/>
  <c r="AV140" i="35"/>
  <c r="X140" i="35"/>
  <c r="Z140" i="35" s="1"/>
  <c r="AA140" i="35" s="1"/>
  <c r="AY140" i="35" s="1"/>
  <c r="AT62" i="41"/>
  <c r="AU62" i="41" s="1"/>
  <c r="AW140" i="35"/>
  <c r="AX140" i="35" s="1"/>
  <c r="AT140" i="35"/>
  <c r="AU140" i="35" s="1"/>
  <c r="AM135" i="35"/>
  <c r="AM136" i="35" s="1"/>
  <c r="AL135" i="35"/>
  <c r="AL136" i="35" s="1"/>
  <c r="AW62" i="41"/>
  <c r="AX62" i="41" s="1"/>
  <c r="AL295" i="29"/>
  <c r="AL296" i="29" s="1"/>
  <c r="AL297" i="29" s="1"/>
  <c r="AL298" i="29" s="1"/>
  <c r="X294" i="29"/>
  <c r="Z294" i="29" s="1"/>
  <c r="AA294" i="29" s="1"/>
  <c r="AY294" i="29" s="1"/>
  <c r="AL307" i="29"/>
  <c r="AL308" i="29" s="1"/>
  <c r="AL309" i="29" s="1"/>
  <c r="AM294" i="29"/>
  <c r="AM295" i="29" s="1"/>
  <c r="AM296" i="29" s="1"/>
  <c r="AM297" i="29" s="1"/>
  <c r="AM298" i="29" s="1"/>
  <c r="AM306" i="29"/>
  <c r="AM307" i="29" s="1"/>
  <c r="AM308" i="29" s="1"/>
  <c r="AM309" i="29" s="1"/>
  <c r="AM300" i="29"/>
  <c r="AW300" i="29" s="1"/>
  <c r="AX300" i="29" s="1"/>
  <c r="AV306" i="29"/>
  <c r="AV300" i="29"/>
  <c r="AT300" i="29"/>
  <c r="AU300" i="29" s="1"/>
  <c r="AZ140" i="35" l="1"/>
  <c r="AZ62" i="41"/>
  <c r="AW134" i="35"/>
  <c r="AX134" i="35" s="1"/>
  <c r="AT134" i="35"/>
  <c r="AU134" i="35" s="1"/>
  <c r="AZ300" i="29"/>
  <c r="AT306" i="29"/>
  <c r="AU306" i="29" s="1"/>
  <c r="AW294" i="29"/>
  <c r="AX294" i="29" s="1"/>
  <c r="AT294" i="29"/>
  <c r="AU294" i="29" s="1"/>
  <c r="AW306" i="29"/>
  <c r="AX306" i="29" s="1"/>
  <c r="AZ306" i="29" l="1"/>
  <c r="AZ134" i="35"/>
  <c r="AZ294" i="29"/>
  <c r="BQ25" i="42" l="1"/>
  <c r="BD25" i="42"/>
  <c r="AJ25" i="42"/>
  <c r="AH25" i="42"/>
  <c r="AF25" i="42"/>
  <c r="BQ24" i="42"/>
  <c r="BD24" i="42"/>
  <c r="AJ24" i="42"/>
  <c r="AH24" i="42"/>
  <c r="AF24" i="42"/>
  <c r="BQ23" i="42"/>
  <c r="BD23" i="42"/>
  <c r="AJ23" i="42"/>
  <c r="AH23" i="42"/>
  <c r="AF23" i="42"/>
  <c r="AM24" i="42" s="1"/>
  <c r="BQ22" i="42"/>
  <c r="BD22" i="42"/>
  <c r="AJ22" i="42"/>
  <c r="AH22" i="42"/>
  <c r="AF22" i="42"/>
  <c r="BQ21" i="42"/>
  <c r="BD21" i="42"/>
  <c r="AJ21" i="42"/>
  <c r="AH21" i="42"/>
  <c r="AF21" i="42"/>
  <c r="AM22" i="42" s="1"/>
  <c r="BQ20" i="42"/>
  <c r="BD20" i="42"/>
  <c r="AJ20" i="42"/>
  <c r="AH20" i="42"/>
  <c r="AF20" i="42"/>
  <c r="W20" i="42"/>
  <c r="U20" i="42"/>
  <c r="S20" i="42"/>
  <c r="AS20" i="42" s="1"/>
  <c r="BQ133" i="35"/>
  <c r="BD133" i="35"/>
  <c r="AJ133" i="35"/>
  <c r="AH133" i="35"/>
  <c r="AF133" i="35"/>
  <c r="BQ132" i="35"/>
  <c r="BD132" i="35"/>
  <c r="AJ132" i="35"/>
  <c r="AH132" i="35"/>
  <c r="AF132" i="35"/>
  <c r="BQ131" i="35"/>
  <c r="BD131" i="35"/>
  <c r="AJ131" i="35"/>
  <c r="AH131" i="35"/>
  <c r="AF131" i="35"/>
  <c r="BQ130" i="35"/>
  <c r="BD130" i="35"/>
  <c r="AJ130" i="35"/>
  <c r="AH130" i="35"/>
  <c r="AF130" i="35"/>
  <c r="BQ129" i="35"/>
  <c r="BD129" i="35"/>
  <c r="AJ129" i="35"/>
  <c r="AH129" i="35"/>
  <c r="AF129" i="35"/>
  <c r="BQ128" i="35"/>
  <c r="BD128" i="35"/>
  <c r="AJ128" i="35"/>
  <c r="AH128" i="35"/>
  <c r="AF128" i="35"/>
  <c r="W128" i="35"/>
  <c r="U128" i="35"/>
  <c r="S128" i="35"/>
  <c r="AS128" i="35" s="1"/>
  <c r="BQ127" i="35"/>
  <c r="BD127" i="35"/>
  <c r="AJ127" i="35"/>
  <c r="AH127" i="35"/>
  <c r="AF127" i="35"/>
  <c r="BQ126" i="35"/>
  <c r="BD126" i="35"/>
  <c r="AJ126" i="35"/>
  <c r="AH126" i="35"/>
  <c r="AF126" i="35"/>
  <c r="BQ125" i="35"/>
  <c r="BD125" i="35"/>
  <c r="AJ125" i="35"/>
  <c r="AH125" i="35"/>
  <c r="AF125" i="35"/>
  <c r="BQ124" i="35"/>
  <c r="BD124" i="35"/>
  <c r="AJ124" i="35"/>
  <c r="AH124" i="35"/>
  <c r="AF124" i="35"/>
  <c r="BQ123" i="35"/>
  <c r="BD123" i="35"/>
  <c r="AJ123" i="35"/>
  <c r="AH123" i="35"/>
  <c r="AF123" i="35"/>
  <c r="BQ122" i="35"/>
  <c r="BD122" i="35"/>
  <c r="AJ122" i="35"/>
  <c r="AH122" i="35"/>
  <c r="AF122" i="35"/>
  <c r="W122" i="35"/>
  <c r="U122" i="35"/>
  <c r="S122" i="35"/>
  <c r="AS122" i="35" s="1"/>
  <c r="BQ121" i="35"/>
  <c r="BD121" i="35"/>
  <c r="AJ121" i="35"/>
  <c r="AH121" i="35"/>
  <c r="AF121" i="35"/>
  <c r="BQ120" i="35"/>
  <c r="BD120" i="35"/>
  <c r="AJ120" i="35"/>
  <c r="AH120" i="35"/>
  <c r="AF120" i="35"/>
  <c r="BQ119" i="35"/>
  <c r="BD119" i="35"/>
  <c r="AJ119" i="35"/>
  <c r="AH119" i="35"/>
  <c r="AF119" i="35"/>
  <c r="BQ118" i="35"/>
  <c r="BD118" i="35"/>
  <c r="AJ118" i="35"/>
  <c r="AH118" i="35"/>
  <c r="AF118" i="35"/>
  <c r="BQ117" i="35"/>
  <c r="BD117" i="35"/>
  <c r="AJ117" i="35"/>
  <c r="AH117" i="35"/>
  <c r="AF117" i="35"/>
  <c r="BQ116" i="35"/>
  <c r="BD116" i="35"/>
  <c r="AJ116" i="35"/>
  <c r="AH116" i="35"/>
  <c r="AF116" i="35"/>
  <c r="W116" i="35"/>
  <c r="U116" i="35"/>
  <c r="S116" i="35"/>
  <c r="AS116" i="35" s="1"/>
  <c r="BQ115" i="35"/>
  <c r="BD115" i="35"/>
  <c r="AJ115" i="35"/>
  <c r="AH115" i="35"/>
  <c r="AF115" i="35"/>
  <c r="BQ114" i="35"/>
  <c r="BD114" i="35"/>
  <c r="AJ114" i="35"/>
  <c r="AH114" i="35"/>
  <c r="AF114" i="35"/>
  <c r="BQ113" i="35"/>
  <c r="BD113" i="35"/>
  <c r="AJ113" i="35"/>
  <c r="AH113" i="35"/>
  <c r="AF113" i="35"/>
  <c r="BQ112" i="35"/>
  <c r="BD112" i="35"/>
  <c r="AJ112" i="35"/>
  <c r="AH112" i="35"/>
  <c r="AF112" i="35"/>
  <c r="BQ111" i="35"/>
  <c r="BD111" i="35"/>
  <c r="AJ111" i="35"/>
  <c r="AH111" i="35"/>
  <c r="AF111" i="35"/>
  <c r="BQ110" i="35"/>
  <c r="BD110" i="35"/>
  <c r="AJ110" i="35"/>
  <c r="AH110" i="35"/>
  <c r="AF110" i="35"/>
  <c r="W110" i="35"/>
  <c r="U110" i="35"/>
  <c r="S110" i="35"/>
  <c r="AS110" i="35" s="1"/>
  <c r="BQ109" i="35"/>
  <c r="BD109" i="35"/>
  <c r="AJ109" i="35"/>
  <c r="AH109" i="35"/>
  <c r="AF109" i="35"/>
  <c r="BQ108" i="35"/>
  <c r="BD108" i="35"/>
  <c r="AJ108" i="35"/>
  <c r="AH108" i="35"/>
  <c r="AF108" i="35"/>
  <c r="BQ107" i="35"/>
  <c r="BD107" i="35"/>
  <c r="AJ107" i="35"/>
  <c r="AH107" i="35"/>
  <c r="AF107" i="35"/>
  <c r="BQ106" i="35"/>
  <c r="BD106" i="35"/>
  <c r="AJ106" i="35"/>
  <c r="AH106" i="35"/>
  <c r="AF106" i="35"/>
  <c r="BQ105" i="35"/>
  <c r="BD105" i="35"/>
  <c r="AJ105" i="35"/>
  <c r="AH105" i="35"/>
  <c r="AF105" i="35"/>
  <c r="BQ104" i="35"/>
  <c r="BD104" i="35"/>
  <c r="AJ104" i="35"/>
  <c r="AH104" i="35"/>
  <c r="AF104" i="35"/>
  <c r="W104" i="35"/>
  <c r="U104" i="35"/>
  <c r="S104" i="35"/>
  <c r="AS104" i="35" s="1"/>
  <c r="BQ61" i="41"/>
  <c r="BD61" i="41"/>
  <c r="AJ61" i="41"/>
  <c r="AH61" i="41"/>
  <c r="AF61" i="41"/>
  <c r="BQ60" i="41"/>
  <c r="BD60" i="41"/>
  <c r="AJ60" i="41"/>
  <c r="AH60" i="41"/>
  <c r="AF60" i="41"/>
  <c r="BQ59" i="41"/>
  <c r="BD59" i="41"/>
  <c r="AJ59" i="41"/>
  <c r="AH59" i="41"/>
  <c r="AF59" i="41"/>
  <c r="BQ58" i="41"/>
  <c r="BD58" i="41"/>
  <c r="AJ58" i="41"/>
  <c r="AH58" i="41"/>
  <c r="AF58" i="41"/>
  <c r="BQ57" i="41"/>
  <c r="BD57" i="41"/>
  <c r="AJ57" i="41"/>
  <c r="AH57" i="41"/>
  <c r="AF57" i="41"/>
  <c r="BQ56" i="41"/>
  <c r="BD56" i="41"/>
  <c r="AJ56" i="41"/>
  <c r="AH56" i="41"/>
  <c r="AF56" i="41"/>
  <c r="W56" i="41"/>
  <c r="U56" i="41"/>
  <c r="S56" i="41"/>
  <c r="AS56" i="41" s="1"/>
  <c r="BQ55" i="41"/>
  <c r="BD55" i="41"/>
  <c r="AJ55" i="41"/>
  <c r="AH55" i="41"/>
  <c r="AF55" i="41"/>
  <c r="BQ54" i="41"/>
  <c r="BD54" i="41"/>
  <c r="AJ54" i="41"/>
  <c r="AH54" i="41"/>
  <c r="AF54" i="41"/>
  <c r="BQ53" i="41"/>
  <c r="BD53" i="41"/>
  <c r="AJ53" i="41"/>
  <c r="AH53" i="41"/>
  <c r="AF53" i="41"/>
  <c r="BQ52" i="41"/>
  <c r="BD52" i="41"/>
  <c r="AJ52" i="41"/>
  <c r="AH52" i="41"/>
  <c r="AF52" i="41"/>
  <c r="BQ51" i="41"/>
  <c r="BD51" i="41"/>
  <c r="AJ51" i="41"/>
  <c r="AH51" i="41"/>
  <c r="AF51" i="41"/>
  <c r="BQ50" i="41"/>
  <c r="BD50" i="41"/>
  <c r="AJ50" i="41"/>
  <c r="AH50" i="41"/>
  <c r="AF50" i="41"/>
  <c r="W50" i="41"/>
  <c r="U50" i="41"/>
  <c r="S50" i="41"/>
  <c r="AS50" i="41" s="1"/>
  <c r="BQ49" i="41"/>
  <c r="BD49" i="41"/>
  <c r="AJ49" i="41"/>
  <c r="AH49" i="41"/>
  <c r="AF49" i="41"/>
  <c r="BQ48" i="41"/>
  <c r="BD48" i="41"/>
  <c r="AJ48" i="41"/>
  <c r="AH48" i="41"/>
  <c r="AF48" i="41"/>
  <c r="BQ47" i="41"/>
  <c r="BD47" i="41"/>
  <c r="AJ47" i="41"/>
  <c r="AH47" i="41"/>
  <c r="AF47" i="41"/>
  <c r="BQ46" i="41"/>
  <c r="BD46" i="41"/>
  <c r="AJ46" i="41"/>
  <c r="AH46" i="41"/>
  <c r="AF46" i="41"/>
  <c r="BQ45" i="41"/>
  <c r="BD45" i="41"/>
  <c r="AJ45" i="41"/>
  <c r="AH45" i="41"/>
  <c r="AF45" i="41"/>
  <c r="BQ44" i="41"/>
  <c r="BD44" i="41"/>
  <c r="AJ44" i="41"/>
  <c r="AH44" i="41"/>
  <c r="AF44" i="41"/>
  <c r="W44" i="41"/>
  <c r="U44" i="41"/>
  <c r="S44" i="41"/>
  <c r="AS44" i="41" s="1"/>
  <c r="BQ293" i="29"/>
  <c r="BD293" i="29"/>
  <c r="AJ293" i="29"/>
  <c r="AH293" i="29"/>
  <c r="AF293" i="29"/>
  <c r="BQ292" i="29"/>
  <c r="BD292" i="29"/>
  <c r="AJ292" i="29"/>
  <c r="AH292" i="29"/>
  <c r="AF292" i="29"/>
  <c r="BQ291" i="29"/>
  <c r="BD291" i="29"/>
  <c r="AJ291" i="29"/>
  <c r="AH291" i="29"/>
  <c r="AF291" i="29"/>
  <c r="BQ290" i="29"/>
  <c r="BD290" i="29"/>
  <c r="AJ290" i="29"/>
  <c r="AH290" i="29"/>
  <c r="AF290" i="29"/>
  <c r="BQ289" i="29"/>
  <c r="BD289" i="29"/>
  <c r="AJ289" i="29"/>
  <c r="AH289" i="29"/>
  <c r="AF289" i="29"/>
  <c r="BQ288" i="29"/>
  <c r="BD288" i="29"/>
  <c r="AJ288" i="29"/>
  <c r="AH288" i="29"/>
  <c r="AF288" i="29"/>
  <c r="W288" i="29"/>
  <c r="U288" i="29"/>
  <c r="S288" i="29"/>
  <c r="AS288" i="29" s="1"/>
  <c r="AK22" i="42" l="1"/>
  <c r="BR22" i="42"/>
  <c r="AK20" i="42"/>
  <c r="Y110" i="35"/>
  <c r="X110" i="35" s="1"/>
  <c r="Z110" i="35" s="1"/>
  <c r="AA110" i="35" s="1"/>
  <c r="AY110" i="35" s="1"/>
  <c r="BR118" i="35"/>
  <c r="AK25" i="42"/>
  <c r="BR25" i="42"/>
  <c r="AK23" i="42"/>
  <c r="BR23" i="42"/>
  <c r="AM25" i="42"/>
  <c r="AK24" i="42"/>
  <c r="BR21" i="42"/>
  <c r="AM23" i="42"/>
  <c r="BR24" i="42"/>
  <c r="Y20" i="42"/>
  <c r="AV20" i="42" s="1"/>
  <c r="BR20" i="42"/>
  <c r="AL22" i="42"/>
  <c r="AK21" i="42"/>
  <c r="Y128" i="35"/>
  <c r="X128" i="35" s="1"/>
  <c r="Z128" i="35" s="1"/>
  <c r="AA128" i="35" s="1"/>
  <c r="AY128" i="35" s="1"/>
  <c r="AK129" i="35"/>
  <c r="BR124" i="35"/>
  <c r="BR133" i="35"/>
  <c r="BR107" i="35"/>
  <c r="AK109" i="35"/>
  <c r="BR125" i="35"/>
  <c r="AK114" i="35"/>
  <c r="AK125" i="35"/>
  <c r="BR113" i="35"/>
  <c r="BR106" i="35"/>
  <c r="AK292" i="29"/>
  <c r="AM293" i="29"/>
  <c r="BR53" i="41"/>
  <c r="BR51" i="41"/>
  <c r="AK56" i="41"/>
  <c r="AL56" i="41" s="1"/>
  <c r="AK50" i="41"/>
  <c r="AL50" i="41" s="1"/>
  <c r="BR44" i="41"/>
  <c r="AK60" i="41"/>
  <c r="AK53" i="41"/>
  <c r="Y44" i="41"/>
  <c r="AM44" i="41" s="1"/>
  <c r="AM45" i="41" s="1"/>
  <c r="AM46" i="41" s="1"/>
  <c r="AM47" i="41" s="1"/>
  <c r="AM48" i="41" s="1"/>
  <c r="AM49" i="41" s="1"/>
  <c r="AK45" i="41"/>
  <c r="BR45" i="41"/>
  <c r="AK46" i="41"/>
  <c r="BR47" i="41"/>
  <c r="AK48" i="41"/>
  <c r="BR49" i="41"/>
  <c r="BR48" i="41"/>
  <c r="AK52" i="41"/>
  <c r="BR59" i="41"/>
  <c r="AK49" i="41"/>
  <c r="AK54" i="41"/>
  <c r="AK58" i="41"/>
  <c r="AK44" i="41"/>
  <c r="AL44" i="41" s="1"/>
  <c r="Y56" i="41"/>
  <c r="AM56" i="41" s="1"/>
  <c r="AK57" i="41"/>
  <c r="BR58" i="41"/>
  <c r="BR46" i="41"/>
  <c r="AK291" i="29"/>
  <c r="BR111" i="35"/>
  <c r="AK132" i="35"/>
  <c r="AK116" i="35"/>
  <c r="AL116" i="35" s="1"/>
  <c r="AK121" i="35"/>
  <c r="AK122" i="35"/>
  <c r="AL122" i="35" s="1"/>
  <c r="BR116" i="35"/>
  <c r="AK107" i="35"/>
  <c r="Y116" i="35"/>
  <c r="AV116" i="35" s="1"/>
  <c r="AK108" i="35"/>
  <c r="AM115" i="35"/>
  <c r="AK118" i="35"/>
  <c r="BR123" i="35"/>
  <c r="Y104" i="35"/>
  <c r="AV104" i="35" s="1"/>
  <c r="AM108" i="35"/>
  <c r="AK111" i="35"/>
  <c r="AK120" i="35"/>
  <c r="BR121" i="35"/>
  <c r="AK124" i="35"/>
  <c r="BR129" i="35"/>
  <c r="BR132" i="35"/>
  <c r="AM131" i="35"/>
  <c r="AK104" i="35"/>
  <c r="AL104" i="35" s="1"/>
  <c r="AK113" i="35"/>
  <c r="BR114" i="35"/>
  <c r="AM127" i="35"/>
  <c r="BR131" i="35"/>
  <c r="BR104" i="35"/>
  <c r="AK115" i="35"/>
  <c r="BR117" i="35"/>
  <c r="AK119" i="35"/>
  <c r="AV110" i="35"/>
  <c r="AK110" i="35"/>
  <c r="AL110" i="35" s="1"/>
  <c r="AL131" i="35"/>
  <c r="BR109" i="35"/>
  <c r="BR119" i="35"/>
  <c r="AK123" i="35"/>
  <c r="BR127" i="35"/>
  <c r="BR128" i="35"/>
  <c r="AK105" i="35"/>
  <c r="BR105" i="35"/>
  <c r="BR108" i="35"/>
  <c r="BR110" i="35"/>
  <c r="AK117" i="35"/>
  <c r="AK126" i="35"/>
  <c r="AK130" i="35"/>
  <c r="AK106" i="35"/>
  <c r="AK112" i="35"/>
  <c r="BR126" i="35"/>
  <c r="BR130" i="35"/>
  <c r="AM133" i="35"/>
  <c r="AM132" i="35"/>
  <c r="AK133" i="35"/>
  <c r="AL109" i="35"/>
  <c r="BR112" i="35"/>
  <c r="BR115" i="35"/>
  <c r="BR120" i="35"/>
  <c r="Y122" i="35"/>
  <c r="X122" i="35" s="1"/>
  <c r="Z122" i="35" s="1"/>
  <c r="AA122" i="35" s="1"/>
  <c r="AY122" i="35" s="1"/>
  <c r="BR122" i="35"/>
  <c r="AK127" i="35"/>
  <c r="AK128" i="35"/>
  <c r="AL128" i="35" s="1"/>
  <c r="AK131" i="35"/>
  <c r="AK61" i="41"/>
  <c r="BR54" i="41"/>
  <c r="AK47" i="41"/>
  <c r="BR50" i="41"/>
  <c r="Y50" i="41"/>
  <c r="AV50" i="41" s="1"/>
  <c r="AK55" i="41"/>
  <c r="BR61" i="41"/>
  <c r="AK51" i="41"/>
  <c r="BR52" i="41"/>
  <c r="BR55" i="41"/>
  <c r="BR57" i="41"/>
  <c r="AK59" i="41"/>
  <c r="BR60" i="41"/>
  <c r="BR56" i="41"/>
  <c r="AK290" i="29"/>
  <c r="BR291" i="29"/>
  <c r="AK293" i="29"/>
  <c r="BR293" i="29"/>
  <c r="Y288" i="29"/>
  <c r="X288" i="29" s="1"/>
  <c r="Z288" i="29" s="1"/>
  <c r="AA288" i="29" s="1"/>
  <c r="AY288" i="29" s="1"/>
  <c r="BR292" i="29"/>
  <c r="AK288" i="29"/>
  <c r="AL288" i="29" s="1"/>
  <c r="BR288" i="29"/>
  <c r="AK289" i="29"/>
  <c r="BR290" i="29"/>
  <c r="AM292" i="29"/>
  <c r="BR289" i="29"/>
  <c r="AL23" i="42"/>
  <c r="AL24" i="42"/>
  <c r="AL25" i="42"/>
  <c r="AL20" i="42"/>
  <c r="AM114" i="35"/>
  <c r="AM109" i="35"/>
  <c r="X116" i="35"/>
  <c r="Z116" i="35" s="1"/>
  <c r="AA116" i="35" s="1"/>
  <c r="AY116" i="35" s="1"/>
  <c r="AM110" i="35"/>
  <c r="AM111" i="35" s="1"/>
  <c r="AM112" i="35" s="1"/>
  <c r="AM113" i="35" s="1"/>
  <c r="AL132" i="35"/>
  <c r="AL133" i="35"/>
  <c r="AM116" i="35"/>
  <c r="AL127" i="35"/>
  <c r="AM104" i="35"/>
  <c r="AL114" i="35"/>
  <c r="AL108" i="35"/>
  <c r="AL115" i="35"/>
  <c r="AM128" i="35"/>
  <c r="AL292" i="29"/>
  <c r="AL293" i="29"/>
  <c r="X104" i="35" l="1"/>
  <c r="Z104" i="35" s="1"/>
  <c r="AA104" i="35" s="1"/>
  <c r="AY104" i="35" s="1"/>
  <c r="AM288" i="29"/>
  <c r="AM289" i="29" s="1"/>
  <c r="AM290" i="29" s="1"/>
  <c r="AM291" i="29" s="1"/>
  <c r="AV128" i="35"/>
  <c r="AL123" i="35"/>
  <c r="AL124" i="35" s="1"/>
  <c r="AL125" i="35" s="1"/>
  <c r="AL126" i="35" s="1"/>
  <c r="AT122" i="35" s="1"/>
  <c r="AU122" i="35" s="1"/>
  <c r="AL129" i="35"/>
  <c r="AL130" i="35" s="1"/>
  <c r="AL111" i="35"/>
  <c r="AL112" i="35" s="1"/>
  <c r="AL113" i="35" s="1"/>
  <c r="AT110" i="35" s="1"/>
  <c r="AU110" i="35" s="1"/>
  <c r="X20" i="42"/>
  <c r="Z20" i="42" s="1"/>
  <c r="AA20" i="42" s="1"/>
  <c r="AY20" i="42" s="1"/>
  <c r="AM20" i="42"/>
  <c r="AM122" i="35"/>
  <c r="AL105" i="35"/>
  <c r="AL106" i="35" s="1"/>
  <c r="AL107" i="35" s="1"/>
  <c r="X56" i="41"/>
  <c r="Z56" i="41" s="1"/>
  <c r="AA56" i="41" s="1"/>
  <c r="AY56" i="41" s="1"/>
  <c r="AV56" i="41"/>
  <c r="AL57" i="41"/>
  <c r="AL58" i="41" s="1"/>
  <c r="AL59" i="41" s="1"/>
  <c r="AL60" i="41" s="1"/>
  <c r="AL61" i="41" s="1"/>
  <c r="X44" i="41"/>
  <c r="Z44" i="41" s="1"/>
  <c r="AA44" i="41" s="1"/>
  <c r="AY44" i="41" s="1"/>
  <c r="AV44" i="41"/>
  <c r="AL51" i="41"/>
  <c r="AL52" i="41" s="1"/>
  <c r="AL53" i="41" s="1"/>
  <c r="AL54" i="41" s="1"/>
  <c r="AL55" i="41" s="1"/>
  <c r="AM50" i="41"/>
  <c r="AM51" i="41" s="1"/>
  <c r="AM52" i="41" s="1"/>
  <c r="AM53" i="41" s="1"/>
  <c r="AM54" i="41" s="1"/>
  <c r="AM55" i="41" s="1"/>
  <c r="X50" i="41"/>
  <c r="Z50" i="41" s="1"/>
  <c r="AA50" i="41" s="1"/>
  <c r="AY50" i="41" s="1"/>
  <c r="AV122" i="35"/>
  <c r="AT128" i="35"/>
  <c r="AU128" i="35" s="1"/>
  <c r="AV288" i="29"/>
  <c r="AM21" i="42"/>
  <c r="AW20" i="42" s="1"/>
  <c r="AX20" i="42" s="1"/>
  <c r="AL21" i="42"/>
  <c r="AT20" i="42" s="1"/>
  <c r="AU20" i="42" s="1"/>
  <c r="AM123" i="35"/>
  <c r="AM124" i="35" s="1"/>
  <c r="AM125" i="35" s="1"/>
  <c r="AM126" i="35" s="1"/>
  <c r="AM117" i="35"/>
  <c r="AM118" i="35" s="1"/>
  <c r="AM119" i="35" s="1"/>
  <c r="AM120" i="35" s="1"/>
  <c r="AM121" i="35" s="1"/>
  <c r="AW110" i="35"/>
  <c r="AX110" i="35" s="1"/>
  <c r="AL117" i="35"/>
  <c r="AL118" i="35" s="1"/>
  <c r="AL119" i="35" s="1"/>
  <c r="AL120" i="35" s="1"/>
  <c r="AL121" i="35" s="1"/>
  <c r="AM129" i="35"/>
  <c r="AM130" i="35" s="1"/>
  <c r="AM105" i="35"/>
  <c r="AM106" i="35" s="1"/>
  <c r="AM107" i="35" s="1"/>
  <c r="AM57" i="41"/>
  <c r="AM58" i="41" s="1"/>
  <c r="AM59" i="41" s="1"/>
  <c r="AM60" i="41" s="1"/>
  <c r="AM61" i="41" s="1"/>
  <c r="AW44" i="41"/>
  <c r="AX44" i="41" s="1"/>
  <c r="AL45" i="41"/>
  <c r="AL46" i="41" s="1"/>
  <c r="AL47" i="41" s="1"/>
  <c r="AL48" i="41" s="1"/>
  <c r="AL49" i="41" s="1"/>
  <c r="AL289" i="29"/>
  <c r="AL290" i="29" s="1"/>
  <c r="AL291" i="29" s="1"/>
  <c r="AZ110" i="35" l="1"/>
  <c r="AT104" i="35"/>
  <c r="AU104" i="35" s="1"/>
  <c r="AW288" i="29"/>
  <c r="AX288" i="29" s="1"/>
  <c r="AZ20" i="42"/>
  <c r="AT50" i="41"/>
  <c r="AU50" i="41" s="1"/>
  <c r="AT116" i="35"/>
  <c r="AU116" i="35" s="1"/>
  <c r="AW122" i="35"/>
  <c r="AX122" i="35" s="1"/>
  <c r="AZ122" i="35" s="1"/>
  <c r="AT56" i="41"/>
  <c r="AU56" i="41" s="1"/>
  <c r="AW104" i="35"/>
  <c r="AX104" i="35" s="1"/>
  <c r="AW116" i="35"/>
  <c r="AX116" i="35" s="1"/>
  <c r="AZ116" i="35" s="1"/>
  <c r="AW128" i="35"/>
  <c r="AX128" i="35" s="1"/>
  <c r="AZ128" i="35" s="1"/>
  <c r="AW50" i="41"/>
  <c r="AX50" i="41" s="1"/>
  <c r="AW56" i="41"/>
  <c r="AX56" i="41" s="1"/>
  <c r="AT44" i="41"/>
  <c r="AU44" i="41" s="1"/>
  <c r="AZ44" i="41" s="1"/>
  <c r="AT288" i="29"/>
  <c r="AU288" i="29" s="1"/>
  <c r="AZ288" i="29" s="1"/>
  <c r="AZ104" i="35" l="1"/>
  <c r="AZ50" i="41"/>
  <c r="AZ56" i="41"/>
  <c r="BQ103" i="35"/>
  <c r="BD103" i="35"/>
  <c r="AJ103" i="35"/>
  <c r="AH103" i="35"/>
  <c r="AF103" i="35"/>
  <c r="BQ102" i="35"/>
  <c r="BD102" i="35"/>
  <c r="AJ102" i="35"/>
  <c r="AH102" i="35"/>
  <c r="AF102" i="35"/>
  <c r="BQ101" i="35"/>
  <c r="BD101" i="35"/>
  <c r="AJ101" i="35"/>
  <c r="AH101" i="35"/>
  <c r="AF101" i="35"/>
  <c r="BQ100" i="35"/>
  <c r="BD100" i="35"/>
  <c r="AJ100" i="35"/>
  <c r="AH100" i="35"/>
  <c r="AF100" i="35"/>
  <c r="BQ99" i="35"/>
  <c r="BD99" i="35"/>
  <c r="AJ99" i="35"/>
  <c r="AH99" i="35"/>
  <c r="AF99" i="35"/>
  <c r="BQ98" i="35"/>
  <c r="BD98" i="35"/>
  <c r="AJ98" i="35"/>
  <c r="AH98" i="35"/>
  <c r="AF98" i="35"/>
  <c r="W98" i="35"/>
  <c r="U98" i="35"/>
  <c r="S98" i="35"/>
  <c r="AS98" i="35" s="1"/>
  <c r="BQ97" i="35"/>
  <c r="BD97" i="35"/>
  <c r="AJ97" i="35"/>
  <c r="AH97" i="35"/>
  <c r="AF97" i="35"/>
  <c r="BQ96" i="35"/>
  <c r="BD96" i="35"/>
  <c r="AJ96" i="35"/>
  <c r="AH96" i="35"/>
  <c r="AF96" i="35"/>
  <c r="BQ95" i="35"/>
  <c r="BD95" i="35"/>
  <c r="AJ95" i="35"/>
  <c r="AH95" i="35"/>
  <c r="AF95" i="35"/>
  <c r="BQ94" i="35"/>
  <c r="BD94" i="35"/>
  <c r="AJ94" i="35"/>
  <c r="AH94" i="35"/>
  <c r="AF94" i="35"/>
  <c r="BQ93" i="35"/>
  <c r="BD93" i="35"/>
  <c r="AJ93" i="35"/>
  <c r="AH93" i="35"/>
  <c r="AF93" i="35"/>
  <c r="BQ92" i="35"/>
  <c r="BD92" i="35"/>
  <c r="AJ92" i="35"/>
  <c r="AH92" i="35"/>
  <c r="AF92" i="35"/>
  <c r="W92" i="35"/>
  <c r="U92" i="35"/>
  <c r="S92" i="35"/>
  <c r="AS92" i="35" s="1"/>
  <c r="BQ91" i="35"/>
  <c r="BD91" i="35"/>
  <c r="AJ91" i="35"/>
  <c r="AH91" i="35"/>
  <c r="AF91" i="35"/>
  <c r="BQ90" i="35"/>
  <c r="BD90" i="35"/>
  <c r="AJ90" i="35"/>
  <c r="AH90" i="35"/>
  <c r="AF90" i="35"/>
  <c r="BQ89" i="35"/>
  <c r="BD89" i="35"/>
  <c r="AJ89" i="35"/>
  <c r="AH89" i="35"/>
  <c r="AF89" i="35"/>
  <c r="BQ88" i="35"/>
  <c r="BD88" i="35"/>
  <c r="AJ88" i="35"/>
  <c r="AH88" i="35"/>
  <c r="AF88" i="35"/>
  <c r="BQ87" i="35"/>
  <c r="BD87" i="35"/>
  <c r="AJ87" i="35"/>
  <c r="AH87" i="35"/>
  <c r="AF87" i="35"/>
  <c r="BQ86" i="35"/>
  <c r="BD86" i="35"/>
  <c r="AJ86" i="35"/>
  <c r="AH86" i="35"/>
  <c r="AF86" i="35"/>
  <c r="W86" i="35"/>
  <c r="U86" i="35"/>
  <c r="S86" i="35"/>
  <c r="AS86" i="35" s="1"/>
  <c r="BQ43" i="41"/>
  <c r="BD43" i="41"/>
  <c r="AJ43" i="41"/>
  <c r="AH43" i="41"/>
  <c r="AF43" i="41"/>
  <c r="BQ42" i="41"/>
  <c r="BD42" i="41"/>
  <c r="AJ42" i="41"/>
  <c r="AH42" i="41"/>
  <c r="AF42" i="41"/>
  <c r="BQ41" i="41"/>
  <c r="BD41" i="41"/>
  <c r="AJ41" i="41"/>
  <c r="AH41" i="41"/>
  <c r="AF41" i="41"/>
  <c r="BQ40" i="41"/>
  <c r="BD40" i="41"/>
  <c r="AJ40" i="41"/>
  <c r="AH40" i="41"/>
  <c r="AF40" i="41"/>
  <c r="BQ39" i="41"/>
  <c r="BD39" i="41"/>
  <c r="AJ39" i="41"/>
  <c r="AH39" i="41"/>
  <c r="AF39" i="41"/>
  <c r="BQ38" i="41"/>
  <c r="BD38" i="41"/>
  <c r="AJ38" i="41"/>
  <c r="AH38" i="41"/>
  <c r="AF38" i="41"/>
  <c r="W38" i="41"/>
  <c r="U38" i="41"/>
  <c r="S38" i="41"/>
  <c r="AS38" i="41" s="1"/>
  <c r="BQ37" i="41"/>
  <c r="BD37" i="41"/>
  <c r="AJ37" i="41"/>
  <c r="AH37" i="41"/>
  <c r="AF37" i="41"/>
  <c r="BQ36" i="41"/>
  <c r="BD36" i="41"/>
  <c r="AJ36" i="41"/>
  <c r="AH36" i="41"/>
  <c r="AF36" i="41"/>
  <c r="BQ35" i="41"/>
  <c r="BD35" i="41"/>
  <c r="AJ35" i="41"/>
  <c r="AH35" i="41"/>
  <c r="AF35" i="41"/>
  <c r="BQ34" i="41"/>
  <c r="BD34" i="41"/>
  <c r="AJ34" i="41"/>
  <c r="AH34" i="41"/>
  <c r="AF34" i="41"/>
  <c r="AL35" i="41" s="1"/>
  <c r="BQ33" i="41"/>
  <c r="BD33" i="41"/>
  <c r="AJ33" i="41"/>
  <c r="AH33" i="41"/>
  <c r="AF33" i="41"/>
  <c r="BQ32" i="41"/>
  <c r="BD32" i="41"/>
  <c r="AJ32" i="41"/>
  <c r="AH32" i="41"/>
  <c r="AF32" i="41"/>
  <c r="W32" i="41"/>
  <c r="U32" i="41"/>
  <c r="S32" i="41"/>
  <c r="AS32" i="41" s="1"/>
  <c r="S270" i="29"/>
  <c r="AS270" i="29" s="1"/>
  <c r="U270" i="29"/>
  <c r="W270" i="29"/>
  <c r="AF270" i="29"/>
  <c r="AH270" i="29"/>
  <c r="AJ270" i="29"/>
  <c r="BD270" i="29"/>
  <c r="BQ270" i="29"/>
  <c r="AF271" i="29"/>
  <c r="AH271" i="29"/>
  <c r="AJ271" i="29"/>
  <c r="BD271" i="29"/>
  <c r="BQ271" i="29"/>
  <c r="AF272" i="29"/>
  <c r="AH272" i="29"/>
  <c r="AJ272" i="29"/>
  <c r="BD272" i="29"/>
  <c r="BQ272" i="29"/>
  <c r="AF273" i="29"/>
  <c r="AH273" i="29"/>
  <c r="AJ273" i="29"/>
  <c r="BD273" i="29"/>
  <c r="BQ273" i="29"/>
  <c r="AF274" i="29"/>
  <c r="AH274" i="29"/>
  <c r="AJ274" i="29"/>
  <c r="BD274" i="29"/>
  <c r="BQ274" i="29"/>
  <c r="AF275" i="29"/>
  <c r="AH275" i="29"/>
  <c r="AJ275" i="29"/>
  <c r="BD275" i="29"/>
  <c r="BQ275" i="29"/>
  <c r="S276" i="29"/>
  <c r="AS276" i="29" s="1"/>
  <c r="U276" i="29"/>
  <c r="W276" i="29"/>
  <c r="AF276" i="29"/>
  <c r="AH276" i="29"/>
  <c r="AJ276" i="29"/>
  <c r="BD276" i="29"/>
  <c r="BQ276" i="29"/>
  <c r="AF277" i="29"/>
  <c r="AH277" i="29"/>
  <c r="AJ277" i="29"/>
  <c r="BD277" i="29"/>
  <c r="BQ277" i="29"/>
  <c r="AF278" i="29"/>
  <c r="AH278" i="29"/>
  <c r="AJ278" i="29"/>
  <c r="BD278" i="29"/>
  <c r="BQ278" i="29"/>
  <c r="AF279" i="29"/>
  <c r="AH279" i="29"/>
  <c r="AJ279" i="29"/>
  <c r="BD279" i="29"/>
  <c r="BQ279" i="29"/>
  <c r="AF280" i="29"/>
  <c r="AH280" i="29"/>
  <c r="AJ280" i="29"/>
  <c r="BD280" i="29"/>
  <c r="BQ280" i="29"/>
  <c r="AF281" i="29"/>
  <c r="AH281" i="29"/>
  <c r="AJ281" i="29"/>
  <c r="BD281" i="29"/>
  <c r="BQ281" i="29"/>
  <c r="S282" i="29"/>
  <c r="AS282" i="29" s="1"/>
  <c r="U282" i="29"/>
  <c r="W282" i="29"/>
  <c r="AF282" i="29"/>
  <c r="AH282" i="29"/>
  <c r="AJ282" i="29"/>
  <c r="BD282" i="29"/>
  <c r="BQ282" i="29"/>
  <c r="AF283" i="29"/>
  <c r="AH283" i="29"/>
  <c r="AJ283" i="29"/>
  <c r="BD283" i="29"/>
  <c r="BQ283" i="29"/>
  <c r="AF284" i="29"/>
  <c r="AH284" i="29"/>
  <c r="AJ284" i="29"/>
  <c r="BD284" i="29"/>
  <c r="BQ284" i="29"/>
  <c r="AF285" i="29"/>
  <c r="AH285" i="29"/>
  <c r="AJ285" i="29"/>
  <c r="BD285" i="29"/>
  <c r="BQ285" i="29"/>
  <c r="AF286" i="29"/>
  <c r="AH286" i="29"/>
  <c r="AJ286" i="29"/>
  <c r="BD286" i="29"/>
  <c r="BQ286" i="29"/>
  <c r="AF287" i="29"/>
  <c r="AH287" i="29"/>
  <c r="AJ287" i="29"/>
  <c r="BD287" i="29"/>
  <c r="BQ287" i="29"/>
  <c r="AM89" i="35" l="1"/>
  <c r="AL98" i="35"/>
  <c r="AM97" i="35"/>
  <c r="AK103" i="35"/>
  <c r="BR100" i="35"/>
  <c r="AK100" i="35"/>
  <c r="BR94" i="35"/>
  <c r="BR96" i="35"/>
  <c r="AM102" i="35"/>
  <c r="BR37" i="41"/>
  <c r="Y32" i="41"/>
  <c r="X32" i="41" s="1"/>
  <c r="Z32" i="41" s="1"/>
  <c r="AA32" i="41" s="1"/>
  <c r="AY32" i="41" s="1"/>
  <c r="AK37" i="41"/>
  <c r="AM43" i="41"/>
  <c r="AK34" i="41"/>
  <c r="BR38" i="41"/>
  <c r="AK40" i="41"/>
  <c r="AL36" i="41"/>
  <c r="BR36" i="41"/>
  <c r="AM40" i="41"/>
  <c r="AK32" i="41"/>
  <c r="AL32" i="41" s="1"/>
  <c r="AL33" i="41" s="1"/>
  <c r="AM37" i="41"/>
  <c r="AL275" i="29"/>
  <c r="BR284" i="29"/>
  <c r="AM274" i="29"/>
  <c r="AK89" i="35"/>
  <c r="AK99" i="35"/>
  <c r="AL99" i="35" s="1"/>
  <c r="AM95" i="35"/>
  <c r="AK97" i="35"/>
  <c r="AK98" i="35"/>
  <c r="BR99" i="35"/>
  <c r="BR91" i="35"/>
  <c r="BR92" i="35"/>
  <c r="Y86" i="35"/>
  <c r="AK87" i="35"/>
  <c r="AL87" i="35" s="1"/>
  <c r="BR88" i="35"/>
  <c r="AK90" i="35"/>
  <c r="BR90" i="35"/>
  <c r="Y92" i="35"/>
  <c r="X92" i="35" s="1"/>
  <c r="Z92" i="35" s="1"/>
  <c r="AA92" i="35" s="1"/>
  <c r="AY92" i="35" s="1"/>
  <c r="BR93" i="35"/>
  <c r="BR86" i="35"/>
  <c r="AK92" i="35"/>
  <c r="AK101" i="35"/>
  <c r="AK94" i="35"/>
  <c r="AM101" i="35"/>
  <c r="AK96" i="35"/>
  <c r="BR97" i="35"/>
  <c r="BR101" i="35"/>
  <c r="AL100" i="35"/>
  <c r="BR87" i="35"/>
  <c r="Y98" i="35"/>
  <c r="AV98" i="35" s="1"/>
  <c r="BR98" i="35"/>
  <c r="BR95" i="35"/>
  <c r="BR102" i="35"/>
  <c r="AK88" i="35"/>
  <c r="BR89" i="35"/>
  <c r="AK93" i="35"/>
  <c r="AM93" i="35" s="1"/>
  <c r="AM94" i="35" s="1"/>
  <c r="AM90" i="35"/>
  <c r="AK91" i="35"/>
  <c r="AM96" i="35"/>
  <c r="AM103" i="35"/>
  <c r="AK86" i="35"/>
  <c r="AL86" i="35" s="1"/>
  <c r="AK95" i="35"/>
  <c r="AK102" i="35"/>
  <c r="BR103" i="35"/>
  <c r="AK36" i="41"/>
  <c r="BR43" i="41"/>
  <c r="Y38" i="41"/>
  <c r="X38" i="41" s="1"/>
  <c r="Z38" i="41" s="1"/>
  <c r="AA38" i="41" s="1"/>
  <c r="AY38" i="41" s="1"/>
  <c r="AK39" i="41"/>
  <c r="AM35" i="41"/>
  <c r="AM42" i="41"/>
  <c r="BR32" i="41"/>
  <c r="BR35" i="41"/>
  <c r="BR39" i="41"/>
  <c r="AK41" i="41"/>
  <c r="AK33" i="41"/>
  <c r="AM33" i="41" s="1"/>
  <c r="AM34" i="41" s="1"/>
  <c r="AM36" i="41"/>
  <c r="AM41" i="41"/>
  <c r="AK43" i="41"/>
  <c r="AK285" i="29"/>
  <c r="AM286" i="29"/>
  <c r="AL285" i="29"/>
  <c r="AK275" i="29"/>
  <c r="AK279" i="29"/>
  <c r="BR277" i="29"/>
  <c r="BR271" i="29"/>
  <c r="AK287" i="29"/>
  <c r="AK280" i="29"/>
  <c r="AK274" i="29"/>
  <c r="AK271" i="29"/>
  <c r="AK282" i="29"/>
  <c r="AL282" i="29" s="1"/>
  <c r="AK281" i="29"/>
  <c r="BR270" i="29"/>
  <c r="BR273" i="29"/>
  <c r="BR287" i="29"/>
  <c r="BR279" i="29"/>
  <c r="BR275" i="29"/>
  <c r="AM287" i="29"/>
  <c r="AL286" i="29"/>
  <c r="Y282" i="29"/>
  <c r="AV282" i="29" s="1"/>
  <c r="BR280" i="29"/>
  <c r="AK276" i="29"/>
  <c r="AL276" i="29" s="1"/>
  <c r="AL277" i="29" s="1"/>
  <c r="AM275" i="29"/>
  <c r="BR278" i="29"/>
  <c r="Y276" i="29"/>
  <c r="AK270" i="29"/>
  <c r="AL270" i="29" s="1"/>
  <c r="AL271" i="29" s="1"/>
  <c r="AM285" i="29"/>
  <c r="BR274" i="29"/>
  <c r="AK277" i="29"/>
  <c r="BR281" i="29"/>
  <c r="BR272" i="29"/>
  <c r="Y270" i="29"/>
  <c r="AM270" i="29" s="1"/>
  <c r="AM271" i="29" s="1"/>
  <c r="AM272" i="29" s="1"/>
  <c r="AL287" i="29"/>
  <c r="AK286" i="29"/>
  <c r="BR283" i="29"/>
  <c r="BR282" i="29"/>
  <c r="AK278" i="29"/>
  <c r="BR276" i="29"/>
  <c r="AK272" i="29"/>
  <c r="AK284" i="29"/>
  <c r="AM273" i="29"/>
  <c r="AL273" i="29"/>
  <c r="AK283" i="29"/>
  <c r="BR286" i="29"/>
  <c r="BR285" i="29"/>
  <c r="AL274" i="29"/>
  <c r="AK273" i="29"/>
  <c r="AL92" i="35"/>
  <c r="AV86" i="35"/>
  <c r="X86" i="35"/>
  <c r="Z86" i="35" s="1"/>
  <c r="AA86" i="35" s="1"/>
  <c r="AY86" i="35" s="1"/>
  <c r="AM86" i="35"/>
  <c r="AM87" i="35" s="1"/>
  <c r="AM88" i="35" s="1"/>
  <c r="AM100" i="35"/>
  <c r="AL101" i="35"/>
  <c r="AM92" i="35"/>
  <c r="AL95" i="35"/>
  <c r="AL102" i="35"/>
  <c r="AL89" i="35"/>
  <c r="AL96" i="35"/>
  <c r="AL103" i="35"/>
  <c r="AL90" i="35"/>
  <c r="AL97" i="35"/>
  <c r="AL91" i="35"/>
  <c r="AM91" i="35"/>
  <c r="AK42" i="41"/>
  <c r="BR42" i="41"/>
  <c r="AL40" i="41"/>
  <c r="AL41" i="41"/>
  <c r="BR33" i="41"/>
  <c r="BR34" i="41"/>
  <c r="AK35" i="41"/>
  <c r="AK38" i="41"/>
  <c r="AL38" i="41" s="1"/>
  <c r="AL39" i="41" s="1"/>
  <c r="BR40" i="41"/>
  <c r="BR41" i="41"/>
  <c r="AL42" i="41"/>
  <c r="AL43" i="41"/>
  <c r="AL37" i="41"/>
  <c r="X282" i="29"/>
  <c r="Z282" i="29" s="1"/>
  <c r="AA282" i="29" s="1"/>
  <c r="AY282" i="29" s="1"/>
  <c r="AM282" i="29"/>
  <c r="AM277" i="29" l="1"/>
  <c r="AM278" i="29" s="1"/>
  <c r="AM279" i="29" s="1"/>
  <c r="AM280" i="29" s="1"/>
  <c r="AM281" i="29" s="1"/>
  <c r="AL278" i="29"/>
  <c r="AL279" i="29" s="1"/>
  <c r="AL280" i="29" s="1"/>
  <c r="AV92" i="35"/>
  <c r="AL94" i="35"/>
  <c r="AV276" i="29"/>
  <c r="AM276" i="29"/>
  <c r="X276" i="29"/>
  <c r="Z276" i="29" s="1"/>
  <c r="AA276" i="29" s="1"/>
  <c r="AY276" i="29" s="1"/>
  <c r="AM32" i="41"/>
  <c r="AW32" i="41" s="1"/>
  <c r="AX32" i="41" s="1"/>
  <c r="AV32" i="41"/>
  <c r="AL34" i="41"/>
  <c r="AT32" i="41" s="1"/>
  <c r="AU32" i="41" s="1"/>
  <c r="AM38" i="41"/>
  <c r="AM39" i="41"/>
  <c r="AV38" i="41"/>
  <c r="AL283" i="29"/>
  <c r="AL284" i="29" s="1"/>
  <c r="AL88" i="35"/>
  <c r="AT86" i="35" s="1"/>
  <c r="AU86" i="35" s="1"/>
  <c r="AM98" i="35"/>
  <c r="AM99" i="35" s="1"/>
  <c r="AW98" i="35" s="1"/>
  <c r="AX98" i="35" s="1"/>
  <c r="X98" i="35"/>
  <c r="Z98" i="35" s="1"/>
  <c r="AA98" i="35" s="1"/>
  <c r="AY98" i="35" s="1"/>
  <c r="AT98" i="35"/>
  <c r="AU98" i="35" s="1"/>
  <c r="AW92" i="35"/>
  <c r="AX92" i="35" s="1"/>
  <c r="X270" i="29"/>
  <c r="Z270" i="29" s="1"/>
  <c r="AA270" i="29" s="1"/>
  <c r="AY270" i="29" s="1"/>
  <c r="AM284" i="29"/>
  <c r="AV270" i="29"/>
  <c r="AL93" i="35"/>
  <c r="AT92" i="35" s="1"/>
  <c r="AU92" i="35" s="1"/>
  <c r="AW86" i="35"/>
  <c r="AX86" i="35" s="1"/>
  <c r="AT38" i="41"/>
  <c r="AU38" i="41" s="1"/>
  <c r="AM283" i="29"/>
  <c r="AW270" i="29"/>
  <c r="AX270" i="29" s="1"/>
  <c r="AL272" i="29"/>
  <c r="AT270" i="29" s="1"/>
  <c r="AU270" i="29" s="1"/>
  <c r="AW276" i="29" l="1"/>
  <c r="AX276" i="29" s="1"/>
  <c r="AL281" i="29"/>
  <c r="AT276" i="29" s="1"/>
  <c r="AU276" i="29" s="1"/>
  <c r="AZ92" i="35"/>
  <c r="AT282" i="29"/>
  <c r="AU282" i="29" s="1"/>
  <c r="AZ270" i="29"/>
  <c r="AW38" i="41"/>
  <c r="AX38" i="41" s="1"/>
  <c r="AZ38" i="41" s="1"/>
  <c r="AW282" i="29"/>
  <c r="AX282" i="29" s="1"/>
  <c r="AZ86" i="35"/>
  <c r="AZ98" i="35"/>
  <c r="AZ32" i="41"/>
  <c r="AZ276" i="29" l="1"/>
  <c r="AZ282" i="29"/>
  <c r="BQ85" i="35"/>
  <c r="BD85" i="35"/>
  <c r="AJ85" i="35"/>
  <c r="AH85" i="35"/>
  <c r="AF85" i="35"/>
  <c r="BQ84" i="35"/>
  <c r="BD84" i="35"/>
  <c r="AJ84" i="35"/>
  <c r="AH84" i="35"/>
  <c r="AF84" i="35"/>
  <c r="BQ83" i="35"/>
  <c r="BD83" i="35"/>
  <c r="AJ83" i="35"/>
  <c r="AH83" i="35"/>
  <c r="AF83" i="35"/>
  <c r="BQ82" i="35"/>
  <c r="BD82" i="35"/>
  <c r="AJ82" i="35"/>
  <c r="AH82" i="35"/>
  <c r="AF82" i="35"/>
  <c r="BQ81" i="35"/>
  <c r="BD81" i="35"/>
  <c r="AJ81" i="35"/>
  <c r="AH81" i="35"/>
  <c r="AF81" i="35"/>
  <c r="BQ80" i="35"/>
  <c r="BD80" i="35"/>
  <c r="AJ80" i="35"/>
  <c r="AH80" i="35"/>
  <c r="AF80" i="35"/>
  <c r="W80" i="35"/>
  <c r="U80" i="35"/>
  <c r="S80" i="35"/>
  <c r="AS80" i="35" s="1"/>
  <c r="BQ79" i="35"/>
  <c r="BD79" i="35"/>
  <c r="AJ79" i="35"/>
  <c r="AH79" i="35"/>
  <c r="AF79" i="35"/>
  <c r="BQ78" i="35"/>
  <c r="BD78" i="35"/>
  <c r="AJ78" i="35"/>
  <c r="AH78" i="35"/>
  <c r="AF78" i="35"/>
  <c r="BQ77" i="35"/>
  <c r="BD77" i="35"/>
  <c r="AJ77" i="35"/>
  <c r="AH77" i="35"/>
  <c r="AF77" i="35"/>
  <c r="BQ76" i="35"/>
  <c r="BD76" i="35"/>
  <c r="AJ76" i="35"/>
  <c r="AH76" i="35"/>
  <c r="AF76" i="35"/>
  <c r="BQ75" i="35"/>
  <c r="BD75" i="35"/>
  <c r="AJ75" i="35"/>
  <c r="AH75" i="35"/>
  <c r="AF75" i="35"/>
  <c r="BQ74" i="35"/>
  <c r="BD74" i="35"/>
  <c r="AJ74" i="35"/>
  <c r="AH74" i="35"/>
  <c r="AF74" i="35"/>
  <c r="W74" i="35"/>
  <c r="U74" i="35"/>
  <c r="S74" i="35"/>
  <c r="AS74" i="35" s="1"/>
  <c r="BQ269" i="29"/>
  <c r="BD269" i="29"/>
  <c r="AJ269" i="29"/>
  <c r="AH269" i="29"/>
  <c r="AF269" i="29"/>
  <c r="BQ268" i="29"/>
  <c r="BD268" i="29"/>
  <c r="AJ268" i="29"/>
  <c r="AH268" i="29"/>
  <c r="AF268" i="29"/>
  <c r="BQ267" i="29"/>
  <c r="BD267" i="29"/>
  <c r="AJ267" i="29"/>
  <c r="AH267" i="29"/>
  <c r="AF267" i="29"/>
  <c r="BQ266" i="29"/>
  <c r="BD266" i="29"/>
  <c r="AJ266" i="29"/>
  <c r="AH266" i="29"/>
  <c r="AF266" i="29"/>
  <c r="BQ265" i="29"/>
  <c r="BD265" i="29"/>
  <c r="AJ265" i="29"/>
  <c r="AH265" i="29"/>
  <c r="AF265" i="29"/>
  <c r="BQ264" i="29"/>
  <c r="BD264" i="29"/>
  <c r="AJ264" i="29"/>
  <c r="AH264" i="29"/>
  <c r="AF264" i="29"/>
  <c r="W264" i="29"/>
  <c r="U264" i="29"/>
  <c r="S264" i="29"/>
  <c r="AS264" i="29" s="1"/>
  <c r="BQ263" i="29"/>
  <c r="BD263" i="29"/>
  <c r="AJ263" i="29"/>
  <c r="AH263" i="29"/>
  <c r="AF263" i="29"/>
  <c r="BQ262" i="29"/>
  <c r="BD262" i="29"/>
  <c r="AJ262" i="29"/>
  <c r="AH262" i="29"/>
  <c r="AF262" i="29"/>
  <c r="BQ261" i="29"/>
  <c r="BD261" i="29"/>
  <c r="AJ261" i="29"/>
  <c r="AH261" i="29"/>
  <c r="AF261" i="29"/>
  <c r="BQ260" i="29"/>
  <c r="BD260" i="29"/>
  <c r="AJ260" i="29"/>
  <c r="AH260" i="29"/>
  <c r="AF260" i="29"/>
  <c r="BQ259" i="29"/>
  <c r="BD259" i="29"/>
  <c r="AJ259" i="29"/>
  <c r="AH259" i="29"/>
  <c r="AF259" i="29"/>
  <c r="BQ258" i="29"/>
  <c r="BD258" i="29"/>
  <c r="AJ258" i="29"/>
  <c r="AH258" i="29"/>
  <c r="AF258" i="29"/>
  <c r="W258" i="29"/>
  <c r="U258" i="29"/>
  <c r="S258" i="29"/>
  <c r="BR263" i="29" l="1"/>
  <c r="AK261" i="29"/>
  <c r="AM77" i="35"/>
  <c r="Y74" i="35"/>
  <c r="X74" i="35" s="1"/>
  <c r="Z74" i="35" s="1"/>
  <c r="AA74" i="35" s="1"/>
  <c r="AY74" i="35" s="1"/>
  <c r="AM81" i="35"/>
  <c r="BR75" i="35"/>
  <c r="AK83" i="35"/>
  <c r="BR83" i="35"/>
  <c r="AK78" i="35"/>
  <c r="BR85" i="35"/>
  <c r="AK75" i="35"/>
  <c r="AM268" i="29"/>
  <c r="BR266" i="29"/>
  <c r="AK258" i="29"/>
  <c r="AL258" i="29" s="1"/>
  <c r="AL259" i="29" s="1"/>
  <c r="AL260" i="29" s="1"/>
  <c r="BR265" i="29"/>
  <c r="AK267" i="29"/>
  <c r="AK76" i="35"/>
  <c r="BR79" i="35"/>
  <c r="BR77" i="35"/>
  <c r="AM76" i="35"/>
  <c r="AM79" i="35"/>
  <c r="AM83" i="35"/>
  <c r="BR80" i="35"/>
  <c r="AK74" i="35"/>
  <c r="AL74" i="35" s="1"/>
  <c r="BR78" i="35"/>
  <c r="Y80" i="35"/>
  <c r="X80" i="35" s="1"/>
  <c r="Z80" i="35" s="1"/>
  <c r="AA80" i="35" s="1"/>
  <c r="AY80" i="35" s="1"/>
  <c r="BR82" i="35"/>
  <c r="BR84" i="35"/>
  <c r="AL82" i="35"/>
  <c r="BR74" i="35"/>
  <c r="AK81" i="35"/>
  <c r="AK85" i="35"/>
  <c r="AL81" i="35"/>
  <c r="AL76" i="35"/>
  <c r="BR76" i="35"/>
  <c r="BR81" i="35"/>
  <c r="AM84" i="35"/>
  <c r="AK84" i="35"/>
  <c r="AK263" i="29"/>
  <c r="Y264" i="29"/>
  <c r="X264" i="29" s="1"/>
  <c r="Z264" i="29" s="1"/>
  <c r="AA264" i="29" s="1"/>
  <c r="AY264" i="29" s="1"/>
  <c r="AK269" i="29"/>
  <c r="AK265" i="29"/>
  <c r="BR268" i="29"/>
  <c r="AM261" i="29"/>
  <c r="BR261" i="29"/>
  <c r="BR259" i="29"/>
  <c r="AM263" i="29"/>
  <c r="BR267" i="29"/>
  <c r="AK262" i="29"/>
  <c r="BR264" i="29"/>
  <c r="AK259" i="29"/>
  <c r="AL263" i="29"/>
  <c r="AK264" i="29"/>
  <c r="AL264" i="29" s="1"/>
  <c r="Y258" i="29"/>
  <c r="AV258" i="29" s="1"/>
  <c r="BR260" i="29"/>
  <c r="AL262" i="29"/>
  <c r="AM262" i="29"/>
  <c r="AK266" i="29"/>
  <c r="BR262" i="29"/>
  <c r="AM269" i="29"/>
  <c r="AK268" i="29"/>
  <c r="BR258" i="29"/>
  <c r="AK260" i="29"/>
  <c r="BR269" i="29"/>
  <c r="AM82" i="35"/>
  <c r="AL83" i="35"/>
  <c r="AK80" i="35"/>
  <c r="AL80" i="35" s="1"/>
  <c r="AM85" i="35"/>
  <c r="AK77" i="35"/>
  <c r="AK82" i="35"/>
  <c r="AK79" i="35"/>
  <c r="AL77" i="35"/>
  <c r="AL84" i="35"/>
  <c r="AL78" i="35"/>
  <c r="AL85" i="35"/>
  <c r="AM78" i="35"/>
  <c r="AL79" i="35"/>
  <c r="AM74" i="35"/>
  <c r="AV74" i="35"/>
  <c r="AS258" i="29"/>
  <c r="AL261" i="29"/>
  <c r="AL268" i="29"/>
  <c r="AL269" i="29"/>
  <c r="AM80" i="35" l="1"/>
  <c r="AW80" i="35" s="1"/>
  <c r="AX80" i="35" s="1"/>
  <c r="AV264" i="29"/>
  <c r="AM264" i="29"/>
  <c r="AM258" i="29"/>
  <c r="AL265" i="29"/>
  <c r="AL266" i="29" s="1"/>
  <c r="AL267" i="29" s="1"/>
  <c r="AT264" i="29" s="1"/>
  <c r="AU264" i="29" s="1"/>
  <c r="AV80" i="35"/>
  <c r="AT80" i="35"/>
  <c r="AU80" i="35" s="1"/>
  <c r="X258" i="29"/>
  <c r="Z258" i="29" s="1"/>
  <c r="AA258" i="29" s="1"/>
  <c r="AY258" i="29" s="1"/>
  <c r="AT258" i="29"/>
  <c r="AU258" i="29" s="1"/>
  <c r="AM259" i="29"/>
  <c r="AM260" i="29" s="1"/>
  <c r="AL75" i="35"/>
  <c r="AT74" i="35" s="1"/>
  <c r="AU74" i="35" s="1"/>
  <c r="AM75" i="35"/>
  <c r="AW74" i="35" s="1"/>
  <c r="AX74" i="35" s="1"/>
  <c r="AM265" i="29"/>
  <c r="AM266" i="29"/>
  <c r="AM267" i="29" s="1"/>
  <c r="AZ80" i="35" l="1"/>
  <c r="AW258" i="29"/>
  <c r="AX258" i="29" s="1"/>
  <c r="AZ258" i="29" s="1"/>
  <c r="AW264" i="29"/>
  <c r="AX264" i="29" s="1"/>
  <c r="AZ264" i="29" s="1"/>
  <c r="AZ74" i="35"/>
  <c r="BQ19" i="42"/>
  <c r="BD19" i="42"/>
  <c r="AJ19" i="42"/>
  <c r="AH19" i="42"/>
  <c r="AF19" i="42"/>
  <c r="BQ18" i="42"/>
  <c r="BD18" i="42"/>
  <c r="AJ18" i="42"/>
  <c r="AH18" i="42"/>
  <c r="AF18" i="42"/>
  <c r="BQ17" i="42"/>
  <c r="BD17" i="42"/>
  <c r="AJ17" i="42"/>
  <c r="AH17" i="42"/>
  <c r="AF17" i="42"/>
  <c r="BQ16" i="42"/>
  <c r="BD16" i="42"/>
  <c r="AJ16" i="42"/>
  <c r="AH16" i="42"/>
  <c r="AF16" i="42"/>
  <c r="BQ15" i="42"/>
  <c r="BD15" i="42"/>
  <c r="AJ15" i="42"/>
  <c r="AH15" i="42"/>
  <c r="AF15" i="42"/>
  <c r="BQ14" i="42"/>
  <c r="BD14" i="42"/>
  <c r="AJ14" i="42"/>
  <c r="AH14" i="42"/>
  <c r="AF14" i="42"/>
  <c r="W14" i="42"/>
  <c r="U14" i="42"/>
  <c r="S14" i="42"/>
  <c r="AS14" i="42" s="1"/>
  <c r="BQ73" i="35"/>
  <c r="BD73" i="35"/>
  <c r="AJ73" i="35"/>
  <c r="AH73" i="35"/>
  <c r="AF73" i="35"/>
  <c r="BQ72" i="35"/>
  <c r="BD72" i="35"/>
  <c r="AJ72" i="35"/>
  <c r="AH72" i="35"/>
  <c r="AF72" i="35"/>
  <c r="BQ71" i="35"/>
  <c r="BD71" i="35"/>
  <c r="AJ71" i="35"/>
  <c r="AH71" i="35"/>
  <c r="AF71" i="35"/>
  <c r="BQ70" i="35"/>
  <c r="BD70" i="35"/>
  <c r="AJ70" i="35"/>
  <c r="AH70" i="35"/>
  <c r="AF70" i="35"/>
  <c r="BQ69" i="35"/>
  <c r="BD69" i="35"/>
  <c r="AJ69" i="35"/>
  <c r="AH69" i="35"/>
  <c r="AF69" i="35"/>
  <c r="BQ68" i="35"/>
  <c r="BD68" i="35"/>
  <c r="AJ68" i="35"/>
  <c r="AH68" i="35"/>
  <c r="AF68" i="35"/>
  <c r="W68" i="35"/>
  <c r="U68" i="35"/>
  <c r="S68" i="35"/>
  <c r="AS68" i="35" s="1"/>
  <c r="BQ67" i="35"/>
  <c r="BD67" i="35"/>
  <c r="AJ67" i="35"/>
  <c r="AH67" i="35"/>
  <c r="AF67" i="35"/>
  <c r="BQ66" i="35"/>
  <c r="BD66" i="35"/>
  <c r="AJ66" i="35"/>
  <c r="AH66" i="35"/>
  <c r="AF66" i="35"/>
  <c r="BQ65" i="35"/>
  <c r="BD65" i="35"/>
  <c r="AJ65" i="35"/>
  <c r="AH65" i="35"/>
  <c r="AF65" i="35"/>
  <c r="BQ64" i="35"/>
  <c r="BD64" i="35"/>
  <c r="AJ64" i="35"/>
  <c r="AH64" i="35"/>
  <c r="AF64" i="35"/>
  <c r="BQ63" i="35"/>
  <c r="BD63" i="35"/>
  <c r="AJ63" i="35"/>
  <c r="AH63" i="35"/>
  <c r="AF63" i="35"/>
  <c r="BQ62" i="35"/>
  <c r="BD62" i="35"/>
  <c r="AJ62" i="35"/>
  <c r="AH62" i="35"/>
  <c r="AF62" i="35"/>
  <c r="W62" i="35"/>
  <c r="U62" i="35"/>
  <c r="S62" i="35"/>
  <c r="AS62" i="35" s="1"/>
  <c r="BQ31" i="41"/>
  <c r="BD31" i="41"/>
  <c r="AJ31" i="41"/>
  <c r="AH31" i="41"/>
  <c r="AF31" i="41"/>
  <c r="BQ30" i="41"/>
  <c r="BD30" i="41"/>
  <c r="AJ30" i="41"/>
  <c r="AH30" i="41"/>
  <c r="AF30" i="41"/>
  <c r="BQ29" i="41"/>
  <c r="BD29" i="41"/>
  <c r="AJ29" i="41"/>
  <c r="AH29" i="41"/>
  <c r="AF29" i="41"/>
  <c r="BQ28" i="41"/>
  <c r="BD28" i="41"/>
  <c r="AJ28" i="41"/>
  <c r="AH28" i="41"/>
  <c r="AF28" i="41"/>
  <c r="BQ27" i="41"/>
  <c r="BD27" i="41"/>
  <c r="AJ27" i="41"/>
  <c r="AH27" i="41"/>
  <c r="AF27" i="41"/>
  <c r="BQ26" i="41"/>
  <c r="BD26" i="41"/>
  <c r="AJ26" i="41"/>
  <c r="AH26" i="41"/>
  <c r="AF26" i="41"/>
  <c r="W26" i="41"/>
  <c r="U26" i="41"/>
  <c r="S26" i="41"/>
  <c r="BQ257" i="29"/>
  <c r="BD257" i="29"/>
  <c r="AJ257" i="29"/>
  <c r="AH257" i="29"/>
  <c r="AF257" i="29"/>
  <c r="BQ256" i="29"/>
  <c r="BD256" i="29"/>
  <c r="AJ256" i="29"/>
  <c r="AH256" i="29"/>
  <c r="AF256" i="29"/>
  <c r="BQ255" i="29"/>
  <c r="BD255" i="29"/>
  <c r="AJ255" i="29"/>
  <c r="AH255" i="29"/>
  <c r="AF255" i="29"/>
  <c r="BQ254" i="29"/>
  <c r="BD254" i="29"/>
  <c r="AJ254" i="29"/>
  <c r="AH254" i="29"/>
  <c r="AF254" i="29"/>
  <c r="BQ253" i="29"/>
  <c r="BD253" i="29"/>
  <c r="AJ253" i="29"/>
  <c r="AH253" i="29"/>
  <c r="AF253" i="29"/>
  <c r="BQ252" i="29"/>
  <c r="BD252" i="29"/>
  <c r="AJ252" i="29"/>
  <c r="AH252" i="29"/>
  <c r="AF252" i="29"/>
  <c r="W252" i="29"/>
  <c r="U252" i="29"/>
  <c r="S252" i="29"/>
  <c r="AS252" i="29" s="1"/>
  <c r="BQ251" i="29"/>
  <c r="BD251" i="29"/>
  <c r="AJ251" i="29"/>
  <c r="AH251" i="29"/>
  <c r="AF251" i="29"/>
  <c r="BQ250" i="29"/>
  <c r="BD250" i="29"/>
  <c r="AJ250" i="29"/>
  <c r="AH250" i="29"/>
  <c r="AF250" i="29"/>
  <c r="BQ249" i="29"/>
  <c r="BD249" i="29"/>
  <c r="AJ249" i="29"/>
  <c r="AH249" i="29"/>
  <c r="AF249" i="29"/>
  <c r="BQ248" i="29"/>
  <c r="BD248" i="29"/>
  <c r="AJ248" i="29"/>
  <c r="AH248" i="29"/>
  <c r="AF248" i="29"/>
  <c r="BQ247" i="29"/>
  <c r="BD247" i="29"/>
  <c r="AJ247" i="29"/>
  <c r="AH247" i="29"/>
  <c r="AF247" i="29"/>
  <c r="BQ246" i="29"/>
  <c r="BD246" i="29"/>
  <c r="AJ246" i="29"/>
  <c r="AH246" i="29"/>
  <c r="AF246" i="29"/>
  <c r="W246" i="29"/>
  <c r="U246" i="29"/>
  <c r="S246" i="29"/>
  <c r="BQ245" i="29"/>
  <c r="BD245" i="29"/>
  <c r="AJ245" i="29"/>
  <c r="AH245" i="29"/>
  <c r="AF245" i="29"/>
  <c r="BQ244" i="29"/>
  <c r="BD244" i="29"/>
  <c r="AJ244" i="29"/>
  <c r="AH244" i="29"/>
  <c r="AF244" i="29"/>
  <c r="BQ243" i="29"/>
  <c r="BD243" i="29"/>
  <c r="AJ243" i="29"/>
  <c r="AH243" i="29"/>
  <c r="AF243" i="29"/>
  <c r="BQ242" i="29"/>
  <c r="BD242" i="29"/>
  <c r="AJ242" i="29"/>
  <c r="AH242" i="29"/>
  <c r="AF242" i="29"/>
  <c r="BQ241" i="29"/>
  <c r="BD241" i="29"/>
  <c r="AJ241" i="29"/>
  <c r="AH241" i="29"/>
  <c r="AF241" i="29"/>
  <c r="BQ240" i="29"/>
  <c r="BD240" i="29"/>
  <c r="AJ240" i="29"/>
  <c r="AH240" i="29"/>
  <c r="AF240" i="29"/>
  <c r="W240" i="29"/>
  <c r="U240" i="29"/>
  <c r="S240" i="29"/>
  <c r="AS240" i="29" s="1"/>
  <c r="BQ239" i="29"/>
  <c r="BD239" i="29"/>
  <c r="AJ239" i="29"/>
  <c r="AH239" i="29"/>
  <c r="AF239" i="29"/>
  <c r="BQ238" i="29"/>
  <c r="BD238" i="29"/>
  <c r="AJ238" i="29"/>
  <c r="AH238" i="29"/>
  <c r="AF238" i="29"/>
  <c r="BQ237" i="29"/>
  <c r="BD237" i="29"/>
  <c r="AJ237" i="29"/>
  <c r="AH237" i="29"/>
  <c r="AF237" i="29"/>
  <c r="BQ236" i="29"/>
  <c r="BD236" i="29"/>
  <c r="AJ236" i="29"/>
  <c r="AH236" i="29"/>
  <c r="AF236" i="29"/>
  <c r="BQ235" i="29"/>
  <c r="BD235" i="29"/>
  <c r="AJ235" i="29"/>
  <c r="AH235" i="29"/>
  <c r="AF235" i="29"/>
  <c r="BQ234" i="29"/>
  <c r="BD234" i="29"/>
  <c r="AJ234" i="29"/>
  <c r="AH234" i="29"/>
  <c r="AF234" i="29"/>
  <c r="W234" i="29"/>
  <c r="U234" i="29"/>
  <c r="S234" i="29"/>
  <c r="AS234" i="29" s="1"/>
  <c r="BQ233" i="29"/>
  <c r="BD233" i="29"/>
  <c r="AJ233" i="29"/>
  <c r="AH233" i="29"/>
  <c r="AF233" i="29"/>
  <c r="BQ232" i="29"/>
  <c r="BD232" i="29"/>
  <c r="AJ232" i="29"/>
  <c r="AH232" i="29"/>
  <c r="AF232" i="29"/>
  <c r="BQ231" i="29"/>
  <c r="BD231" i="29"/>
  <c r="AJ231" i="29"/>
  <c r="AH231" i="29"/>
  <c r="AF231" i="29"/>
  <c r="BQ230" i="29"/>
  <c r="BD230" i="29"/>
  <c r="AJ230" i="29"/>
  <c r="AH230" i="29"/>
  <c r="AF230" i="29"/>
  <c r="BQ229" i="29"/>
  <c r="BD229" i="29"/>
  <c r="AJ229" i="29"/>
  <c r="AH229" i="29"/>
  <c r="AF229" i="29"/>
  <c r="BQ228" i="29"/>
  <c r="BD228" i="29"/>
  <c r="AJ228" i="29"/>
  <c r="AH228" i="29"/>
  <c r="AF228" i="29"/>
  <c r="W228" i="29"/>
  <c r="U228" i="29"/>
  <c r="S228" i="29"/>
  <c r="AS228" i="29" s="1"/>
  <c r="BQ227" i="29"/>
  <c r="BD227" i="29"/>
  <c r="AJ227" i="29"/>
  <c r="AH227" i="29"/>
  <c r="AF227" i="29"/>
  <c r="BQ226" i="29"/>
  <c r="BD226" i="29"/>
  <c r="AJ226" i="29"/>
  <c r="AH226" i="29"/>
  <c r="AF226" i="29"/>
  <c r="BQ225" i="29"/>
  <c r="BD225" i="29"/>
  <c r="AJ225" i="29"/>
  <c r="AH225" i="29"/>
  <c r="AF225" i="29"/>
  <c r="BQ224" i="29"/>
  <c r="BD224" i="29"/>
  <c r="AJ224" i="29"/>
  <c r="AH224" i="29"/>
  <c r="AF224" i="29"/>
  <c r="BQ223" i="29"/>
  <c r="BD223" i="29"/>
  <c r="AJ223" i="29"/>
  <c r="AH223" i="29"/>
  <c r="AF223" i="29"/>
  <c r="BQ222" i="29"/>
  <c r="BD222" i="29"/>
  <c r="AJ222" i="29"/>
  <c r="AH222" i="29"/>
  <c r="AF222" i="29"/>
  <c r="W222" i="29"/>
  <c r="U222" i="29"/>
  <c r="S222" i="29"/>
  <c r="AS222" i="29" s="1"/>
  <c r="BR71" i="35" l="1"/>
  <c r="BR72" i="35"/>
  <c r="AK256" i="29"/>
  <c r="BR69" i="35"/>
  <c r="Y62" i="35"/>
  <c r="AV62" i="35" s="1"/>
  <c r="BR68" i="35"/>
  <c r="AK72" i="35"/>
  <c r="BR66" i="35"/>
  <c r="AK245" i="29"/>
  <c r="AK246" i="29"/>
  <c r="AM253" i="29"/>
  <c r="AK255" i="29"/>
  <c r="AK31" i="41"/>
  <c r="AK26" i="41"/>
  <c r="AL26" i="41" s="1"/>
  <c r="AK28" i="41"/>
  <c r="BR27" i="41"/>
  <c r="AM31" i="41"/>
  <c r="AK30" i="41"/>
  <c r="BR31" i="41"/>
  <c r="BR247" i="29"/>
  <c r="BR256" i="29"/>
  <c r="AL227" i="29"/>
  <c r="AK233" i="29"/>
  <c r="AK234" i="29"/>
  <c r="AL234" i="29" s="1"/>
  <c r="BR64" i="35"/>
  <c r="AK66" i="35"/>
  <c r="AK65" i="35"/>
  <c r="BR62" i="35"/>
  <c r="AK64" i="35"/>
  <c r="BR65" i="35"/>
  <c r="AK62" i="35"/>
  <c r="AL62" i="35" s="1"/>
  <c r="BR63" i="35"/>
  <c r="Y68" i="35"/>
  <c r="X68" i="35" s="1"/>
  <c r="Z68" i="35" s="1"/>
  <c r="AA68" i="35" s="1"/>
  <c r="AY68" i="35" s="1"/>
  <c r="BR70" i="35"/>
  <c r="BR73" i="35"/>
  <c r="AK69" i="35"/>
  <c r="AK68" i="35"/>
  <c r="AL68" i="35" s="1"/>
  <c r="AK71" i="35"/>
  <c r="BR67" i="35"/>
  <c r="AK70" i="35"/>
  <c r="BR26" i="41"/>
  <c r="Y26" i="41"/>
  <c r="X26" i="41" s="1"/>
  <c r="Z26" i="41" s="1"/>
  <c r="AA26" i="41" s="1"/>
  <c r="AY26" i="41" s="1"/>
  <c r="AK27" i="41"/>
  <c r="AL30" i="41"/>
  <c r="AK29" i="41"/>
  <c r="BR236" i="29"/>
  <c r="AK237" i="29"/>
  <c r="BR244" i="29"/>
  <c r="AM226" i="29"/>
  <c r="AM255" i="29"/>
  <c r="BR245" i="29"/>
  <c r="BR252" i="29"/>
  <c r="AK254" i="29"/>
  <c r="AK243" i="29"/>
  <c r="BR250" i="29"/>
  <c r="Y228" i="29"/>
  <c r="AM228" i="29" s="1"/>
  <c r="AM230" i="29" s="1"/>
  <c r="AK229" i="29"/>
  <c r="AK257" i="29"/>
  <c r="AK248" i="29"/>
  <c r="AK227" i="29"/>
  <c r="BR229" i="29"/>
  <c r="AM251" i="29"/>
  <c r="AM248" i="29"/>
  <c r="AK250" i="29"/>
  <c r="BR251" i="29"/>
  <c r="AK224" i="29"/>
  <c r="BR238" i="29"/>
  <c r="Y246" i="29"/>
  <c r="X246" i="29" s="1"/>
  <c r="Z246" i="29" s="1"/>
  <c r="AA246" i="29" s="1"/>
  <c r="AY246" i="29" s="1"/>
  <c r="AK223" i="29"/>
  <c r="BR227" i="29"/>
  <c r="AK230" i="29"/>
  <c r="AK240" i="29"/>
  <c r="AL240" i="29" s="1"/>
  <c r="BR233" i="29"/>
  <c r="BR234" i="29"/>
  <c r="BR253" i="29"/>
  <c r="AK247" i="29"/>
  <c r="BR223" i="29"/>
  <c r="AK225" i="29"/>
  <c r="AM233" i="29"/>
  <c r="BR237" i="29"/>
  <c r="AK239" i="29"/>
  <c r="BR243" i="29"/>
  <c r="Y222" i="29"/>
  <c r="X222" i="29" s="1"/>
  <c r="Z222" i="29" s="1"/>
  <c r="AA222" i="29" s="1"/>
  <c r="AY222" i="29" s="1"/>
  <c r="AL225" i="29"/>
  <c r="AM239" i="29"/>
  <c r="AM254" i="29"/>
  <c r="AL254" i="29"/>
  <c r="AM257" i="29"/>
  <c r="BR222" i="29"/>
  <c r="AK232" i="29"/>
  <c r="AK238" i="29"/>
  <c r="BR240" i="29"/>
  <c r="AK249" i="29"/>
  <c r="Y252" i="29"/>
  <c r="AM252" i="29" s="1"/>
  <c r="AL226" i="29"/>
  <c r="AK235" i="29"/>
  <c r="AM249" i="29"/>
  <c r="BR254" i="29"/>
  <c r="AK231" i="29"/>
  <c r="Y240" i="29"/>
  <c r="X240" i="29" s="1"/>
  <c r="Z240" i="29" s="1"/>
  <c r="AA240" i="29" s="1"/>
  <c r="AY240" i="29" s="1"/>
  <c r="AK241" i="29"/>
  <c r="AK251" i="29"/>
  <c r="AM256" i="29"/>
  <c r="BR235" i="29"/>
  <c r="BR225" i="29"/>
  <c r="BR226" i="29"/>
  <c r="BR231" i="29"/>
  <c r="AL239" i="29"/>
  <c r="AL253" i="29"/>
  <c r="BR255" i="29"/>
  <c r="AL233" i="29"/>
  <c r="AM238" i="29"/>
  <c r="BR242" i="29"/>
  <c r="BR248" i="29"/>
  <c r="AK252" i="29"/>
  <c r="AL252" i="29" s="1"/>
  <c r="AK222" i="29"/>
  <c r="AL222" i="29" s="1"/>
  <c r="BR224" i="29"/>
  <c r="AM227" i="29"/>
  <c r="BR230" i="29"/>
  <c r="BR239" i="29"/>
  <c r="AK244" i="29"/>
  <c r="AL250" i="29"/>
  <c r="AM250" i="29"/>
  <c r="BR257" i="29"/>
  <c r="AM225" i="29"/>
  <c r="AK226" i="29"/>
  <c r="AK228" i="29"/>
  <c r="AL228" i="29" s="1"/>
  <c r="BR232" i="29"/>
  <c r="AK236" i="29"/>
  <c r="BR241" i="29"/>
  <c r="AL246" i="29"/>
  <c r="BR246" i="29"/>
  <c r="BR228" i="29"/>
  <c r="Y234" i="29"/>
  <c r="X234" i="29" s="1"/>
  <c r="Z234" i="29" s="1"/>
  <c r="AA234" i="29" s="1"/>
  <c r="AY234" i="29" s="1"/>
  <c r="AK242" i="29"/>
  <c r="BR249" i="29"/>
  <c r="AL251" i="29"/>
  <c r="AK253" i="29"/>
  <c r="BR29" i="41"/>
  <c r="BR28" i="41"/>
  <c r="AM30" i="41"/>
  <c r="BR30" i="41"/>
  <c r="AK73" i="35"/>
  <c r="AK67" i="35"/>
  <c r="AK63" i="35"/>
  <c r="AL67" i="35"/>
  <c r="AM67" i="35"/>
  <c r="AK14" i="42"/>
  <c r="AM17" i="42"/>
  <c r="BR16" i="42"/>
  <c r="AM15" i="42"/>
  <c r="BR15" i="42"/>
  <c r="AK19" i="42"/>
  <c r="BR14" i="42"/>
  <c r="AK15" i="42"/>
  <c r="AM18" i="42"/>
  <c r="AK17" i="42"/>
  <c r="AK16" i="42"/>
  <c r="BR17" i="42"/>
  <c r="Y14" i="42"/>
  <c r="X14" i="42" s="1"/>
  <c r="Z14" i="42" s="1"/>
  <c r="AA14" i="42" s="1"/>
  <c r="AY14" i="42" s="1"/>
  <c r="AL16" i="42"/>
  <c r="AK18" i="42"/>
  <c r="BR19" i="42"/>
  <c r="BR18" i="42"/>
  <c r="AM16" i="42"/>
  <c r="AL14" i="42"/>
  <c r="AT14" i="42" s="1"/>
  <c r="AU14" i="42" s="1"/>
  <c r="AL15" i="42"/>
  <c r="AM14" i="42"/>
  <c r="AW14" i="42" s="1"/>
  <c r="AX14" i="42" s="1"/>
  <c r="AM19" i="42"/>
  <c r="AL17" i="42"/>
  <c r="AL18" i="42"/>
  <c r="AL19" i="42"/>
  <c r="AS26" i="41"/>
  <c r="AL31" i="41"/>
  <c r="AS246" i="29"/>
  <c r="AL248" i="29"/>
  <c r="AL255" i="29"/>
  <c r="AL249" i="29"/>
  <c r="AL256" i="29"/>
  <c r="AL257" i="29"/>
  <c r="AL238" i="29"/>
  <c r="AM26" i="41" l="1"/>
  <c r="AM27" i="41" s="1"/>
  <c r="AM28" i="41" s="1"/>
  <c r="AM29" i="41" s="1"/>
  <c r="AW26" i="41" s="1"/>
  <c r="AX26" i="41" s="1"/>
  <c r="AV26" i="41"/>
  <c r="AL229" i="29"/>
  <c r="AL231" i="29" s="1"/>
  <c r="AL232" i="29" s="1"/>
  <c r="AL241" i="29"/>
  <c r="AL242" i="29" s="1"/>
  <c r="AL243" i="29" s="1"/>
  <c r="AL244" i="29" s="1"/>
  <c r="AL245" i="29" s="1"/>
  <c r="X252" i="29"/>
  <c r="Z252" i="29" s="1"/>
  <c r="AA252" i="29" s="1"/>
  <c r="AY252" i="29" s="1"/>
  <c r="AL69" i="35"/>
  <c r="AL70" i="35" s="1"/>
  <c r="AL71" i="35" s="1"/>
  <c r="AL72" i="35" s="1"/>
  <c r="AL73" i="35" s="1"/>
  <c r="X62" i="35"/>
  <c r="Z62" i="35" s="1"/>
  <c r="AA62" i="35" s="1"/>
  <c r="AY62" i="35" s="1"/>
  <c r="AM68" i="35"/>
  <c r="AM69" i="35" s="1"/>
  <c r="AM70" i="35" s="1"/>
  <c r="AM71" i="35" s="1"/>
  <c r="AM72" i="35" s="1"/>
  <c r="AM73" i="35" s="1"/>
  <c r="AW68" i="35" s="1"/>
  <c r="AX68" i="35" s="1"/>
  <c r="AM62" i="35"/>
  <c r="AM63" i="35" s="1"/>
  <c r="AM64" i="35" s="1"/>
  <c r="AM65" i="35" s="1"/>
  <c r="AM66" i="35" s="1"/>
  <c r="AL63" i="35"/>
  <c r="AL64" i="35" s="1"/>
  <c r="AL65" i="35" s="1"/>
  <c r="AL66" i="35" s="1"/>
  <c r="AL235" i="29"/>
  <c r="AV234" i="29"/>
  <c r="AM234" i="29"/>
  <c r="AM235" i="29" s="1"/>
  <c r="AM236" i="29" s="1"/>
  <c r="AM237" i="29" s="1"/>
  <c r="X228" i="29"/>
  <c r="Z228" i="29" s="1"/>
  <c r="AA228" i="29" s="1"/>
  <c r="AY228" i="29" s="1"/>
  <c r="AW252" i="29"/>
  <c r="AX252" i="29" s="1"/>
  <c r="AL223" i="29"/>
  <c r="AL224" i="29" s="1"/>
  <c r="AV252" i="29"/>
  <c r="AV228" i="29"/>
  <c r="AM246" i="29"/>
  <c r="AM247" i="29" s="1"/>
  <c r="AW246" i="29" s="1"/>
  <c r="AX246" i="29" s="1"/>
  <c r="AV246" i="29"/>
  <c r="AV68" i="35"/>
  <c r="AL247" i="29"/>
  <c r="AT246" i="29" s="1"/>
  <c r="AU246" i="29" s="1"/>
  <c r="AM240" i="29"/>
  <c r="AM241" i="29" s="1"/>
  <c r="AM242" i="29" s="1"/>
  <c r="AM243" i="29" s="1"/>
  <c r="AM244" i="29" s="1"/>
  <c r="AM245" i="29" s="1"/>
  <c r="AV240" i="29"/>
  <c r="AV222" i="29"/>
  <c r="AM222" i="29"/>
  <c r="AM223" i="29" s="1"/>
  <c r="AM224" i="29" s="1"/>
  <c r="AW222" i="29" s="1"/>
  <c r="AX222" i="29" s="1"/>
  <c r="AL236" i="29"/>
  <c r="AL237" i="29" s="1"/>
  <c r="AT252" i="29"/>
  <c r="AU252" i="29" s="1"/>
  <c r="AZ14" i="42"/>
  <c r="AV14" i="42"/>
  <c r="AL27" i="41"/>
  <c r="AL28" i="41" s="1"/>
  <c r="AL29" i="41" s="1"/>
  <c r="AM232" i="29"/>
  <c r="AM231" i="29"/>
  <c r="AM229" i="29"/>
  <c r="AT68" i="35" l="1"/>
  <c r="AU68" i="35" s="1"/>
  <c r="AZ68" i="35" s="1"/>
  <c r="AL230" i="29"/>
  <c r="AW234" i="29"/>
  <c r="AX234" i="29" s="1"/>
  <c r="AT62" i="35"/>
  <c r="AU62" i="35" s="1"/>
  <c r="AT222" i="29"/>
  <c r="AU222" i="29" s="1"/>
  <c r="AZ252" i="29"/>
  <c r="AZ246" i="29"/>
  <c r="AW240" i="29"/>
  <c r="AX240" i="29" s="1"/>
  <c r="AT234" i="29"/>
  <c r="AU234" i="29" s="1"/>
  <c r="AZ234" i="29" s="1"/>
  <c r="AZ222" i="29"/>
  <c r="AT228" i="29"/>
  <c r="AU228" i="29" s="1"/>
  <c r="AW228" i="29"/>
  <c r="AX228" i="29" s="1"/>
  <c r="AT240" i="29"/>
  <c r="AU240" i="29" s="1"/>
  <c r="AW62" i="35"/>
  <c r="AX62" i="35" s="1"/>
  <c r="AT26" i="41"/>
  <c r="AU26" i="41" s="1"/>
  <c r="AZ26" i="41" s="1"/>
  <c r="AZ62" i="35" l="1"/>
  <c r="AZ240" i="29"/>
  <c r="AZ228" i="29"/>
  <c r="BQ55" i="35"/>
  <c r="BD55" i="35"/>
  <c r="AJ55" i="35"/>
  <c r="AH55" i="35"/>
  <c r="AF55" i="35"/>
  <c r="BQ54" i="35"/>
  <c r="BD54" i="35"/>
  <c r="AJ54" i="35"/>
  <c r="AH54" i="35"/>
  <c r="AF54" i="35"/>
  <c r="BQ53" i="35"/>
  <c r="BD53" i="35"/>
  <c r="AJ53" i="35"/>
  <c r="AH53" i="35"/>
  <c r="AF53" i="35"/>
  <c r="BQ52" i="35"/>
  <c r="BD52" i="35"/>
  <c r="AJ52" i="35"/>
  <c r="AH52" i="35"/>
  <c r="AF52" i="35"/>
  <c r="BQ51" i="35"/>
  <c r="BD51" i="35"/>
  <c r="AJ51" i="35"/>
  <c r="AH51" i="35"/>
  <c r="AF51" i="35"/>
  <c r="BQ50" i="35"/>
  <c r="BD50" i="35"/>
  <c r="AJ50" i="35"/>
  <c r="AH50" i="35"/>
  <c r="AF50" i="35"/>
  <c r="W50" i="35"/>
  <c r="U50" i="35"/>
  <c r="S50" i="35"/>
  <c r="AS50" i="35" s="1"/>
  <c r="BQ49" i="35"/>
  <c r="BD49" i="35"/>
  <c r="AJ49" i="35"/>
  <c r="AH49" i="35"/>
  <c r="AF49" i="35"/>
  <c r="BQ48" i="35"/>
  <c r="BD48" i="35"/>
  <c r="AJ48" i="35"/>
  <c r="AH48" i="35"/>
  <c r="AF48" i="35"/>
  <c r="BQ47" i="35"/>
  <c r="BD47" i="35"/>
  <c r="AJ47" i="35"/>
  <c r="AH47" i="35"/>
  <c r="AF47" i="35"/>
  <c r="BQ46" i="35"/>
  <c r="BD46" i="35"/>
  <c r="AJ46" i="35"/>
  <c r="AH46" i="35"/>
  <c r="AF46" i="35"/>
  <c r="BQ45" i="35"/>
  <c r="BD45" i="35"/>
  <c r="AJ45" i="35"/>
  <c r="AH45" i="35"/>
  <c r="AF45" i="35"/>
  <c r="BQ44" i="35"/>
  <c r="BD44" i="35"/>
  <c r="AJ44" i="35"/>
  <c r="AH44" i="35"/>
  <c r="AF44" i="35"/>
  <c r="W44" i="35"/>
  <c r="U44" i="35"/>
  <c r="S44" i="35"/>
  <c r="AS44" i="35" s="1"/>
  <c r="BQ43" i="35"/>
  <c r="BD43" i="35"/>
  <c r="AJ43" i="35"/>
  <c r="AH43" i="35"/>
  <c r="AF43" i="35"/>
  <c r="BQ42" i="35"/>
  <c r="BD42" i="35"/>
  <c r="AJ42" i="35"/>
  <c r="AH42" i="35"/>
  <c r="AF42" i="35"/>
  <c r="BQ41" i="35"/>
  <c r="BD41" i="35"/>
  <c r="AJ41" i="35"/>
  <c r="AH41" i="35"/>
  <c r="AF41" i="35"/>
  <c r="BQ40" i="35"/>
  <c r="BD40" i="35"/>
  <c r="AJ40" i="35"/>
  <c r="AH40" i="35"/>
  <c r="AF40" i="35"/>
  <c r="BQ39" i="35"/>
  <c r="BD39" i="35"/>
  <c r="AJ39" i="35"/>
  <c r="AH39" i="35"/>
  <c r="AF39" i="35"/>
  <c r="BQ38" i="35"/>
  <c r="BD38" i="35"/>
  <c r="AJ38" i="35"/>
  <c r="AH38" i="35"/>
  <c r="AF38" i="35"/>
  <c r="W38" i="35"/>
  <c r="U38" i="35"/>
  <c r="S38" i="35"/>
  <c r="AS38" i="35" s="1"/>
  <c r="BQ167" i="29"/>
  <c r="BD167" i="29"/>
  <c r="AJ167" i="29"/>
  <c r="AH167" i="29"/>
  <c r="AF167" i="29"/>
  <c r="BQ166" i="29"/>
  <c r="BD166" i="29"/>
  <c r="AJ166" i="29"/>
  <c r="AH166" i="29"/>
  <c r="AF166" i="29"/>
  <c r="BQ165" i="29"/>
  <c r="BD165" i="29"/>
  <c r="AJ165" i="29"/>
  <c r="AH165" i="29"/>
  <c r="AF165" i="29"/>
  <c r="BQ164" i="29"/>
  <c r="BD164" i="29"/>
  <c r="AJ164" i="29"/>
  <c r="AH164" i="29"/>
  <c r="AF164" i="29"/>
  <c r="BQ163" i="29"/>
  <c r="BD163" i="29"/>
  <c r="AJ163" i="29"/>
  <c r="AH163" i="29"/>
  <c r="AF163" i="29"/>
  <c r="BQ162" i="29"/>
  <c r="BD162" i="29"/>
  <c r="AJ162" i="29"/>
  <c r="AH162" i="29"/>
  <c r="AF162" i="29"/>
  <c r="W162" i="29"/>
  <c r="U162" i="29"/>
  <c r="S162" i="29"/>
  <c r="AS162" i="29" s="1"/>
  <c r="BQ161" i="29"/>
  <c r="BD161" i="29"/>
  <c r="AJ161" i="29"/>
  <c r="AH161" i="29"/>
  <c r="AF161" i="29"/>
  <c r="BQ160" i="29"/>
  <c r="BD160" i="29"/>
  <c r="AJ160" i="29"/>
  <c r="AH160" i="29"/>
  <c r="AF160" i="29"/>
  <c r="BQ159" i="29"/>
  <c r="BD159" i="29"/>
  <c r="AJ159" i="29"/>
  <c r="AH159" i="29"/>
  <c r="AF159" i="29"/>
  <c r="BQ158" i="29"/>
  <c r="BR158" i="29" s="1"/>
  <c r="AJ158" i="29"/>
  <c r="AH158" i="29"/>
  <c r="AF158" i="29"/>
  <c r="BQ157" i="29"/>
  <c r="BR157" i="29" s="1"/>
  <c r="AJ157" i="29"/>
  <c r="AH157" i="29"/>
  <c r="AF157" i="29"/>
  <c r="BQ156" i="29"/>
  <c r="BD156" i="29"/>
  <c r="AJ156" i="29"/>
  <c r="AH156" i="29"/>
  <c r="AF156" i="29"/>
  <c r="W156" i="29"/>
  <c r="U156" i="29"/>
  <c r="S156" i="29"/>
  <c r="AS156" i="29" s="1"/>
  <c r="BQ155" i="29"/>
  <c r="BD155" i="29"/>
  <c r="AJ155" i="29"/>
  <c r="AH155" i="29"/>
  <c r="AF155" i="29"/>
  <c r="BQ154" i="29"/>
  <c r="BD154" i="29"/>
  <c r="AJ154" i="29"/>
  <c r="AH154" i="29"/>
  <c r="AF154" i="29"/>
  <c r="BQ153" i="29"/>
  <c r="BD153" i="29"/>
  <c r="AJ153" i="29"/>
  <c r="AH153" i="29"/>
  <c r="AF153" i="29"/>
  <c r="BQ152" i="29"/>
  <c r="BD152" i="29"/>
  <c r="AJ152" i="29"/>
  <c r="AH152" i="29"/>
  <c r="AF152" i="29"/>
  <c r="BQ151" i="29"/>
  <c r="BD151" i="29"/>
  <c r="AJ151" i="29"/>
  <c r="AH151" i="29"/>
  <c r="AF151" i="29"/>
  <c r="BQ150" i="29"/>
  <c r="BD150" i="29"/>
  <c r="AJ150" i="29"/>
  <c r="AH150" i="29"/>
  <c r="AF150" i="29"/>
  <c r="W150" i="29"/>
  <c r="U150" i="29"/>
  <c r="S150" i="29"/>
  <c r="AS150" i="29" s="1"/>
  <c r="BQ149" i="29"/>
  <c r="BD149" i="29"/>
  <c r="AJ149" i="29"/>
  <c r="AH149" i="29"/>
  <c r="AF149" i="29"/>
  <c r="BQ148" i="29"/>
  <c r="BD148" i="29"/>
  <c r="AJ148" i="29"/>
  <c r="AH148" i="29"/>
  <c r="AF148" i="29"/>
  <c r="BQ147" i="29"/>
  <c r="BD147" i="29"/>
  <c r="AJ147" i="29"/>
  <c r="AH147" i="29"/>
  <c r="AF147" i="29"/>
  <c r="BQ146" i="29"/>
  <c r="BD146" i="29"/>
  <c r="AJ146" i="29"/>
  <c r="AH146" i="29"/>
  <c r="AF146" i="29"/>
  <c r="BQ145" i="29"/>
  <c r="BD145" i="29"/>
  <c r="AJ145" i="29"/>
  <c r="AH145" i="29"/>
  <c r="AF145" i="29"/>
  <c r="BQ144" i="29"/>
  <c r="BD144" i="29"/>
  <c r="AJ144" i="29"/>
  <c r="AH144" i="29"/>
  <c r="AF144" i="29"/>
  <c r="W144" i="29"/>
  <c r="U144" i="29"/>
  <c r="S144" i="29"/>
  <c r="AS144" i="29" s="1"/>
  <c r="BQ143" i="29"/>
  <c r="BD143" i="29"/>
  <c r="AJ143" i="29"/>
  <c r="AH143" i="29"/>
  <c r="AF143" i="29"/>
  <c r="BQ142" i="29"/>
  <c r="BD142" i="29"/>
  <c r="AJ142" i="29"/>
  <c r="AH142" i="29"/>
  <c r="AF142" i="29"/>
  <c r="BQ141" i="29"/>
  <c r="BD141" i="29"/>
  <c r="AJ141" i="29"/>
  <c r="AH141" i="29"/>
  <c r="AF141" i="29"/>
  <c r="BQ140" i="29"/>
  <c r="BD140" i="29"/>
  <c r="AJ140" i="29"/>
  <c r="AH140" i="29"/>
  <c r="AF140" i="29"/>
  <c r="BQ139" i="29"/>
  <c r="BD139" i="29"/>
  <c r="AJ139" i="29"/>
  <c r="AH139" i="29"/>
  <c r="AF139" i="29"/>
  <c r="BQ138" i="29"/>
  <c r="BD138" i="29"/>
  <c r="AJ138" i="29"/>
  <c r="AH138" i="29"/>
  <c r="AF138" i="29"/>
  <c r="W138" i="29"/>
  <c r="U138" i="29"/>
  <c r="S138" i="29"/>
  <c r="BQ137" i="29"/>
  <c r="BD137" i="29"/>
  <c r="AJ137" i="29"/>
  <c r="AH137" i="29"/>
  <c r="AF137" i="29"/>
  <c r="BQ136" i="29"/>
  <c r="BD136" i="29"/>
  <c r="AJ136" i="29"/>
  <c r="AH136" i="29"/>
  <c r="AF136" i="29"/>
  <c r="BQ135" i="29"/>
  <c r="BD135" i="29"/>
  <c r="AJ135" i="29"/>
  <c r="AH135" i="29"/>
  <c r="AF135" i="29"/>
  <c r="BQ134" i="29"/>
  <c r="BD134" i="29"/>
  <c r="AJ134" i="29"/>
  <c r="AH134" i="29"/>
  <c r="AF134" i="29"/>
  <c r="BQ133" i="29"/>
  <c r="BD133" i="29"/>
  <c r="AJ133" i="29"/>
  <c r="AH133" i="29"/>
  <c r="AF133" i="29"/>
  <c r="BQ132" i="29"/>
  <c r="BD132" i="29"/>
  <c r="AJ132" i="29"/>
  <c r="AH132" i="29"/>
  <c r="AF132" i="29"/>
  <c r="W132" i="29"/>
  <c r="U132" i="29"/>
  <c r="S132" i="29"/>
  <c r="AS132" i="29" s="1"/>
  <c r="BR51" i="35" l="1"/>
  <c r="AK53" i="35"/>
  <c r="AK50" i="35"/>
  <c r="AL50" i="35" s="1"/>
  <c r="AK38" i="35"/>
  <c r="AL38" i="35" s="1"/>
  <c r="BR55" i="35"/>
  <c r="AK54" i="35"/>
  <c r="AM54" i="35"/>
  <c r="AK39" i="35"/>
  <c r="AK48" i="35"/>
  <c r="BR49" i="35"/>
  <c r="AK52" i="35"/>
  <c r="AK46" i="35"/>
  <c r="BR42" i="35"/>
  <c r="BR50" i="35"/>
  <c r="AK45" i="35"/>
  <c r="BR48" i="35"/>
  <c r="Y50" i="35"/>
  <c r="AM50" i="35" s="1"/>
  <c r="AM51" i="35" s="1"/>
  <c r="AM52" i="35" s="1"/>
  <c r="AM53" i="35" s="1"/>
  <c r="BR43" i="35"/>
  <c r="Y38" i="35"/>
  <c r="X38" i="35" s="1"/>
  <c r="Z38" i="35" s="1"/>
  <c r="AA38" i="35" s="1"/>
  <c r="AY38" i="35" s="1"/>
  <c r="BR54" i="35"/>
  <c r="Y44" i="35"/>
  <c r="AV44" i="35" s="1"/>
  <c r="AM55" i="35"/>
  <c r="BR41" i="35"/>
  <c r="AK44" i="35"/>
  <c r="AL44" i="35" s="1"/>
  <c r="AL45" i="35" s="1"/>
  <c r="AK47" i="35"/>
  <c r="AK51" i="35"/>
  <c r="AK49" i="35"/>
  <c r="BR40" i="35"/>
  <c r="AK42" i="35"/>
  <c r="BR46" i="35"/>
  <c r="BR39" i="35"/>
  <c r="AK41" i="35"/>
  <c r="BR45" i="35"/>
  <c r="AL55" i="35"/>
  <c r="BR44" i="35"/>
  <c r="BR53" i="35"/>
  <c r="AK55" i="35"/>
  <c r="BR38" i="35"/>
  <c r="BR47" i="35"/>
  <c r="AK40" i="35"/>
  <c r="AK43" i="35"/>
  <c r="BR52" i="35"/>
  <c r="AL54" i="35"/>
  <c r="AK141" i="29"/>
  <c r="AK163" i="29"/>
  <c r="AK153" i="29"/>
  <c r="BR159" i="29"/>
  <c r="AM167" i="29"/>
  <c r="Y144" i="29"/>
  <c r="AM144" i="29" s="1"/>
  <c r="BR164" i="29"/>
  <c r="AK166" i="29"/>
  <c r="AK137" i="29"/>
  <c r="AK138" i="29"/>
  <c r="AL138" i="29" s="1"/>
  <c r="AM154" i="29"/>
  <c r="Y156" i="29"/>
  <c r="AM156" i="29" s="1"/>
  <c r="AM157" i="29" s="1"/>
  <c r="AM158" i="29" s="1"/>
  <c r="AM159" i="29" s="1"/>
  <c r="AM160" i="29" s="1"/>
  <c r="AM161" i="29" s="1"/>
  <c r="AK157" i="29"/>
  <c r="AK159" i="29"/>
  <c r="BR166" i="29"/>
  <c r="AK140" i="29"/>
  <c r="AK150" i="29"/>
  <c r="AL150" i="29" s="1"/>
  <c r="BR134" i="29"/>
  <c r="BR153" i="29"/>
  <c r="AK134" i="29"/>
  <c r="BR135" i="29"/>
  <c r="BR133" i="29"/>
  <c r="AM143" i="29"/>
  <c r="BR143" i="29"/>
  <c r="BR136" i="29"/>
  <c r="AK148" i="29"/>
  <c r="BR150" i="29"/>
  <c r="AK167" i="29"/>
  <c r="BR156" i="29"/>
  <c r="AK160" i="29"/>
  <c r="BR139" i="29"/>
  <c r="BR146" i="29"/>
  <c r="BR149" i="29"/>
  <c r="Y132" i="29"/>
  <c r="X132" i="29" s="1"/>
  <c r="Z132" i="29" s="1"/>
  <c r="AA132" i="29" s="1"/>
  <c r="AY132" i="29" s="1"/>
  <c r="AM141" i="29"/>
  <c r="BR142" i="29"/>
  <c r="AK155" i="29"/>
  <c r="AK156" i="29"/>
  <c r="AL156" i="29" s="1"/>
  <c r="AK161" i="29"/>
  <c r="AK162" i="29"/>
  <c r="AL162" i="29" s="1"/>
  <c r="AL163" i="29" s="1"/>
  <c r="AK165" i="29"/>
  <c r="AM142" i="29"/>
  <c r="AL143" i="29"/>
  <c r="AL155" i="29"/>
  <c r="AL136" i="29"/>
  <c r="AM136" i="29"/>
  <c r="BR137" i="29"/>
  <c r="BR148" i="29"/>
  <c r="BR152" i="29"/>
  <c r="AK154" i="29"/>
  <c r="AK158" i="29"/>
  <c r="AM164" i="29"/>
  <c r="BR140" i="29"/>
  <c r="BR147" i="29"/>
  <c r="BR132" i="29"/>
  <c r="AL142" i="29"/>
  <c r="BR144" i="29"/>
  <c r="AL149" i="29"/>
  <c r="Y162" i="29"/>
  <c r="AV162" i="29" s="1"/>
  <c r="BR138" i="29"/>
  <c r="AK149" i="29"/>
  <c r="BR167" i="29"/>
  <c r="BR141" i="29"/>
  <c r="AK143" i="29"/>
  <c r="AK145" i="29"/>
  <c r="AM149" i="29"/>
  <c r="BR160" i="29"/>
  <c r="BR162" i="29"/>
  <c r="AL165" i="29"/>
  <c r="AL137" i="29"/>
  <c r="Y138" i="29"/>
  <c r="AV138" i="29" s="1"/>
  <c r="AK139" i="29"/>
  <c r="BR151" i="29"/>
  <c r="BR154" i="29"/>
  <c r="AL164" i="29"/>
  <c r="AK164" i="29"/>
  <c r="AM165" i="29"/>
  <c r="AK151" i="29"/>
  <c r="AL148" i="29"/>
  <c r="AK135" i="29"/>
  <c r="BR155" i="29"/>
  <c r="AK133" i="29"/>
  <c r="AK136" i="29"/>
  <c r="AK142" i="29"/>
  <c r="AK144" i="29"/>
  <c r="AL144" i="29" s="1"/>
  <c r="BR145" i="29"/>
  <c r="AK147" i="29"/>
  <c r="AK152" i="29"/>
  <c r="BR165" i="29"/>
  <c r="AK132" i="29"/>
  <c r="AL132" i="29" s="1"/>
  <c r="AK146" i="29"/>
  <c r="Y150" i="29"/>
  <c r="AV150" i="29" s="1"/>
  <c r="BR161" i="29"/>
  <c r="BR163" i="29"/>
  <c r="X144" i="29"/>
  <c r="Z144" i="29" s="1"/>
  <c r="AA144" i="29" s="1"/>
  <c r="AY144" i="29" s="1"/>
  <c r="AV144" i="29"/>
  <c r="AS138" i="29"/>
  <c r="AL141" i="29"/>
  <c r="AM148" i="29"/>
  <c r="AM155" i="29"/>
  <c r="AL166" i="29"/>
  <c r="AM166" i="29"/>
  <c r="AL167" i="29"/>
  <c r="AM137" i="29"/>
  <c r="AL154" i="29"/>
  <c r="AL46" i="35" l="1"/>
  <c r="AL51" i="35"/>
  <c r="AL52" i="35" s="1"/>
  <c r="AL157" i="29"/>
  <c r="AL158" i="29" s="1"/>
  <c r="AL159" i="29" s="1"/>
  <c r="AL160" i="29" s="1"/>
  <c r="AL161" i="29" s="1"/>
  <c r="AW50" i="35"/>
  <c r="AX50" i="35" s="1"/>
  <c r="AM38" i="35"/>
  <c r="AM39" i="35" s="1"/>
  <c r="AM40" i="35" s="1"/>
  <c r="AM41" i="35" s="1"/>
  <c r="AM42" i="35" s="1"/>
  <c r="AM43" i="35" s="1"/>
  <c r="AL47" i="35"/>
  <c r="AL48" i="35" s="1"/>
  <c r="AL49" i="35" s="1"/>
  <c r="AL39" i="35"/>
  <c r="AV50" i="35"/>
  <c r="AV38" i="35"/>
  <c r="X50" i="35"/>
  <c r="Z50" i="35" s="1"/>
  <c r="AA50" i="35" s="1"/>
  <c r="AY50" i="35" s="1"/>
  <c r="AM44" i="35"/>
  <c r="AM45" i="35" s="1"/>
  <c r="AM46" i="35" s="1"/>
  <c r="AM47" i="35" s="1"/>
  <c r="AM48" i="35" s="1"/>
  <c r="AM49" i="35" s="1"/>
  <c r="AW44" i="35" s="1"/>
  <c r="AX44" i="35" s="1"/>
  <c r="X44" i="35"/>
  <c r="Z44" i="35" s="1"/>
  <c r="AA44" i="35" s="1"/>
  <c r="AY44" i="35" s="1"/>
  <c r="AL40" i="35"/>
  <c r="AL41" i="35" s="1"/>
  <c r="AL42" i="35" s="1"/>
  <c r="AL43" i="35" s="1"/>
  <c r="AL139" i="29"/>
  <c r="AL140" i="29" s="1"/>
  <c r="AM132" i="29"/>
  <c r="AM133" i="29" s="1"/>
  <c r="AM134" i="29" s="1"/>
  <c r="AM135" i="29" s="1"/>
  <c r="AV132" i="29"/>
  <c r="AV156" i="29"/>
  <c r="X156" i="29"/>
  <c r="Z156" i="29" s="1"/>
  <c r="AA156" i="29" s="1"/>
  <c r="AY156" i="29" s="1"/>
  <c r="AM163" i="29"/>
  <c r="AM162" i="29"/>
  <c r="AL145" i="29"/>
  <c r="AL146" i="29" s="1"/>
  <c r="AL147" i="29" s="1"/>
  <c r="X162" i="29"/>
  <c r="Z162" i="29" s="1"/>
  <c r="AA162" i="29" s="1"/>
  <c r="AY162" i="29" s="1"/>
  <c r="AT162" i="29"/>
  <c r="AU162" i="29" s="1"/>
  <c r="AM150" i="29"/>
  <c r="AM151" i="29" s="1"/>
  <c r="AM152" i="29" s="1"/>
  <c r="AM153" i="29" s="1"/>
  <c r="X150" i="29"/>
  <c r="Z150" i="29" s="1"/>
  <c r="AA150" i="29" s="1"/>
  <c r="AY150" i="29" s="1"/>
  <c r="AM138" i="29"/>
  <c r="AM139" i="29" s="1"/>
  <c r="AM140" i="29" s="1"/>
  <c r="X138" i="29"/>
  <c r="Z138" i="29" s="1"/>
  <c r="AA138" i="29" s="1"/>
  <c r="AY138" i="29" s="1"/>
  <c r="AW156" i="29"/>
  <c r="AX156" i="29" s="1"/>
  <c r="AL151" i="29"/>
  <c r="AL152" i="29" s="1"/>
  <c r="AL153" i="29" s="1"/>
  <c r="AM145" i="29"/>
  <c r="AM146" i="29" s="1"/>
  <c r="AM147" i="29" s="1"/>
  <c r="AL133" i="29"/>
  <c r="AL134" i="29" s="1"/>
  <c r="AL135" i="29" s="1"/>
  <c r="AL53" i="35" l="1"/>
  <c r="AT50" i="35" s="1"/>
  <c r="AU50" i="35" s="1"/>
  <c r="AZ50" i="35" s="1"/>
  <c r="AT44" i="35"/>
  <c r="AU44" i="35" s="1"/>
  <c r="AZ44" i="35" s="1"/>
  <c r="AT38" i="35"/>
  <c r="AU38" i="35" s="1"/>
  <c r="AW38" i="35"/>
  <c r="AX38" i="35" s="1"/>
  <c r="AT138" i="29"/>
  <c r="AU138" i="29" s="1"/>
  <c r="AT156" i="29"/>
  <c r="AU156" i="29" s="1"/>
  <c r="AZ156" i="29" s="1"/>
  <c r="AW162" i="29"/>
  <c r="AX162" i="29" s="1"/>
  <c r="AZ162" i="29" s="1"/>
  <c r="AT144" i="29"/>
  <c r="AU144" i="29" s="1"/>
  <c r="AW150" i="29"/>
  <c r="AX150" i="29" s="1"/>
  <c r="AW138" i="29"/>
  <c r="AX138" i="29" s="1"/>
  <c r="AW144" i="29"/>
  <c r="AX144" i="29" s="1"/>
  <c r="AW132" i="29"/>
  <c r="AX132" i="29" s="1"/>
  <c r="AT132" i="29"/>
  <c r="AU132" i="29" s="1"/>
  <c r="AT150" i="29"/>
  <c r="AU150" i="29" s="1"/>
  <c r="AZ38" i="35" l="1"/>
  <c r="AZ150" i="29"/>
  <c r="AZ144" i="29"/>
  <c r="AZ138" i="29"/>
  <c r="AZ132" i="29"/>
  <c r="BQ71" i="29" l="1"/>
  <c r="BD71" i="29"/>
  <c r="AJ71" i="29"/>
  <c r="AH71" i="29"/>
  <c r="AF71" i="29"/>
  <c r="BQ70" i="29"/>
  <c r="BD70" i="29"/>
  <c r="AJ70" i="29"/>
  <c r="AH70" i="29"/>
  <c r="AF70" i="29"/>
  <c r="BQ69" i="29"/>
  <c r="BD69" i="29"/>
  <c r="AJ69" i="29"/>
  <c r="AH69" i="29"/>
  <c r="AF69" i="29"/>
  <c r="BQ68" i="29"/>
  <c r="BD68" i="29"/>
  <c r="AJ68" i="29"/>
  <c r="AH68" i="29"/>
  <c r="AF68" i="29"/>
  <c r="BQ67" i="29"/>
  <c r="BD67" i="29"/>
  <c r="AJ67" i="29"/>
  <c r="AH67" i="29"/>
  <c r="AF67" i="29"/>
  <c r="BQ66" i="29"/>
  <c r="BD66" i="29"/>
  <c r="AJ66" i="29"/>
  <c r="AH66" i="29"/>
  <c r="AF66" i="29"/>
  <c r="W66" i="29"/>
  <c r="U66" i="29"/>
  <c r="S66" i="29"/>
  <c r="AS66" i="29" s="1"/>
  <c r="BQ65" i="29"/>
  <c r="BD65" i="29"/>
  <c r="AJ65" i="29"/>
  <c r="AH65" i="29"/>
  <c r="AF65" i="29"/>
  <c r="BQ64" i="29"/>
  <c r="BD64" i="29"/>
  <c r="AJ64" i="29"/>
  <c r="AH64" i="29"/>
  <c r="AF64" i="29"/>
  <c r="BQ63" i="29"/>
  <c r="BD63" i="29"/>
  <c r="AJ63" i="29"/>
  <c r="AH63" i="29"/>
  <c r="AF63" i="29"/>
  <c r="BQ62" i="29"/>
  <c r="BD62" i="29"/>
  <c r="AJ62" i="29"/>
  <c r="AH62" i="29"/>
  <c r="AF62" i="29"/>
  <c r="BQ61" i="29"/>
  <c r="BD61" i="29"/>
  <c r="AJ61" i="29"/>
  <c r="AH61" i="29"/>
  <c r="AF61" i="29"/>
  <c r="BQ60" i="29"/>
  <c r="BD60" i="29"/>
  <c r="AJ60" i="29"/>
  <c r="AH60" i="29"/>
  <c r="AF60" i="29"/>
  <c r="W60" i="29"/>
  <c r="U60" i="29"/>
  <c r="S60" i="29"/>
  <c r="AS60" i="29" s="1"/>
  <c r="BQ29" i="29"/>
  <c r="BD29" i="29"/>
  <c r="AJ29" i="29"/>
  <c r="AH29" i="29"/>
  <c r="AF29" i="29"/>
  <c r="BQ28" i="29"/>
  <c r="BD28" i="29"/>
  <c r="AJ28" i="29"/>
  <c r="AH28" i="29"/>
  <c r="AF28" i="29"/>
  <c r="BQ27" i="29"/>
  <c r="BD27" i="29"/>
  <c r="AJ27" i="29"/>
  <c r="AH27" i="29"/>
  <c r="AF27" i="29"/>
  <c r="BQ26" i="29"/>
  <c r="BD26" i="29"/>
  <c r="AJ26" i="29"/>
  <c r="AH26" i="29"/>
  <c r="AF26" i="29"/>
  <c r="BQ25" i="29"/>
  <c r="BD25" i="29"/>
  <c r="AJ25" i="29"/>
  <c r="AH25" i="29"/>
  <c r="AF25" i="29"/>
  <c r="BQ24" i="29"/>
  <c r="BD24" i="29"/>
  <c r="AJ24" i="29"/>
  <c r="AH24" i="29"/>
  <c r="AF24" i="29"/>
  <c r="W24" i="29"/>
  <c r="U24" i="29"/>
  <c r="S24" i="29"/>
  <c r="BQ23" i="29"/>
  <c r="BD23" i="29"/>
  <c r="AJ23" i="29"/>
  <c r="AH23" i="29"/>
  <c r="AF23" i="29"/>
  <c r="BQ22" i="29"/>
  <c r="BD22" i="29"/>
  <c r="AJ22" i="29"/>
  <c r="AH22" i="29"/>
  <c r="AF22" i="29"/>
  <c r="BQ21" i="29"/>
  <c r="BD21" i="29"/>
  <c r="AJ21" i="29"/>
  <c r="AH21" i="29"/>
  <c r="AF21" i="29"/>
  <c r="BQ20" i="29"/>
  <c r="BD20" i="29"/>
  <c r="AJ20" i="29"/>
  <c r="AH20" i="29"/>
  <c r="AF20" i="29"/>
  <c r="BQ19" i="29"/>
  <c r="BD19" i="29"/>
  <c r="AJ19" i="29"/>
  <c r="AH19" i="29"/>
  <c r="AF19" i="29"/>
  <c r="BQ18" i="29"/>
  <c r="BD18" i="29"/>
  <c r="AJ18" i="29"/>
  <c r="AH18" i="29"/>
  <c r="AF18" i="29"/>
  <c r="W18" i="29"/>
  <c r="U18" i="29"/>
  <c r="S18" i="29"/>
  <c r="AS18" i="29" s="1"/>
  <c r="BQ17" i="29"/>
  <c r="BD17" i="29"/>
  <c r="AJ17" i="29"/>
  <c r="AH17" i="29"/>
  <c r="AF17" i="29"/>
  <c r="BQ16" i="29"/>
  <c r="BD16" i="29"/>
  <c r="AJ16" i="29"/>
  <c r="AH16" i="29"/>
  <c r="AF16" i="29"/>
  <c r="BQ15" i="29"/>
  <c r="BD15" i="29"/>
  <c r="AJ15" i="29"/>
  <c r="AH15" i="29"/>
  <c r="AF15" i="29"/>
  <c r="BQ14" i="29"/>
  <c r="BD14" i="29"/>
  <c r="AJ14" i="29"/>
  <c r="AH14" i="29"/>
  <c r="AF14" i="29"/>
  <c r="BQ13" i="29"/>
  <c r="BD13" i="29"/>
  <c r="AJ13" i="29"/>
  <c r="AH13" i="29"/>
  <c r="AF13" i="29"/>
  <c r="BQ12" i="29"/>
  <c r="BD12" i="29"/>
  <c r="AJ12" i="29"/>
  <c r="AH12" i="29"/>
  <c r="AF12" i="29"/>
  <c r="W12" i="29"/>
  <c r="U12" i="29"/>
  <c r="S12" i="29"/>
  <c r="AS12" i="29" s="1"/>
  <c r="BR66" i="29" l="1"/>
  <c r="AM65" i="29"/>
  <c r="AK66" i="29"/>
  <c r="AL66" i="29" s="1"/>
  <c r="AK71" i="29"/>
  <c r="AK64" i="29"/>
  <c r="BR65" i="29"/>
  <c r="BR19" i="29"/>
  <c r="AK29" i="29"/>
  <c r="BR68" i="29"/>
  <c r="Y12" i="29"/>
  <c r="AV12" i="29" s="1"/>
  <c r="AK13" i="29"/>
  <c r="BR24" i="29"/>
  <c r="BR71" i="29"/>
  <c r="AK62" i="29"/>
  <c r="AK69" i="29"/>
  <c r="AM63" i="29"/>
  <c r="AK65" i="29"/>
  <c r="BR60" i="29"/>
  <c r="BR62" i="29"/>
  <c r="BR69" i="29"/>
  <c r="AK14" i="29"/>
  <c r="AK23" i="29"/>
  <c r="AK24" i="29"/>
  <c r="AL24" i="29" s="1"/>
  <c r="AK17" i="29"/>
  <c r="BR25" i="29"/>
  <c r="AK27" i="29"/>
  <c r="AK61" i="29"/>
  <c r="AL65" i="29"/>
  <c r="BR67" i="29"/>
  <c r="BR70" i="29"/>
  <c r="BR17" i="29"/>
  <c r="BR27" i="29"/>
  <c r="AK60" i="29"/>
  <c r="AL60" i="29" s="1"/>
  <c r="BR61" i="29"/>
  <c r="AM64" i="29"/>
  <c r="BR64" i="29"/>
  <c r="AK68" i="29"/>
  <c r="AM29" i="29"/>
  <c r="AK63" i="29"/>
  <c r="AL16" i="29"/>
  <c r="Y18" i="29"/>
  <c r="X18" i="29" s="1"/>
  <c r="Z18" i="29" s="1"/>
  <c r="AA18" i="29" s="1"/>
  <c r="AY18" i="29" s="1"/>
  <c r="AK19" i="29"/>
  <c r="BR20" i="29"/>
  <c r="Y66" i="29"/>
  <c r="X66" i="29" s="1"/>
  <c r="Z66" i="29" s="1"/>
  <c r="AA66" i="29" s="1"/>
  <c r="AY66" i="29" s="1"/>
  <c r="AM17" i="29"/>
  <c r="Y60" i="29"/>
  <c r="AV60" i="29" s="1"/>
  <c r="BR63" i="29"/>
  <c r="AK67" i="29"/>
  <c r="AK70" i="29"/>
  <c r="AL63" i="29"/>
  <c r="AL64" i="29"/>
  <c r="BR29" i="29"/>
  <c r="AK12" i="29"/>
  <c r="AL12" i="29" s="1"/>
  <c r="AK21" i="29"/>
  <c r="Y24" i="29"/>
  <c r="AM24" i="29" s="1"/>
  <c r="AM25" i="29" s="1"/>
  <c r="AM26" i="29" s="1"/>
  <c r="AM27" i="29" s="1"/>
  <c r="AK25" i="29"/>
  <c r="AM28" i="29"/>
  <c r="AK28" i="29"/>
  <c r="AK18" i="29"/>
  <c r="AL18" i="29" s="1"/>
  <c r="AK16" i="29"/>
  <c r="AL23" i="29"/>
  <c r="BR13" i="29"/>
  <c r="AM16" i="29"/>
  <c r="BR18" i="29"/>
  <c r="AK20" i="29"/>
  <c r="BR26" i="29"/>
  <c r="BR21" i="29"/>
  <c r="BR16" i="29"/>
  <c r="AM23" i="29"/>
  <c r="AK15" i="29"/>
  <c r="BR12" i="29"/>
  <c r="BR15" i="29"/>
  <c r="BR28" i="29"/>
  <c r="AK22" i="29"/>
  <c r="BR23" i="29"/>
  <c r="AK26" i="29"/>
  <c r="BR14" i="29"/>
  <c r="BR22" i="29"/>
  <c r="AS24" i="29"/>
  <c r="AL28" i="29"/>
  <c r="AL29" i="29"/>
  <c r="AL17" i="29"/>
  <c r="X24" i="29" l="1"/>
  <c r="Z24" i="29" s="1"/>
  <c r="AA24" i="29" s="1"/>
  <c r="AY24" i="29" s="1"/>
  <c r="AM18" i="29"/>
  <c r="AM12" i="29"/>
  <c r="AM13" i="29" s="1"/>
  <c r="AM14" i="29" s="1"/>
  <c r="AM15" i="29" s="1"/>
  <c r="AL61" i="29"/>
  <c r="AL62" i="29" s="1"/>
  <c r="AL13" i="29"/>
  <c r="AL14" i="29" s="1"/>
  <c r="AL15" i="29" s="1"/>
  <c r="X12" i="29"/>
  <c r="Z12" i="29" s="1"/>
  <c r="AA12" i="29" s="1"/>
  <c r="AY12" i="29" s="1"/>
  <c r="AV18" i="29"/>
  <c r="AV66" i="29"/>
  <c r="AM66" i="29"/>
  <c r="AM67" i="29" s="1"/>
  <c r="AM68" i="29" s="1"/>
  <c r="AM69" i="29" s="1"/>
  <c r="AM70" i="29" s="1"/>
  <c r="AM71" i="29" s="1"/>
  <c r="AL67" i="29"/>
  <c r="AL68" i="29" s="1"/>
  <c r="AL69" i="29" s="1"/>
  <c r="AL70" i="29" s="1"/>
  <c r="AL71" i="29" s="1"/>
  <c r="AL19" i="29"/>
  <c r="AL20" i="29" s="1"/>
  <c r="AL21" i="29" s="1"/>
  <c r="AL22" i="29" s="1"/>
  <c r="AT18" i="29" s="1"/>
  <c r="AU18" i="29" s="1"/>
  <c r="AV24" i="29"/>
  <c r="X60" i="29"/>
  <c r="Z60" i="29" s="1"/>
  <c r="AA60" i="29" s="1"/>
  <c r="AY60" i="29" s="1"/>
  <c r="AL25" i="29"/>
  <c r="AL26" i="29" s="1"/>
  <c r="AL27" i="29" s="1"/>
  <c r="AM60" i="29"/>
  <c r="AM61" i="29" s="1"/>
  <c r="AM62" i="29" s="1"/>
  <c r="AW24" i="29"/>
  <c r="AX24" i="29" s="1"/>
  <c r="AM19" i="29"/>
  <c r="AM20" i="29" s="1"/>
  <c r="AT60" i="29" l="1"/>
  <c r="AU60" i="29" s="1"/>
  <c r="AT66" i="29"/>
  <c r="AU66" i="29" s="1"/>
  <c r="AW60" i="29"/>
  <c r="AX60" i="29" s="1"/>
  <c r="AW66" i="29"/>
  <c r="AX66" i="29" s="1"/>
  <c r="AT24" i="29"/>
  <c r="AU24" i="29" s="1"/>
  <c r="AZ24" i="29" s="1"/>
  <c r="AW12" i="29"/>
  <c r="AX12" i="29" s="1"/>
  <c r="AT12" i="29"/>
  <c r="AU12" i="29" s="1"/>
  <c r="AM22" i="29"/>
  <c r="AM21" i="29"/>
  <c r="AZ60" i="29" l="1"/>
  <c r="AZ66" i="29"/>
  <c r="AW18" i="29"/>
  <c r="AX18" i="29" s="1"/>
  <c r="AZ18" i="29" s="1"/>
  <c r="AZ12" i="29"/>
  <c r="BQ37" i="35" l="1"/>
  <c r="BD37" i="35"/>
  <c r="AJ37" i="35"/>
  <c r="AH37" i="35"/>
  <c r="AF37" i="35"/>
  <c r="BQ36" i="35"/>
  <c r="BD36" i="35"/>
  <c r="AJ36" i="35"/>
  <c r="AH36" i="35"/>
  <c r="AF36" i="35"/>
  <c r="BQ35" i="35"/>
  <c r="BD35" i="35"/>
  <c r="AJ35" i="35"/>
  <c r="AH35" i="35"/>
  <c r="AF35" i="35"/>
  <c r="BQ34" i="35"/>
  <c r="BD34" i="35"/>
  <c r="AJ34" i="35"/>
  <c r="AH34" i="35"/>
  <c r="AF34" i="35"/>
  <c r="BQ33" i="35"/>
  <c r="BD33" i="35"/>
  <c r="AJ33" i="35"/>
  <c r="AH33" i="35"/>
  <c r="AF33" i="35"/>
  <c r="BQ32" i="35"/>
  <c r="BD32" i="35"/>
  <c r="AJ32" i="35"/>
  <c r="AH32" i="35"/>
  <c r="AF32" i="35"/>
  <c r="W32" i="35"/>
  <c r="U32" i="35"/>
  <c r="S32" i="35"/>
  <c r="AS32" i="35" s="1"/>
  <c r="BQ31" i="35"/>
  <c r="BD31" i="35"/>
  <c r="AJ31" i="35"/>
  <c r="AH31" i="35"/>
  <c r="AF31" i="35"/>
  <c r="BQ30" i="35"/>
  <c r="BD30" i="35"/>
  <c r="AJ30" i="35"/>
  <c r="AH30" i="35"/>
  <c r="AF30" i="35"/>
  <c r="BQ29" i="35"/>
  <c r="BD29" i="35"/>
  <c r="AJ29" i="35"/>
  <c r="AH29" i="35"/>
  <c r="AF29" i="35"/>
  <c r="BQ28" i="35"/>
  <c r="BD28" i="35"/>
  <c r="AJ28" i="35"/>
  <c r="AH28" i="35"/>
  <c r="AF28" i="35"/>
  <c r="BQ27" i="35"/>
  <c r="BD27" i="35"/>
  <c r="AJ27" i="35"/>
  <c r="AH27" i="35"/>
  <c r="AF27" i="35"/>
  <c r="BQ26" i="35"/>
  <c r="BD26" i="35"/>
  <c r="AJ26" i="35"/>
  <c r="AH26" i="35"/>
  <c r="AF26" i="35"/>
  <c r="W26" i="35"/>
  <c r="U26" i="35"/>
  <c r="S26" i="35"/>
  <c r="AS26" i="35" s="1"/>
  <c r="BQ25" i="35"/>
  <c r="AJ25" i="35"/>
  <c r="AH25" i="35"/>
  <c r="AF25" i="35"/>
  <c r="BQ24" i="35"/>
  <c r="AJ24" i="35"/>
  <c r="AH24" i="35"/>
  <c r="AF24" i="35"/>
  <c r="BQ23" i="35"/>
  <c r="AJ23" i="35"/>
  <c r="AH23" i="35"/>
  <c r="AF23" i="35"/>
  <c r="BQ22" i="35"/>
  <c r="AJ22" i="35"/>
  <c r="AH22" i="35"/>
  <c r="AF22" i="35"/>
  <c r="BQ21" i="35"/>
  <c r="AJ21" i="35"/>
  <c r="AH21" i="35"/>
  <c r="AF21" i="35"/>
  <c r="BQ20" i="35"/>
  <c r="AJ20" i="35"/>
  <c r="AH20" i="35"/>
  <c r="AF20" i="35"/>
  <c r="W20" i="35"/>
  <c r="U20" i="35"/>
  <c r="S20" i="35"/>
  <c r="AS20" i="35" s="1"/>
  <c r="BQ119" i="29"/>
  <c r="BD119" i="29"/>
  <c r="AJ119" i="29"/>
  <c r="AH119" i="29"/>
  <c r="AF119" i="29"/>
  <c r="BQ118" i="29"/>
  <c r="BD118" i="29"/>
  <c r="AJ118" i="29"/>
  <c r="AH118" i="29"/>
  <c r="AF118" i="29"/>
  <c r="BQ117" i="29"/>
  <c r="BD117" i="29"/>
  <c r="AJ117" i="29"/>
  <c r="AH117" i="29"/>
  <c r="AF117" i="29"/>
  <c r="BQ116" i="29"/>
  <c r="BD116" i="29"/>
  <c r="AJ116" i="29"/>
  <c r="AH116" i="29"/>
  <c r="AF116" i="29"/>
  <c r="BQ115" i="29"/>
  <c r="BD115" i="29"/>
  <c r="AJ115" i="29"/>
  <c r="AH115" i="29"/>
  <c r="AF115" i="29"/>
  <c r="BQ114" i="29"/>
  <c r="BD114" i="29"/>
  <c r="AJ114" i="29"/>
  <c r="AH114" i="29"/>
  <c r="AF114" i="29"/>
  <c r="W114" i="29"/>
  <c r="U114" i="29"/>
  <c r="S114" i="29"/>
  <c r="AS114" i="29" s="1"/>
  <c r="BQ113" i="29"/>
  <c r="BD113" i="29"/>
  <c r="AJ113" i="29"/>
  <c r="AH113" i="29"/>
  <c r="AF113" i="29"/>
  <c r="BQ112" i="29"/>
  <c r="BD112" i="29"/>
  <c r="AJ112" i="29"/>
  <c r="AH112" i="29"/>
  <c r="AF112" i="29"/>
  <c r="BQ111" i="29"/>
  <c r="BD111" i="29"/>
  <c r="AJ111" i="29"/>
  <c r="AH111" i="29"/>
  <c r="AF111" i="29"/>
  <c r="BQ110" i="29"/>
  <c r="BD110" i="29"/>
  <c r="AJ110" i="29"/>
  <c r="AH110" i="29"/>
  <c r="AF110" i="29"/>
  <c r="BQ109" i="29"/>
  <c r="BD109" i="29"/>
  <c r="AJ109" i="29"/>
  <c r="AH109" i="29"/>
  <c r="AF109" i="29"/>
  <c r="BQ108" i="29"/>
  <c r="BD108" i="29"/>
  <c r="AJ108" i="29"/>
  <c r="AH108" i="29"/>
  <c r="AF108" i="29"/>
  <c r="W108" i="29"/>
  <c r="U108" i="29"/>
  <c r="S108" i="29"/>
  <c r="AS108" i="29" s="1"/>
  <c r="BQ107" i="29"/>
  <c r="BD107" i="29"/>
  <c r="AJ107" i="29"/>
  <c r="AH107" i="29"/>
  <c r="AF107" i="29"/>
  <c r="BQ106" i="29"/>
  <c r="BD106" i="29"/>
  <c r="AJ106" i="29"/>
  <c r="AH106" i="29"/>
  <c r="AF106" i="29"/>
  <c r="BQ105" i="29"/>
  <c r="BD105" i="29"/>
  <c r="AJ105" i="29"/>
  <c r="AH105" i="29"/>
  <c r="AF105" i="29"/>
  <c r="BQ104" i="29"/>
  <c r="BD104" i="29"/>
  <c r="AJ104" i="29"/>
  <c r="AH104" i="29"/>
  <c r="AF104" i="29"/>
  <c r="BQ103" i="29"/>
  <c r="BD103" i="29"/>
  <c r="AJ103" i="29"/>
  <c r="AH103" i="29"/>
  <c r="AF103" i="29"/>
  <c r="BQ102" i="29"/>
  <c r="BD102" i="29"/>
  <c r="AJ102" i="29"/>
  <c r="AH102" i="29"/>
  <c r="AF102" i="29"/>
  <c r="W102" i="29"/>
  <c r="U102" i="29"/>
  <c r="S102" i="29"/>
  <c r="AS102" i="29" s="1"/>
  <c r="BQ101" i="29"/>
  <c r="BD101" i="29"/>
  <c r="AJ101" i="29"/>
  <c r="AH101" i="29"/>
  <c r="AF101" i="29"/>
  <c r="BQ100" i="29"/>
  <c r="BD100" i="29"/>
  <c r="AJ100" i="29"/>
  <c r="AH100" i="29"/>
  <c r="AF100" i="29"/>
  <c r="BQ99" i="29"/>
  <c r="BD99" i="29"/>
  <c r="AJ99" i="29"/>
  <c r="AH99" i="29"/>
  <c r="AF99" i="29"/>
  <c r="BQ98" i="29"/>
  <c r="BD98" i="29"/>
  <c r="AJ98" i="29"/>
  <c r="AH98" i="29"/>
  <c r="AF98" i="29"/>
  <c r="BQ97" i="29"/>
  <c r="BD97" i="29"/>
  <c r="AJ97" i="29"/>
  <c r="AH97" i="29"/>
  <c r="AF97" i="29"/>
  <c r="BQ96" i="29"/>
  <c r="BD96" i="29"/>
  <c r="AJ96" i="29"/>
  <c r="AH96" i="29"/>
  <c r="AF96" i="29"/>
  <c r="W96" i="29"/>
  <c r="U96" i="29"/>
  <c r="S96" i="29"/>
  <c r="AS96" i="29" s="1"/>
  <c r="BQ95" i="29"/>
  <c r="BD95" i="29"/>
  <c r="AJ95" i="29"/>
  <c r="AH95" i="29"/>
  <c r="AF95" i="29"/>
  <c r="BQ94" i="29"/>
  <c r="BD94" i="29"/>
  <c r="AJ94" i="29"/>
  <c r="AH94" i="29"/>
  <c r="AF94" i="29"/>
  <c r="BQ93" i="29"/>
  <c r="BD93" i="29"/>
  <c r="AJ93" i="29"/>
  <c r="AH93" i="29"/>
  <c r="AF93" i="29"/>
  <c r="BQ92" i="29"/>
  <c r="BD92" i="29"/>
  <c r="AJ92" i="29"/>
  <c r="AH92" i="29"/>
  <c r="AF92" i="29"/>
  <c r="BQ91" i="29"/>
  <c r="BD91" i="29"/>
  <c r="AJ91" i="29"/>
  <c r="AH91" i="29"/>
  <c r="AF91" i="29"/>
  <c r="BQ90" i="29"/>
  <c r="BD90" i="29"/>
  <c r="AJ90" i="29"/>
  <c r="AH90" i="29"/>
  <c r="AF90" i="29"/>
  <c r="W90" i="29"/>
  <c r="U90" i="29"/>
  <c r="S90" i="29"/>
  <c r="AS90" i="29" s="1"/>
  <c r="BQ89" i="29"/>
  <c r="BD89" i="29"/>
  <c r="AJ89" i="29"/>
  <c r="AH89" i="29"/>
  <c r="AF89" i="29"/>
  <c r="BQ88" i="29"/>
  <c r="BD88" i="29"/>
  <c r="AJ88" i="29"/>
  <c r="AH88" i="29"/>
  <c r="AF88" i="29"/>
  <c r="BQ87" i="29"/>
  <c r="BD87" i="29"/>
  <c r="AJ87" i="29"/>
  <c r="AH87" i="29"/>
  <c r="AF87" i="29"/>
  <c r="BQ86" i="29"/>
  <c r="BD86" i="29"/>
  <c r="AJ86" i="29"/>
  <c r="AH86" i="29"/>
  <c r="AF86" i="29"/>
  <c r="BQ85" i="29"/>
  <c r="BD85" i="29"/>
  <c r="AJ85" i="29"/>
  <c r="AH85" i="29"/>
  <c r="AF85" i="29"/>
  <c r="BQ84" i="29"/>
  <c r="BD84" i="29"/>
  <c r="AJ84" i="29"/>
  <c r="AH84" i="29"/>
  <c r="AF84" i="29"/>
  <c r="W84" i="29"/>
  <c r="U84" i="29"/>
  <c r="S84" i="29"/>
  <c r="AS84" i="29" s="1"/>
  <c r="BQ83" i="29"/>
  <c r="BD83" i="29"/>
  <c r="AJ83" i="29"/>
  <c r="AH83" i="29"/>
  <c r="AF83" i="29"/>
  <c r="BQ82" i="29"/>
  <c r="BD82" i="29"/>
  <c r="AJ82" i="29"/>
  <c r="AH82" i="29"/>
  <c r="AF82" i="29"/>
  <c r="BQ81" i="29"/>
  <c r="BD81" i="29"/>
  <c r="AJ81" i="29"/>
  <c r="AH81" i="29"/>
  <c r="AF81" i="29"/>
  <c r="BQ80" i="29"/>
  <c r="BD80" i="29"/>
  <c r="AJ80" i="29"/>
  <c r="AH80" i="29"/>
  <c r="AF80" i="29"/>
  <c r="BQ79" i="29"/>
  <c r="BD79" i="29"/>
  <c r="AJ79" i="29"/>
  <c r="AH79" i="29"/>
  <c r="AF79" i="29"/>
  <c r="BQ78" i="29"/>
  <c r="BD78" i="29"/>
  <c r="AJ78" i="29"/>
  <c r="AH78" i="29"/>
  <c r="AF78" i="29"/>
  <c r="W78" i="29"/>
  <c r="U78" i="29"/>
  <c r="S78" i="29"/>
  <c r="AS78" i="29" s="1"/>
  <c r="BQ77" i="29"/>
  <c r="BD77" i="29"/>
  <c r="AJ77" i="29"/>
  <c r="AH77" i="29"/>
  <c r="AF77" i="29"/>
  <c r="BQ76" i="29"/>
  <c r="BD76" i="29"/>
  <c r="AJ76" i="29"/>
  <c r="AH76" i="29"/>
  <c r="AF76" i="29"/>
  <c r="BQ75" i="29"/>
  <c r="BD75" i="29"/>
  <c r="AJ75" i="29"/>
  <c r="AH75" i="29"/>
  <c r="AF75" i="29"/>
  <c r="BQ74" i="29"/>
  <c r="BD74" i="29"/>
  <c r="AJ74" i="29"/>
  <c r="AH74" i="29"/>
  <c r="AF74" i="29"/>
  <c r="BQ73" i="29"/>
  <c r="BD73" i="29"/>
  <c r="AJ73" i="29"/>
  <c r="AH73" i="29"/>
  <c r="AF73" i="29"/>
  <c r="BQ72" i="29"/>
  <c r="BD72" i="29"/>
  <c r="AJ72" i="29"/>
  <c r="AH72" i="29"/>
  <c r="AF72" i="29"/>
  <c r="W72" i="29"/>
  <c r="U72" i="29"/>
  <c r="S72" i="29"/>
  <c r="AS72" i="29" s="1"/>
  <c r="AK37" i="35" l="1"/>
  <c r="AK20" i="35"/>
  <c r="AL20" i="35" s="1"/>
  <c r="AK29" i="35"/>
  <c r="BR29" i="35"/>
  <c r="BR22" i="35"/>
  <c r="BR31" i="35"/>
  <c r="AK34" i="35"/>
  <c r="BR34" i="35"/>
  <c r="AK25" i="35"/>
  <c r="Y26" i="35"/>
  <c r="X26" i="35" s="1"/>
  <c r="Z26" i="35" s="1"/>
  <c r="AA26" i="35" s="1"/>
  <c r="AY26" i="35" s="1"/>
  <c r="AK27" i="35"/>
  <c r="BR26" i="35"/>
  <c r="AM31" i="35"/>
  <c r="BR21" i="35"/>
  <c r="AK26" i="35"/>
  <c r="AL26" i="35" s="1"/>
  <c r="BR23" i="35"/>
  <c r="AK21" i="35"/>
  <c r="AK24" i="35"/>
  <c r="BR25" i="35"/>
  <c r="AM36" i="35"/>
  <c r="AK31" i="35"/>
  <c r="AK32" i="35"/>
  <c r="AL32" i="35" s="1"/>
  <c r="AK35" i="35"/>
  <c r="BR24" i="35"/>
  <c r="AL23" i="35"/>
  <c r="AK30" i="35"/>
  <c r="BR20" i="35"/>
  <c r="Y32" i="35"/>
  <c r="AV32" i="35" s="1"/>
  <c r="BR37" i="35"/>
  <c r="AL112" i="29"/>
  <c r="BR74" i="29"/>
  <c r="AK92" i="29"/>
  <c r="AK117" i="29"/>
  <c r="AK81" i="29"/>
  <c r="BR108" i="29"/>
  <c r="BR113" i="29"/>
  <c r="BR86" i="29"/>
  <c r="BR105" i="29"/>
  <c r="AK77" i="29"/>
  <c r="AK78" i="29"/>
  <c r="AL78" i="29" s="1"/>
  <c r="BR91" i="29"/>
  <c r="BR112" i="29"/>
  <c r="Y84" i="29"/>
  <c r="X84" i="29" s="1"/>
  <c r="Z84" i="29" s="1"/>
  <c r="AA84" i="29" s="1"/>
  <c r="AY84" i="29" s="1"/>
  <c r="AK85" i="29"/>
  <c r="BR99" i="29"/>
  <c r="AK91" i="29"/>
  <c r="AK94" i="29"/>
  <c r="AK84" i="29"/>
  <c r="AL84" i="29" s="1"/>
  <c r="BR85" i="29"/>
  <c r="Y96" i="29"/>
  <c r="AV96" i="29" s="1"/>
  <c r="BR98" i="29"/>
  <c r="BR78" i="29"/>
  <c r="AK86" i="29"/>
  <c r="AK99" i="29"/>
  <c r="AK101" i="29"/>
  <c r="BR109" i="29"/>
  <c r="AK111" i="29"/>
  <c r="BR102" i="29"/>
  <c r="AK104" i="29"/>
  <c r="BR115" i="29"/>
  <c r="Y102" i="29"/>
  <c r="AV102" i="29" s="1"/>
  <c r="AK116" i="29"/>
  <c r="BR117" i="29"/>
  <c r="AK82" i="29"/>
  <c r="AK95" i="29"/>
  <c r="AK96" i="29"/>
  <c r="AL96" i="29" s="1"/>
  <c r="BR119" i="29"/>
  <c r="BR84" i="29"/>
  <c r="AM80" i="29"/>
  <c r="AK80" i="29"/>
  <c r="BR81" i="29"/>
  <c r="AK83" i="29"/>
  <c r="AK89" i="29"/>
  <c r="BR94" i="29"/>
  <c r="AK100" i="29"/>
  <c r="AK107" i="29"/>
  <c r="AK118" i="29"/>
  <c r="AK75" i="29"/>
  <c r="Y78" i="29"/>
  <c r="AV78" i="29" s="1"/>
  <c r="AK79" i="29"/>
  <c r="AK88" i="29"/>
  <c r="BR89" i="29"/>
  <c r="BR100" i="29"/>
  <c r="AK103" i="29"/>
  <c r="AK106" i="29"/>
  <c r="BR107" i="29"/>
  <c r="AK110" i="29"/>
  <c r="AK113" i="29"/>
  <c r="AL82" i="29"/>
  <c r="AM113" i="29"/>
  <c r="BR82" i="29"/>
  <c r="BR95" i="29"/>
  <c r="AL113" i="29"/>
  <c r="BR88" i="29"/>
  <c r="BR92" i="29"/>
  <c r="AK102" i="29"/>
  <c r="AL102" i="29" s="1"/>
  <c r="BR106" i="29"/>
  <c r="Y108" i="29"/>
  <c r="X108" i="29" s="1"/>
  <c r="Z108" i="29" s="1"/>
  <c r="AA108" i="29" s="1"/>
  <c r="AY108" i="29" s="1"/>
  <c r="AK109" i="29"/>
  <c r="AM112" i="29"/>
  <c r="AM24" i="35"/>
  <c r="AM30" i="35"/>
  <c r="AM35" i="35"/>
  <c r="BR36" i="35"/>
  <c r="AM25" i="35"/>
  <c r="BR28" i="35"/>
  <c r="AK23" i="35"/>
  <c r="BR33" i="35"/>
  <c r="AL24" i="35"/>
  <c r="BR27" i="35"/>
  <c r="BR32" i="35"/>
  <c r="AM23" i="35"/>
  <c r="BR35" i="35"/>
  <c r="Y20" i="35"/>
  <c r="AM20" i="35" s="1"/>
  <c r="AK22" i="35"/>
  <c r="AK28" i="35"/>
  <c r="BR30" i="35"/>
  <c r="AK33" i="35"/>
  <c r="AM37" i="35"/>
  <c r="AM22" i="35"/>
  <c r="AL31" i="35"/>
  <c r="AK36" i="35"/>
  <c r="AL25" i="35"/>
  <c r="AL35" i="35"/>
  <c r="AL36" i="35"/>
  <c r="AL37" i="35"/>
  <c r="AL29" i="35"/>
  <c r="AM29" i="35"/>
  <c r="AL30" i="35"/>
  <c r="AL22" i="35"/>
  <c r="AM75" i="29"/>
  <c r="BR76" i="29"/>
  <c r="AM81" i="29"/>
  <c r="AK90" i="29"/>
  <c r="AL90" i="29" s="1"/>
  <c r="BR97" i="29"/>
  <c r="BR101" i="29"/>
  <c r="AK108" i="29"/>
  <c r="AL108" i="29" s="1"/>
  <c r="BR111" i="29"/>
  <c r="BR114" i="29"/>
  <c r="AK76" i="29"/>
  <c r="AK74" i="29"/>
  <c r="AL80" i="29"/>
  <c r="AK105" i="29"/>
  <c r="AK97" i="29"/>
  <c r="AK98" i="29"/>
  <c r="AK112" i="29"/>
  <c r="Y114" i="29"/>
  <c r="AM114" i="29" s="1"/>
  <c r="AM115" i="29" s="1"/>
  <c r="AM116" i="29" s="1"/>
  <c r="AM117" i="29" s="1"/>
  <c r="AM118" i="29" s="1"/>
  <c r="AM119" i="29" s="1"/>
  <c r="AK115" i="29"/>
  <c r="AK119" i="29"/>
  <c r="BR79" i="29"/>
  <c r="BR93" i="29"/>
  <c r="AM107" i="29"/>
  <c r="AK72" i="29"/>
  <c r="AL72" i="29" s="1"/>
  <c r="BR104" i="29"/>
  <c r="BR75" i="29"/>
  <c r="AK73" i="29"/>
  <c r="AL77" i="29"/>
  <c r="AM77" i="29"/>
  <c r="BR80" i="29"/>
  <c r="Y90" i="29"/>
  <c r="X90" i="29" s="1"/>
  <c r="Z90" i="29" s="1"/>
  <c r="AA90" i="29" s="1"/>
  <c r="AY90" i="29" s="1"/>
  <c r="AK93" i="29"/>
  <c r="BR116" i="29"/>
  <c r="AM76" i="29"/>
  <c r="AL76" i="29"/>
  <c r="BR118" i="29"/>
  <c r="BR83" i="29"/>
  <c r="BR72" i="29"/>
  <c r="AK87" i="29"/>
  <c r="AK114" i="29"/>
  <c r="AL114" i="29" s="1"/>
  <c r="BR110" i="29"/>
  <c r="BR73" i="29"/>
  <c r="BR90" i="29"/>
  <c r="Y72" i="29"/>
  <c r="AL75" i="29"/>
  <c r="BR87" i="29"/>
  <c r="BR96" i="29"/>
  <c r="BR103" i="29"/>
  <c r="AM83" i="29"/>
  <c r="AL83" i="29"/>
  <c r="BR77" i="29"/>
  <c r="AM82" i="29"/>
  <c r="AL81" i="29"/>
  <c r="AL107" i="29"/>
  <c r="AV26" i="35" l="1"/>
  <c r="AL27" i="35"/>
  <c r="AM26" i="35"/>
  <c r="AM27" i="35" s="1"/>
  <c r="AM28" i="35" s="1"/>
  <c r="AV20" i="35"/>
  <c r="AL33" i="35"/>
  <c r="AL34" i="35" s="1"/>
  <c r="X32" i="35"/>
  <c r="Z32" i="35" s="1"/>
  <c r="AA32" i="35" s="1"/>
  <c r="AY32" i="35" s="1"/>
  <c r="AM32" i="35"/>
  <c r="AM33" i="35" s="1"/>
  <c r="AM34" i="35" s="1"/>
  <c r="AM96" i="29"/>
  <c r="AM97" i="29" s="1"/>
  <c r="AM98" i="29" s="1"/>
  <c r="AM99" i="29" s="1"/>
  <c r="AM100" i="29" s="1"/>
  <c r="AM101" i="29" s="1"/>
  <c r="AW96" i="29" s="1"/>
  <c r="AX96" i="29" s="1"/>
  <c r="AV84" i="29"/>
  <c r="AL21" i="35"/>
  <c r="AT20" i="35" s="1"/>
  <c r="AU20" i="35" s="1"/>
  <c r="X20" i="35"/>
  <c r="Z20" i="35" s="1"/>
  <c r="AA20" i="35" s="1"/>
  <c r="AY20" i="35" s="1"/>
  <c r="AM78" i="29"/>
  <c r="AM79" i="29" s="1"/>
  <c r="AW78" i="29" s="1"/>
  <c r="AX78" i="29" s="1"/>
  <c r="AL91" i="29"/>
  <c r="AL92" i="29" s="1"/>
  <c r="AL93" i="29" s="1"/>
  <c r="AL94" i="29" s="1"/>
  <c r="AL95" i="29" s="1"/>
  <c r="AT90" i="29" s="1"/>
  <c r="AU90" i="29" s="1"/>
  <c r="AL85" i="29"/>
  <c r="AL86" i="29" s="1"/>
  <c r="AL87" i="29" s="1"/>
  <c r="AL88" i="29" s="1"/>
  <c r="AL89" i="29" s="1"/>
  <c r="AL97" i="29"/>
  <c r="AL98" i="29" s="1"/>
  <c r="AL99" i="29" s="1"/>
  <c r="AL100" i="29" s="1"/>
  <c r="AL101" i="29" s="1"/>
  <c r="X96" i="29"/>
  <c r="Z96" i="29" s="1"/>
  <c r="AA96" i="29" s="1"/>
  <c r="AY96" i="29" s="1"/>
  <c r="AV108" i="29"/>
  <c r="AV114" i="29"/>
  <c r="X114" i="29"/>
  <c r="Z114" i="29" s="1"/>
  <c r="AA114" i="29" s="1"/>
  <c r="AY114" i="29" s="1"/>
  <c r="AM108" i="29"/>
  <c r="AM84" i="29"/>
  <c r="AM85" i="29" s="1"/>
  <c r="AM86" i="29" s="1"/>
  <c r="AM87" i="29" s="1"/>
  <c r="AM88" i="29" s="1"/>
  <c r="AM89" i="29" s="1"/>
  <c r="AM109" i="29"/>
  <c r="AM110" i="29" s="1"/>
  <c r="AM111" i="29" s="1"/>
  <c r="AL79" i="29"/>
  <c r="AT78" i="29" s="1"/>
  <c r="AU78" i="29" s="1"/>
  <c r="X102" i="29"/>
  <c r="Z102" i="29" s="1"/>
  <c r="AA102" i="29" s="1"/>
  <c r="AY102" i="29" s="1"/>
  <c r="AM102" i="29"/>
  <c r="AM103" i="29" s="1"/>
  <c r="AM104" i="29" s="1"/>
  <c r="AM105" i="29" s="1"/>
  <c r="AM106" i="29" s="1"/>
  <c r="X78" i="29"/>
  <c r="Z78" i="29" s="1"/>
  <c r="AA78" i="29" s="1"/>
  <c r="AY78" i="29" s="1"/>
  <c r="AL110" i="29"/>
  <c r="AL111" i="29" s="1"/>
  <c r="AM90" i="29"/>
  <c r="AM91" i="29" s="1"/>
  <c r="AM92" i="29" s="1"/>
  <c r="AM93" i="29" s="1"/>
  <c r="AM94" i="29" s="1"/>
  <c r="AM95" i="29" s="1"/>
  <c r="AV90" i="29"/>
  <c r="AL28" i="35"/>
  <c r="AT26" i="35" s="1"/>
  <c r="AU26" i="35" s="1"/>
  <c r="AM21" i="35"/>
  <c r="AW20" i="35" s="1"/>
  <c r="AX20" i="35" s="1"/>
  <c r="AL115" i="29"/>
  <c r="AL116" i="29" s="1"/>
  <c r="AL117" i="29" s="1"/>
  <c r="AL118" i="29" s="1"/>
  <c r="AL119" i="29" s="1"/>
  <c r="AL103" i="29"/>
  <c r="AL104" i="29" s="1"/>
  <c r="AL105" i="29" s="1"/>
  <c r="AL106" i="29" s="1"/>
  <c r="AW114" i="29"/>
  <c r="AX114" i="29" s="1"/>
  <c r="AV72" i="29"/>
  <c r="X72" i="29"/>
  <c r="Z72" i="29" s="1"/>
  <c r="AA72" i="29" s="1"/>
  <c r="AY72" i="29" s="1"/>
  <c r="AL109" i="29"/>
  <c r="AM72" i="29"/>
  <c r="AL73" i="29"/>
  <c r="AL74" i="29" s="1"/>
  <c r="AT32" i="35" l="1"/>
  <c r="AU32" i="35" s="1"/>
  <c r="AZ20" i="35"/>
  <c r="AW108" i="29"/>
  <c r="AX108" i="29" s="1"/>
  <c r="AT108" i="29"/>
  <c r="AU108" i="29" s="1"/>
  <c r="AW102" i="29"/>
  <c r="AX102" i="29" s="1"/>
  <c r="AZ78" i="29"/>
  <c r="AW32" i="35"/>
  <c r="AX32" i="35" s="1"/>
  <c r="AW26" i="35"/>
  <c r="AX26" i="35" s="1"/>
  <c r="AZ26" i="35" s="1"/>
  <c r="AT96" i="29"/>
  <c r="AU96" i="29" s="1"/>
  <c r="AZ96" i="29" s="1"/>
  <c r="AT84" i="29"/>
  <c r="AU84" i="29" s="1"/>
  <c r="AW90" i="29"/>
  <c r="AX90" i="29" s="1"/>
  <c r="AZ90" i="29" s="1"/>
  <c r="AT114" i="29"/>
  <c r="AU114" i="29" s="1"/>
  <c r="AZ114" i="29" s="1"/>
  <c r="AT72" i="29"/>
  <c r="AU72" i="29" s="1"/>
  <c r="AT102" i="29"/>
  <c r="AU102" i="29" s="1"/>
  <c r="AM73" i="29"/>
  <c r="AM74" i="29" s="1"/>
  <c r="AW84" i="29"/>
  <c r="AX84" i="29" s="1"/>
  <c r="AZ32" i="35" l="1"/>
  <c r="AZ108" i="29"/>
  <c r="AZ84" i="29"/>
  <c r="AZ102" i="29"/>
  <c r="AW72" i="29"/>
  <c r="AX72" i="29" s="1"/>
  <c r="AZ72" i="29" s="1"/>
  <c r="S312" i="29" l="1"/>
  <c r="AS312" i="29" s="1"/>
  <c r="U312" i="29"/>
  <c r="W312" i="29"/>
  <c r="AF312" i="29"/>
  <c r="AH312" i="29"/>
  <c r="AJ312" i="29"/>
  <c r="BD312" i="29"/>
  <c r="BQ312" i="29"/>
  <c r="AF313" i="29"/>
  <c r="AH313" i="29"/>
  <c r="AJ313" i="29"/>
  <c r="BD313" i="29"/>
  <c r="BQ313" i="29"/>
  <c r="AF314" i="29"/>
  <c r="AH314" i="29"/>
  <c r="AJ314" i="29"/>
  <c r="BD314" i="29"/>
  <c r="BQ314" i="29"/>
  <c r="AF315" i="29"/>
  <c r="AH315" i="29"/>
  <c r="AJ315" i="29"/>
  <c r="BD315" i="29"/>
  <c r="BQ315" i="29"/>
  <c r="AF316" i="29"/>
  <c r="AH316" i="29"/>
  <c r="AJ316" i="29"/>
  <c r="BD316" i="29"/>
  <c r="BQ316" i="29"/>
  <c r="AF317" i="29"/>
  <c r="AH317" i="29"/>
  <c r="AJ317" i="29"/>
  <c r="BD317" i="29"/>
  <c r="BQ317" i="29"/>
  <c r="BQ61" i="35"/>
  <c r="BD61" i="35"/>
  <c r="AJ61" i="35"/>
  <c r="AH61" i="35"/>
  <c r="AF61" i="35"/>
  <c r="BQ60" i="35"/>
  <c r="BD60" i="35"/>
  <c r="AJ60" i="35"/>
  <c r="AH60" i="35"/>
  <c r="AF60" i="35"/>
  <c r="BQ59" i="35"/>
  <c r="BD59" i="35"/>
  <c r="AJ59" i="35"/>
  <c r="AH59" i="35"/>
  <c r="AF59" i="35"/>
  <c r="BQ58" i="35"/>
  <c r="BD58" i="35"/>
  <c r="AJ58" i="35"/>
  <c r="AH58" i="35"/>
  <c r="AF58" i="35"/>
  <c r="BQ57" i="35"/>
  <c r="BD57" i="35"/>
  <c r="AJ57" i="35"/>
  <c r="AH57" i="35"/>
  <c r="AF57" i="35"/>
  <c r="BQ56" i="35"/>
  <c r="BD56" i="35"/>
  <c r="AJ56" i="35"/>
  <c r="AH56" i="35"/>
  <c r="AF56" i="35"/>
  <c r="W56" i="35"/>
  <c r="U56" i="35"/>
  <c r="S56" i="35"/>
  <c r="AS56" i="35" s="1"/>
  <c r="S152" i="35"/>
  <c r="AS152" i="35" s="1"/>
  <c r="U152" i="35"/>
  <c r="W152" i="35"/>
  <c r="AF152" i="35"/>
  <c r="AH152" i="35"/>
  <c r="AJ152" i="35"/>
  <c r="BD152" i="35"/>
  <c r="BQ152" i="35"/>
  <c r="AF153" i="35"/>
  <c r="AH153" i="35"/>
  <c r="AJ153" i="35"/>
  <c r="BD153" i="35"/>
  <c r="BQ153" i="35"/>
  <c r="AF154" i="35"/>
  <c r="AH154" i="35"/>
  <c r="AJ154" i="35"/>
  <c r="BD154" i="35"/>
  <c r="BQ154" i="35"/>
  <c r="AF155" i="35"/>
  <c r="AH155" i="35"/>
  <c r="AJ155" i="35"/>
  <c r="BD155" i="35"/>
  <c r="BQ155" i="35"/>
  <c r="AF156" i="35"/>
  <c r="AH156" i="35"/>
  <c r="AJ156" i="35"/>
  <c r="BD156" i="35"/>
  <c r="BQ156" i="35"/>
  <c r="AF157" i="35"/>
  <c r="AM157" i="35" s="1"/>
  <c r="AH157" i="35"/>
  <c r="AJ157" i="35"/>
  <c r="BD157" i="35"/>
  <c r="BQ157" i="35"/>
  <c r="S158" i="35"/>
  <c r="U158" i="35"/>
  <c r="W158" i="35"/>
  <c r="AF158" i="35"/>
  <c r="AH158" i="35"/>
  <c r="AJ158" i="35"/>
  <c r="BD158" i="35"/>
  <c r="BQ158" i="35"/>
  <c r="AF159" i="35"/>
  <c r="AH159" i="35"/>
  <c r="AJ159" i="35"/>
  <c r="BD159" i="35"/>
  <c r="BQ159" i="35"/>
  <c r="AF160" i="35"/>
  <c r="AH160" i="35"/>
  <c r="AJ160" i="35"/>
  <c r="BD160" i="35"/>
  <c r="BQ160" i="35"/>
  <c r="AF161" i="35"/>
  <c r="AH161" i="35"/>
  <c r="AJ161" i="35"/>
  <c r="BD161" i="35"/>
  <c r="BQ161" i="35"/>
  <c r="AF162" i="35"/>
  <c r="AH162" i="35"/>
  <c r="AJ162" i="35"/>
  <c r="BD162" i="35"/>
  <c r="BQ162" i="35"/>
  <c r="AF163" i="35"/>
  <c r="AH163" i="35"/>
  <c r="AJ163" i="35"/>
  <c r="BD163" i="35"/>
  <c r="BQ163" i="35"/>
  <c r="BQ221" i="29"/>
  <c r="BD221" i="29"/>
  <c r="AJ221" i="29"/>
  <c r="AH221" i="29"/>
  <c r="AF221" i="29"/>
  <c r="BQ220" i="29"/>
  <c r="BD220" i="29"/>
  <c r="AJ220" i="29"/>
  <c r="AH220" i="29"/>
  <c r="AF220" i="29"/>
  <c r="BQ219" i="29"/>
  <c r="BD219" i="29"/>
  <c r="AJ219" i="29"/>
  <c r="AH219" i="29"/>
  <c r="AF219" i="29"/>
  <c r="BQ218" i="29"/>
  <c r="BD218" i="29"/>
  <c r="AJ218" i="29"/>
  <c r="AH218" i="29"/>
  <c r="AF218" i="29"/>
  <c r="BQ217" i="29"/>
  <c r="BD217" i="29"/>
  <c r="AJ217" i="29"/>
  <c r="AH217" i="29"/>
  <c r="AF217" i="29"/>
  <c r="BQ216" i="29"/>
  <c r="BD216" i="29"/>
  <c r="AJ216" i="29"/>
  <c r="AH216" i="29"/>
  <c r="AF216" i="29"/>
  <c r="W216" i="29"/>
  <c r="U216" i="29"/>
  <c r="S216" i="29"/>
  <c r="AS216" i="29" s="1"/>
  <c r="BQ215" i="29"/>
  <c r="BD215" i="29"/>
  <c r="AJ215" i="29"/>
  <c r="AH215" i="29"/>
  <c r="AF215" i="29"/>
  <c r="BQ214" i="29"/>
  <c r="BD214" i="29"/>
  <c r="AJ214" i="29"/>
  <c r="AH214" i="29"/>
  <c r="AF214" i="29"/>
  <c r="BQ213" i="29"/>
  <c r="BD213" i="29"/>
  <c r="AJ213" i="29"/>
  <c r="AH213" i="29"/>
  <c r="AF213" i="29"/>
  <c r="BQ212" i="29"/>
  <c r="BD212" i="29"/>
  <c r="AJ212" i="29"/>
  <c r="AH212" i="29"/>
  <c r="AF212" i="29"/>
  <c r="BQ211" i="29"/>
  <c r="BD211" i="29"/>
  <c r="AJ211" i="29"/>
  <c r="AH211" i="29"/>
  <c r="AF211" i="29"/>
  <c r="BQ210" i="29"/>
  <c r="BD210" i="29"/>
  <c r="AJ210" i="29"/>
  <c r="AH210" i="29"/>
  <c r="AF210" i="29"/>
  <c r="W210" i="29"/>
  <c r="U210" i="29"/>
  <c r="S210" i="29"/>
  <c r="AS210" i="29" s="1"/>
  <c r="BQ209" i="29"/>
  <c r="BD209" i="29"/>
  <c r="AJ209" i="29"/>
  <c r="AH209" i="29"/>
  <c r="AF209" i="29"/>
  <c r="BQ208" i="29"/>
  <c r="BD208" i="29"/>
  <c r="AJ208" i="29"/>
  <c r="AH208" i="29"/>
  <c r="AF208" i="29"/>
  <c r="BQ207" i="29"/>
  <c r="BD207" i="29"/>
  <c r="AJ207" i="29"/>
  <c r="AH207" i="29"/>
  <c r="AF207" i="29"/>
  <c r="BQ206" i="29"/>
  <c r="BD206" i="29"/>
  <c r="AJ206" i="29"/>
  <c r="AH206" i="29"/>
  <c r="AF206" i="29"/>
  <c r="BQ205" i="29"/>
  <c r="BD205" i="29"/>
  <c r="AJ205" i="29"/>
  <c r="AH205" i="29"/>
  <c r="AF205" i="29"/>
  <c r="BQ204" i="29"/>
  <c r="BD204" i="29"/>
  <c r="AJ204" i="29"/>
  <c r="AH204" i="29"/>
  <c r="AF204" i="29"/>
  <c r="W204" i="29"/>
  <c r="U204" i="29"/>
  <c r="S204" i="29"/>
  <c r="AS204" i="29" s="1"/>
  <c r="BQ203" i="29"/>
  <c r="BD203" i="29"/>
  <c r="AJ203" i="29"/>
  <c r="AH203" i="29"/>
  <c r="AF203" i="29"/>
  <c r="BQ202" i="29"/>
  <c r="BD202" i="29"/>
  <c r="AJ202" i="29"/>
  <c r="AH202" i="29"/>
  <c r="AF202" i="29"/>
  <c r="BQ201" i="29"/>
  <c r="BD201" i="29"/>
  <c r="AJ201" i="29"/>
  <c r="AH201" i="29"/>
  <c r="AF201" i="29"/>
  <c r="BQ200" i="29"/>
  <c r="BD200" i="29"/>
  <c r="AJ200" i="29"/>
  <c r="AH200" i="29"/>
  <c r="AF200" i="29"/>
  <c r="BQ199" i="29"/>
  <c r="BD199" i="29"/>
  <c r="AJ199" i="29"/>
  <c r="AH199" i="29"/>
  <c r="AF199" i="29"/>
  <c r="BQ198" i="29"/>
  <c r="BD198" i="29"/>
  <c r="AJ198" i="29"/>
  <c r="AH198" i="29"/>
  <c r="AF198" i="29"/>
  <c r="W198" i="29"/>
  <c r="U198" i="29"/>
  <c r="S198" i="29"/>
  <c r="AS198" i="29" s="1"/>
  <c r="BQ197" i="29"/>
  <c r="BD197" i="29"/>
  <c r="AJ197" i="29"/>
  <c r="AH197" i="29"/>
  <c r="AF197" i="29"/>
  <c r="BQ196" i="29"/>
  <c r="BD196" i="29"/>
  <c r="AJ196" i="29"/>
  <c r="AH196" i="29"/>
  <c r="AF196" i="29"/>
  <c r="BQ195" i="29"/>
  <c r="BD195" i="29"/>
  <c r="AJ195" i="29"/>
  <c r="AH195" i="29"/>
  <c r="AF195" i="29"/>
  <c r="BQ194" i="29"/>
  <c r="BD194" i="29"/>
  <c r="AJ194" i="29"/>
  <c r="AH194" i="29"/>
  <c r="AF194" i="29"/>
  <c r="BQ193" i="29"/>
  <c r="BD193" i="29"/>
  <c r="AJ193" i="29"/>
  <c r="AH193" i="29"/>
  <c r="AF193" i="29"/>
  <c r="BQ192" i="29"/>
  <c r="BD192" i="29"/>
  <c r="AJ192" i="29"/>
  <c r="AH192" i="29"/>
  <c r="AF192" i="29"/>
  <c r="W192" i="29"/>
  <c r="U192" i="29"/>
  <c r="S192" i="29"/>
  <c r="AS192" i="29" s="1"/>
  <c r="BQ191" i="29"/>
  <c r="BD191" i="29"/>
  <c r="AJ191" i="29"/>
  <c r="AH191" i="29"/>
  <c r="AF191" i="29"/>
  <c r="BQ190" i="29"/>
  <c r="BD190" i="29"/>
  <c r="AJ190" i="29"/>
  <c r="AH190" i="29"/>
  <c r="AF190" i="29"/>
  <c r="BQ189" i="29"/>
  <c r="BD189" i="29"/>
  <c r="AJ189" i="29"/>
  <c r="AH189" i="29"/>
  <c r="AF189" i="29"/>
  <c r="BQ188" i="29"/>
  <c r="BD188" i="29"/>
  <c r="AJ188" i="29"/>
  <c r="AH188" i="29"/>
  <c r="AF188" i="29"/>
  <c r="BQ187" i="29"/>
  <c r="BD187" i="29"/>
  <c r="AJ187" i="29"/>
  <c r="AH187" i="29"/>
  <c r="AF187" i="29"/>
  <c r="BQ186" i="29"/>
  <c r="BD186" i="29"/>
  <c r="AJ186" i="29"/>
  <c r="AH186" i="29"/>
  <c r="AF186" i="29"/>
  <c r="W186" i="29"/>
  <c r="U186" i="29"/>
  <c r="S186" i="29"/>
  <c r="AS186" i="29" s="1"/>
  <c r="BQ185" i="29"/>
  <c r="BD185" i="29"/>
  <c r="AJ185" i="29"/>
  <c r="AH185" i="29"/>
  <c r="AF185" i="29"/>
  <c r="BQ184" i="29"/>
  <c r="BD184" i="29"/>
  <c r="AJ184" i="29"/>
  <c r="AH184" i="29"/>
  <c r="AF184" i="29"/>
  <c r="BQ183" i="29"/>
  <c r="BD183" i="29"/>
  <c r="AJ183" i="29"/>
  <c r="AH183" i="29"/>
  <c r="AF183" i="29"/>
  <c r="BQ182" i="29"/>
  <c r="BD182" i="29"/>
  <c r="AJ182" i="29"/>
  <c r="AH182" i="29"/>
  <c r="AF182" i="29"/>
  <c r="BQ181" i="29"/>
  <c r="BD181" i="29"/>
  <c r="AJ181" i="29"/>
  <c r="AH181" i="29"/>
  <c r="AF181" i="29"/>
  <c r="BQ180" i="29"/>
  <c r="BD180" i="29"/>
  <c r="AJ180" i="29"/>
  <c r="AH180" i="29"/>
  <c r="AF180" i="29"/>
  <c r="W180" i="29"/>
  <c r="U180" i="29"/>
  <c r="S180" i="29"/>
  <c r="AS180" i="29" s="1"/>
  <c r="BQ179" i="29"/>
  <c r="BD179" i="29"/>
  <c r="AJ179" i="29"/>
  <c r="AH179" i="29"/>
  <c r="AF179" i="29"/>
  <c r="BQ178" i="29"/>
  <c r="BD178" i="29"/>
  <c r="AJ178" i="29"/>
  <c r="AH178" i="29"/>
  <c r="AF178" i="29"/>
  <c r="BQ177" i="29"/>
  <c r="BD177" i="29"/>
  <c r="AJ177" i="29"/>
  <c r="AH177" i="29"/>
  <c r="AF177" i="29"/>
  <c r="BQ176" i="29"/>
  <c r="BD176" i="29"/>
  <c r="AJ176" i="29"/>
  <c r="AH176" i="29"/>
  <c r="AF176" i="29"/>
  <c r="BQ175" i="29"/>
  <c r="BD175" i="29"/>
  <c r="AJ175" i="29"/>
  <c r="AH175" i="29"/>
  <c r="AF175" i="29"/>
  <c r="BQ174" i="29"/>
  <c r="BD174" i="29"/>
  <c r="AJ174" i="29"/>
  <c r="AH174" i="29"/>
  <c r="AF174" i="29"/>
  <c r="W174" i="29"/>
  <c r="U174" i="29"/>
  <c r="S174" i="29"/>
  <c r="AS174" i="29" s="1"/>
  <c r="BQ173" i="29"/>
  <c r="BD173" i="29"/>
  <c r="AJ173" i="29"/>
  <c r="AH173" i="29"/>
  <c r="AF173" i="29"/>
  <c r="BQ172" i="29"/>
  <c r="BD172" i="29"/>
  <c r="AJ172" i="29"/>
  <c r="AH172" i="29"/>
  <c r="AF172" i="29"/>
  <c r="BQ171" i="29"/>
  <c r="BD171" i="29"/>
  <c r="AJ171" i="29"/>
  <c r="AH171" i="29"/>
  <c r="AF171" i="29"/>
  <c r="BQ170" i="29"/>
  <c r="BD170" i="29"/>
  <c r="AJ170" i="29"/>
  <c r="AH170" i="29"/>
  <c r="AF170" i="29"/>
  <c r="BQ169" i="29"/>
  <c r="BD169" i="29"/>
  <c r="AJ169" i="29"/>
  <c r="AH169" i="29"/>
  <c r="AF169" i="29"/>
  <c r="BQ168" i="29"/>
  <c r="BD168" i="29"/>
  <c r="AJ168" i="29"/>
  <c r="AH168" i="29"/>
  <c r="AF168" i="29"/>
  <c r="W168" i="29"/>
  <c r="U168" i="29"/>
  <c r="S168" i="29"/>
  <c r="AS168" i="29" s="1"/>
  <c r="BR57" i="35" l="1"/>
  <c r="AK59" i="35"/>
  <c r="Y56" i="35"/>
  <c r="X56" i="35" s="1"/>
  <c r="Z56" i="35" s="1"/>
  <c r="AA56" i="35" s="1"/>
  <c r="AY56" i="35" s="1"/>
  <c r="AL156" i="35"/>
  <c r="AM156" i="35"/>
  <c r="AK163" i="35"/>
  <c r="AK162" i="35"/>
  <c r="AK155" i="35"/>
  <c r="AL157" i="35"/>
  <c r="AK157" i="35"/>
  <c r="BR152" i="35"/>
  <c r="BR163" i="35"/>
  <c r="AK160" i="35"/>
  <c r="BR160" i="35"/>
  <c r="AK153" i="35"/>
  <c r="AK156" i="35"/>
  <c r="BR59" i="35"/>
  <c r="AK61" i="35"/>
  <c r="BR56" i="35"/>
  <c r="AL155" i="35"/>
  <c r="AK60" i="35"/>
  <c r="BR161" i="35"/>
  <c r="BR153" i="35"/>
  <c r="AM155" i="35"/>
  <c r="AM154" i="35"/>
  <c r="AL154" i="35"/>
  <c r="AK56" i="35"/>
  <c r="AL56" i="35" s="1"/>
  <c r="AK161" i="35"/>
  <c r="AK158" i="35"/>
  <c r="AL158" i="35" s="1"/>
  <c r="BR159" i="35"/>
  <c r="AK58" i="35"/>
  <c r="AM61" i="35"/>
  <c r="Y158" i="35"/>
  <c r="X158" i="35" s="1"/>
  <c r="Z158" i="35" s="1"/>
  <c r="AA158" i="35" s="1"/>
  <c r="AY158" i="35" s="1"/>
  <c r="AK152" i="35"/>
  <c r="AL152" i="35" s="1"/>
  <c r="AK57" i="35"/>
  <c r="BR158" i="35"/>
  <c r="BR157" i="35"/>
  <c r="BR156" i="35"/>
  <c r="BR155" i="35"/>
  <c r="BR154" i="35"/>
  <c r="AK315" i="29"/>
  <c r="AK209" i="29"/>
  <c r="Y312" i="29"/>
  <c r="AV312" i="29" s="1"/>
  <c r="BR312" i="29"/>
  <c r="BR313" i="29"/>
  <c r="BR316" i="29"/>
  <c r="BR315" i="29"/>
  <c r="BR317" i="29"/>
  <c r="AK316" i="29"/>
  <c r="AK317" i="29"/>
  <c r="AM56" i="35"/>
  <c r="AM57" i="35" s="1"/>
  <c r="AM58" i="35" s="1"/>
  <c r="AM59" i="35" s="1"/>
  <c r="AV56" i="35"/>
  <c r="AK159" i="35"/>
  <c r="Y152" i="35"/>
  <c r="AV152" i="35" s="1"/>
  <c r="AK154" i="35"/>
  <c r="BR58" i="35"/>
  <c r="BR61" i="35"/>
  <c r="AM60" i="35"/>
  <c r="BR162" i="35"/>
  <c r="BR60" i="35"/>
  <c r="AK219" i="29"/>
  <c r="AK312" i="29"/>
  <c r="AL312" i="29" s="1"/>
  <c r="BR314" i="29"/>
  <c r="AK313" i="29"/>
  <c r="AK314" i="29"/>
  <c r="BR212" i="29"/>
  <c r="AM221" i="29"/>
  <c r="BR206" i="29"/>
  <c r="AL178" i="29"/>
  <c r="AK216" i="29"/>
  <c r="AL216" i="29" s="1"/>
  <c r="AL208" i="29"/>
  <c r="AK168" i="29"/>
  <c r="AL168" i="29" s="1"/>
  <c r="Y174" i="29"/>
  <c r="AV174" i="29" s="1"/>
  <c r="AM197" i="29"/>
  <c r="Y204" i="29"/>
  <c r="X204" i="29" s="1"/>
  <c r="Z204" i="29" s="1"/>
  <c r="AA204" i="29" s="1"/>
  <c r="AY204" i="29" s="1"/>
  <c r="AK196" i="29"/>
  <c r="BR177" i="29"/>
  <c r="BR191" i="29"/>
  <c r="BR193" i="29"/>
  <c r="Y210" i="29"/>
  <c r="AV210" i="29" s="1"/>
  <c r="BR170" i="29"/>
  <c r="AK201" i="29"/>
  <c r="AK171" i="29"/>
  <c r="AK185" i="29"/>
  <c r="BR210" i="29"/>
  <c r="AK203" i="29"/>
  <c r="AK205" i="29"/>
  <c r="AK170" i="29"/>
  <c r="AK177" i="29"/>
  <c r="AK184" i="29"/>
  <c r="AK191" i="29"/>
  <c r="BR219" i="29"/>
  <c r="AM179" i="29"/>
  <c r="AK178" i="29"/>
  <c r="AK212" i="29"/>
  <c r="AM177" i="29"/>
  <c r="AM184" i="29"/>
  <c r="BR174" i="29"/>
  <c r="AK183" i="29"/>
  <c r="BR179" i="29"/>
  <c r="AM183" i="29"/>
  <c r="BR192" i="29"/>
  <c r="BR218" i="29"/>
  <c r="AK182" i="29"/>
  <c r="AK189" i="29"/>
  <c r="BR190" i="29"/>
  <c r="BR197" i="29"/>
  <c r="AM213" i="29"/>
  <c r="BR185" i="29"/>
  <c r="BR217" i="29"/>
  <c r="BR171" i="29"/>
  <c r="BR198" i="29"/>
  <c r="AK188" i="29"/>
  <c r="AK202" i="29"/>
  <c r="AK207" i="29"/>
  <c r="BR215" i="29"/>
  <c r="AL60" i="35"/>
  <c r="AL61" i="35"/>
  <c r="AS158" i="35"/>
  <c r="AK192" i="29"/>
  <c r="AL192" i="29" s="1"/>
  <c r="BR203" i="29"/>
  <c r="BR208" i="29"/>
  <c r="BR221" i="29"/>
  <c r="AM173" i="29"/>
  <c r="BR178" i="29"/>
  <c r="BR180" i="29"/>
  <c r="AM185" i="29"/>
  <c r="AL185" i="29"/>
  <c r="BR187" i="29"/>
  <c r="AK199" i="29"/>
  <c r="AM202" i="29"/>
  <c r="BR205" i="29"/>
  <c r="AK217" i="29"/>
  <c r="AM220" i="29"/>
  <c r="AL177" i="29"/>
  <c r="Y168" i="29"/>
  <c r="AV168" i="29" s="1"/>
  <c r="AM172" i="29"/>
  <c r="Y180" i="29"/>
  <c r="AV180" i="29" s="1"/>
  <c r="BR182" i="29"/>
  <c r="AL189" i="29"/>
  <c r="BR194" i="29"/>
  <c r="AK198" i="29"/>
  <c r="AL198" i="29" s="1"/>
  <c r="BR202" i="29"/>
  <c r="BR207" i="29"/>
  <c r="AM209" i="29"/>
  <c r="AM214" i="29"/>
  <c r="BR213" i="29"/>
  <c r="BR172" i="29"/>
  <c r="AK179" i="29"/>
  <c r="BR186" i="29"/>
  <c r="AL196" i="29"/>
  <c r="AK200" i="29"/>
  <c r="BR201" i="29"/>
  <c r="BR209" i="29"/>
  <c r="BR214" i="29"/>
  <c r="AK218" i="29"/>
  <c r="AK221" i="29"/>
  <c r="AK175" i="29"/>
  <c r="AM190" i="29"/>
  <c r="AK195" i="29"/>
  <c r="AM215" i="29"/>
  <c r="AK169" i="29"/>
  <c r="BR173" i="29"/>
  <c r="AK176" i="29"/>
  <c r="BR181" i="29"/>
  <c r="Y186" i="29"/>
  <c r="X186" i="29" s="1"/>
  <c r="Z186" i="29" s="1"/>
  <c r="AA186" i="29" s="1"/>
  <c r="AY186" i="29" s="1"/>
  <c r="AK187" i="29"/>
  <c r="AK194" i="29"/>
  <c r="BR199" i="29"/>
  <c r="AK204" i="29"/>
  <c r="AL204" i="29" s="1"/>
  <c r="AK210" i="29"/>
  <c r="AL210" i="29" s="1"/>
  <c r="BR211" i="29"/>
  <c r="AK220" i="29"/>
  <c r="BR176" i="29"/>
  <c r="AL183" i="29"/>
  <c r="BR188" i="29"/>
  <c r="AM171" i="29"/>
  <c r="AK174" i="29"/>
  <c r="AL174" i="29" s="1"/>
  <c r="AM178" i="29"/>
  <c r="BR184" i="29"/>
  <c r="AK186" i="29"/>
  <c r="AL186" i="29" s="1"/>
  <c r="AK190" i="29"/>
  <c r="AL191" i="29"/>
  <c r="Y192" i="29"/>
  <c r="X192" i="29" s="1"/>
  <c r="Z192" i="29" s="1"/>
  <c r="AA192" i="29" s="1"/>
  <c r="AY192" i="29" s="1"/>
  <c r="AK193" i="29"/>
  <c r="AK197" i="29"/>
  <c r="BR204" i="29"/>
  <c r="AK215" i="29"/>
  <c r="Y216" i="29"/>
  <c r="X216" i="29" s="1"/>
  <c r="Z216" i="29" s="1"/>
  <c r="AA216" i="29" s="1"/>
  <c r="AY216" i="29" s="1"/>
  <c r="BR216" i="29"/>
  <c r="BR220" i="29"/>
  <c r="AL182" i="29"/>
  <c r="AL190" i="29"/>
  <c r="AM191" i="29"/>
  <c r="AL197" i="29"/>
  <c r="AL203" i="29"/>
  <c r="AL184" i="29"/>
  <c r="BR169" i="29"/>
  <c r="AK172" i="29"/>
  <c r="BR195" i="29"/>
  <c r="AK213" i="29"/>
  <c r="AL171" i="29"/>
  <c r="BR175" i="29"/>
  <c r="AK181" i="29"/>
  <c r="BR183" i="29"/>
  <c r="BR200" i="29"/>
  <c r="AK206" i="29"/>
  <c r="AK211" i="29"/>
  <c r="AK173" i="29"/>
  <c r="AK180" i="29"/>
  <c r="AL180" i="29" s="1"/>
  <c r="AK208" i="29"/>
  <c r="AK214" i="29"/>
  <c r="AM188" i="29"/>
  <c r="AL188" i="29"/>
  <c r="AM187" i="29"/>
  <c r="AM195" i="29"/>
  <c r="AL195" i="29"/>
  <c r="BR189" i="29"/>
  <c r="AL187" i="29"/>
  <c r="BR196" i="29"/>
  <c r="BR168" i="29"/>
  <c r="Y198" i="29"/>
  <c r="AM198" i="29" s="1"/>
  <c r="AM182" i="29"/>
  <c r="AM189" i="29"/>
  <c r="AM196" i="29"/>
  <c r="AM203" i="29"/>
  <c r="AL172" i="29"/>
  <c r="AL179" i="29"/>
  <c r="AL213" i="29"/>
  <c r="AL220" i="29"/>
  <c r="AL173" i="29"/>
  <c r="AL214" i="29"/>
  <c r="AL221" i="29"/>
  <c r="AL215" i="29"/>
  <c r="AL202" i="29"/>
  <c r="AM208" i="29"/>
  <c r="AL209" i="29"/>
  <c r="AL159" i="35" l="1"/>
  <c r="AL57" i="35"/>
  <c r="AL58" i="35" s="1"/>
  <c r="AL59" i="35" s="1"/>
  <c r="X312" i="29"/>
  <c r="Z312" i="29" s="1"/>
  <c r="AA312" i="29" s="1"/>
  <c r="AY312" i="29" s="1"/>
  <c r="AL153" i="35"/>
  <c r="AT152" i="35" s="1"/>
  <c r="AU152" i="35" s="1"/>
  <c r="AV158" i="35"/>
  <c r="AM158" i="35"/>
  <c r="AM159" i="35" s="1"/>
  <c r="AM160" i="35" s="1"/>
  <c r="AM161" i="35" s="1"/>
  <c r="AM162" i="35" s="1"/>
  <c r="AM163" i="35" s="1"/>
  <c r="AW158" i="35" s="1"/>
  <c r="AX158" i="35" s="1"/>
  <c r="AM152" i="35"/>
  <c r="AM153" i="35" s="1"/>
  <c r="AW152" i="35" s="1"/>
  <c r="AX152" i="35" s="1"/>
  <c r="AM174" i="29"/>
  <c r="AM175" i="29" s="1"/>
  <c r="AM176" i="29" s="1"/>
  <c r="X152" i="35"/>
  <c r="Z152" i="35" s="1"/>
  <c r="AA152" i="35" s="1"/>
  <c r="AY152" i="35" s="1"/>
  <c r="AM312" i="29"/>
  <c r="AM313" i="29" s="1"/>
  <c r="AM314" i="29" s="1"/>
  <c r="AM315" i="29" s="1"/>
  <c r="AM316" i="29" s="1"/>
  <c r="AM317" i="29" s="1"/>
  <c r="AL313" i="29"/>
  <c r="AL314" i="29" s="1"/>
  <c r="AL315" i="29" s="1"/>
  <c r="AL316" i="29" s="1"/>
  <c r="AL317" i="29" s="1"/>
  <c r="X174" i="29"/>
  <c r="Z174" i="29" s="1"/>
  <c r="AA174" i="29" s="1"/>
  <c r="AY174" i="29" s="1"/>
  <c r="AL160" i="35"/>
  <c r="AL161" i="35" s="1"/>
  <c r="AL162" i="35" s="1"/>
  <c r="AL163" i="35" s="1"/>
  <c r="AL175" i="29"/>
  <c r="AL176" i="29" s="1"/>
  <c r="AM168" i="29"/>
  <c r="AM169" i="29" s="1"/>
  <c r="AM170" i="29" s="1"/>
  <c r="AM210" i="29"/>
  <c r="AM211" i="29" s="1"/>
  <c r="AM212" i="29" s="1"/>
  <c r="X210" i="29"/>
  <c r="Z210" i="29" s="1"/>
  <c r="AA210" i="29" s="1"/>
  <c r="AY210" i="29" s="1"/>
  <c r="X168" i="29"/>
  <c r="Z168" i="29" s="1"/>
  <c r="AA168" i="29" s="1"/>
  <c r="AY168" i="29" s="1"/>
  <c r="AL205" i="29"/>
  <c r="AL206" i="29" s="1"/>
  <c r="AL207" i="29" s="1"/>
  <c r="AL169" i="29"/>
  <c r="AL170" i="29" s="1"/>
  <c r="AM204" i="29"/>
  <c r="AM205" i="29" s="1"/>
  <c r="AM206" i="29" s="1"/>
  <c r="AM207" i="29" s="1"/>
  <c r="AV204" i="29"/>
  <c r="AM192" i="29"/>
  <c r="AM193" i="29" s="1"/>
  <c r="AV192" i="29"/>
  <c r="AL199" i="29"/>
  <c r="AL200" i="29" s="1"/>
  <c r="AL201" i="29" s="1"/>
  <c r="AT198" i="29" s="1"/>
  <c r="AU198" i="29" s="1"/>
  <c r="AL211" i="29"/>
  <c r="AL212" i="29" s="1"/>
  <c r="AL217" i="29"/>
  <c r="AL218" i="29" s="1"/>
  <c r="AL219" i="29" s="1"/>
  <c r="AM216" i="29"/>
  <c r="AM217" i="29" s="1"/>
  <c r="AM218" i="29" s="1"/>
  <c r="AM219" i="29" s="1"/>
  <c r="AV216" i="29"/>
  <c r="AL193" i="29"/>
  <c r="AL194" i="29" s="1"/>
  <c r="AL181" i="29"/>
  <c r="AT180" i="29" s="1"/>
  <c r="AU180" i="29" s="1"/>
  <c r="AW56" i="35"/>
  <c r="AX56" i="35" s="1"/>
  <c r="AM186" i="29"/>
  <c r="AW186" i="29" s="1"/>
  <c r="AX186" i="29" s="1"/>
  <c r="AV186" i="29"/>
  <c r="X180" i="29"/>
  <c r="Z180" i="29" s="1"/>
  <c r="AA180" i="29" s="1"/>
  <c r="AY180" i="29" s="1"/>
  <c r="AM180" i="29"/>
  <c r="AM181" i="29" s="1"/>
  <c r="AT186" i="29"/>
  <c r="AU186" i="29" s="1"/>
  <c r="AV198" i="29"/>
  <c r="X198" i="29"/>
  <c r="Z198" i="29" s="1"/>
  <c r="AA198" i="29" s="1"/>
  <c r="AY198" i="29" s="1"/>
  <c r="AM199" i="29"/>
  <c r="AM200" i="29" s="1"/>
  <c r="AM201" i="29" s="1"/>
  <c r="AZ152" i="35" l="1"/>
  <c r="AT56" i="35"/>
  <c r="AU56" i="35" s="1"/>
  <c r="AZ56" i="35" s="1"/>
  <c r="AT312" i="29"/>
  <c r="AU312" i="29" s="1"/>
  <c r="AT158" i="35"/>
  <c r="AU158" i="35" s="1"/>
  <c r="AZ158" i="35" s="1"/>
  <c r="AT174" i="29"/>
  <c r="AU174" i="29" s="1"/>
  <c r="AW312" i="29"/>
  <c r="AX312" i="29" s="1"/>
  <c r="AM194" i="29"/>
  <c r="AW192" i="29" s="1"/>
  <c r="AX192" i="29" s="1"/>
  <c r="AT168" i="29"/>
  <c r="AU168" i="29" s="1"/>
  <c r="AW204" i="29"/>
  <c r="AX204" i="29" s="1"/>
  <c r="AT210" i="29"/>
  <c r="AU210" i="29" s="1"/>
  <c r="AW180" i="29"/>
  <c r="AX180" i="29" s="1"/>
  <c r="AZ180" i="29" s="1"/>
  <c r="AT216" i="29"/>
  <c r="AU216" i="29" s="1"/>
  <c r="AT204" i="29"/>
  <c r="AU204" i="29" s="1"/>
  <c r="AT192" i="29"/>
  <c r="AU192" i="29" s="1"/>
  <c r="AZ186" i="29"/>
  <c r="AW174" i="29"/>
  <c r="AX174" i="29" s="1"/>
  <c r="AW168" i="29"/>
  <c r="AX168" i="29" s="1"/>
  <c r="AW198" i="29"/>
  <c r="AX198" i="29" s="1"/>
  <c r="AZ198" i="29" s="1"/>
  <c r="AW210" i="29"/>
  <c r="AX210" i="29" s="1"/>
  <c r="AW216" i="29"/>
  <c r="AX216" i="29" s="1"/>
  <c r="AZ216" i="29" l="1"/>
  <c r="AZ312" i="29"/>
  <c r="AZ210" i="29"/>
  <c r="AZ174" i="29"/>
  <c r="AZ192" i="29"/>
  <c r="AZ168" i="29"/>
  <c r="AZ204" i="29"/>
  <c r="BQ347" i="29" l="1"/>
  <c r="BD347" i="29"/>
  <c r="AJ347" i="29"/>
  <c r="AH347" i="29"/>
  <c r="AF347" i="29"/>
  <c r="BQ346" i="29"/>
  <c r="BD346" i="29"/>
  <c r="AJ346" i="29"/>
  <c r="AH346" i="29"/>
  <c r="AF346" i="29"/>
  <c r="BQ345" i="29"/>
  <c r="BD345" i="29"/>
  <c r="AJ345" i="29"/>
  <c r="AH345" i="29"/>
  <c r="AF345" i="29"/>
  <c r="BQ344" i="29"/>
  <c r="BD344" i="29"/>
  <c r="AJ344" i="29"/>
  <c r="AH344" i="29"/>
  <c r="AF344" i="29"/>
  <c r="BQ343" i="29"/>
  <c r="BD343" i="29"/>
  <c r="AJ343" i="29"/>
  <c r="AH343" i="29"/>
  <c r="AF343" i="29"/>
  <c r="BQ342" i="29"/>
  <c r="BD342" i="29"/>
  <c r="AJ342" i="29"/>
  <c r="AH342" i="29"/>
  <c r="AF342" i="29"/>
  <c r="W342" i="29"/>
  <c r="U342" i="29"/>
  <c r="S342" i="29"/>
  <c r="AS342" i="29" s="1"/>
  <c r="BQ341" i="29"/>
  <c r="BD341" i="29"/>
  <c r="AJ341" i="29"/>
  <c r="AH341" i="29"/>
  <c r="AF341" i="29"/>
  <c r="BQ340" i="29"/>
  <c r="BD340" i="29"/>
  <c r="AJ340" i="29"/>
  <c r="AH340" i="29"/>
  <c r="AF340" i="29"/>
  <c r="BQ339" i="29"/>
  <c r="BD339" i="29"/>
  <c r="AJ339" i="29"/>
  <c r="AH339" i="29"/>
  <c r="AF339" i="29"/>
  <c r="BQ338" i="29"/>
  <c r="BD338" i="29"/>
  <c r="AJ338" i="29"/>
  <c r="AH338" i="29"/>
  <c r="AF338" i="29"/>
  <c r="BQ337" i="29"/>
  <c r="BD337" i="29"/>
  <c r="AJ337" i="29"/>
  <c r="AH337" i="29"/>
  <c r="AF337" i="29"/>
  <c r="BQ336" i="29"/>
  <c r="BD336" i="29"/>
  <c r="AJ336" i="29"/>
  <c r="AH336" i="29"/>
  <c r="AF336" i="29"/>
  <c r="W336" i="29"/>
  <c r="U336" i="29"/>
  <c r="S336" i="29"/>
  <c r="AS336" i="29" s="1"/>
  <c r="BQ335" i="29"/>
  <c r="BD335" i="29"/>
  <c r="AJ335" i="29"/>
  <c r="AH335" i="29"/>
  <c r="AF335" i="29"/>
  <c r="BQ334" i="29"/>
  <c r="BD334" i="29"/>
  <c r="AJ334" i="29"/>
  <c r="AH334" i="29"/>
  <c r="AF334" i="29"/>
  <c r="BQ333" i="29"/>
  <c r="BD333" i="29"/>
  <c r="AJ333" i="29"/>
  <c r="AH333" i="29"/>
  <c r="AF333" i="29"/>
  <c r="BQ332" i="29"/>
  <c r="BD332" i="29"/>
  <c r="AJ332" i="29"/>
  <c r="AH332" i="29"/>
  <c r="AF332" i="29"/>
  <c r="BQ331" i="29"/>
  <c r="BD331" i="29"/>
  <c r="AJ331" i="29"/>
  <c r="AH331" i="29"/>
  <c r="AF331" i="29"/>
  <c r="BQ330" i="29"/>
  <c r="BD330" i="29"/>
  <c r="AJ330" i="29"/>
  <c r="AH330" i="29"/>
  <c r="AF330" i="29"/>
  <c r="W330" i="29"/>
  <c r="U330" i="29"/>
  <c r="S330" i="29"/>
  <c r="AS330" i="29" s="1"/>
  <c r="BQ329" i="29"/>
  <c r="BD329" i="29"/>
  <c r="AJ329" i="29"/>
  <c r="AH329" i="29"/>
  <c r="AF329" i="29"/>
  <c r="BQ328" i="29"/>
  <c r="BD328" i="29"/>
  <c r="AJ328" i="29"/>
  <c r="AH328" i="29"/>
  <c r="AF328" i="29"/>
  <c r="BQ327" i="29"/>
  <c r="BD327" i="29"/>
  <c r="AJ327" i="29"/>
  <c r="AH327" i="29"/>
  <c r="AF327" i="29"/>
  <c r="BQ326" i="29"/>
  <c r="BD326" i="29"/>
  <c r="AJ326" i="29"/>
  <c r="AH326" i="29"/>
  <c r="AF326" i="29"/>
  <c r="BQ325" i="29"/>
  <c r="BD325" i="29"/>
  <c r="AJ325" i="29"/>
  <c r="AH325" i="29"/>
  <c r="AF325" i="29"/>
  <c r="BQ324" i="29"/>
  <c r="BD324" i="29"/>
  <c r="AJ324" i="29"/>
  <c r="AH324" i="29"/>
  <c r="AF324" i="29"/>
  <c r="W324" i="29"/>
  <c r="U324" i="29"/>
  <c r="S324" i="29"/>
  <c r="AS324" i="29" s="1"/>
  <c r="BQ151" i="35"/>
  <c r="BD151" i="35"/>
  <c r="AJ151" i="35"/>
  <c r="AH151" i="35"/>
  <c r="AF151" i="35"/>
  <c r="BQ150" i="35"/>
  <c r="BD150" i="35"/>
  <c r="AJ150" i="35"/>
  <c r="AH150" i="35"/>
  <c r="AF150" i="35"/>
  <c r="BQ149" i="35"/>
  <c r="BD149" i="35"/>
  <c r="AJ149" i="35"/>
  <c r="AH149" i="35"/>
  <c r="AF149" i="35"/>
  <c r="BQ148" i="35"/>
  <c r="BD148" i="35"/>
  <c r="AJ148" i="35"/>
  <c r="AH148" i="35"/>
  <c r="AF148" i="35"/>
  <c r="BQ147" i="35"/>
  <c r="BD147" i="35"/>
  <c r="AJ147" i="35"/>
  <c r="AH147" i="35"/>
  <c r="AF147" i="35"/>
  <c r="BQ146" i="35"/>
  <c r="BD146" i="35"/>
  <c r="AJ146" i="35"/>
  <c r="AH146" i="35"/>
  <c r="AF146" i="35"/>
  <c r="W146" i="35"/>
  <c r="U146" i="35"/>
  <c r="S146" i="35"/>
  <c r="AS146" i="35" s="1"/>
  <c r="BQ323" i="29"/>
  <c r="BD323" i="29"/>
  <c r="AJ323" i="29"/>
  <c r="AH323" i="29"/>
  <c r="AF323" i="29"/>
  <c r="BQ322" i="29"/>
  <c r="BD322" i="29"/>
  <c r="AJ322" i="29"/>
  <c r="AH322" i="29"/>
  <c r="AF322" i="29"/>
  <c r="BQ321" i="29"/>
  <c r="BD321" i="29"/>
  <c r="AJ321" i="29"/>
  <c r="AH321" i="29"/>
  <c r="AF321" i="29"/>
  <c r="BQ320" i="29"/>
  <c r="BD320" i="29"/>
  <c r="AJ320" i="29"/>
  <c r="AH320" i="29"/>
  <c r="AF320" i="29"/>
  <c r="BQ319" i="29"/>
  <c r="BD319" i="29"/>
  <c r="AJ319" i="29"/>
  <c r="AH319" i="29"/>
  <c r="AF319" i="29"/>
  <c r="BQ318" i="29"/>
  <c r="BD318" i="29"/>
  <c r="AJ318" i="29"/>
  <c r="AH318" i="29"/>
  <c r="AF318" i="29"/>
  <c r="W318" i="29"/>
  <c r="U318" i="29"/>
  <c r="S318" i="29"/>
  <c r="AS318" i="29" s="1"/>
  <c r="BQ131" i="29"/>
  <c r="BD131" i="29"/>
  <c r="AJ131" i="29"/>
  <c r="AH131" i="29"/>
  <c r="AF131" i="29"/>
  <c r="BQ130" i="29"/>
  <c r="BD130" i="29"/>
  <c r="AJ130" i="29"/>
  <c r="AH130" i="29"/>
  <c r="AF130" i="29"/>
  <c r="BQ129" i="29"/>
  <c r="BD129" i="29"/>
  <c r="AJ129" i="29"/>
  <c r="AH129" i="29"/>
  <c r="AF129" i="29"/>
  <c r="BQ128" i="29"/>
  <c r="BD128" i="29"/>
  <c r="AJ128" i="29"/>
  <c r="AH128" i="29"/>
  <c r="AF128" i="29"/>
  <c r="BQ127" i="29"/>
  <c r="BD127" i="29"/>
  <c r="AJ127" i="29"/>
  <c r="AH127" i="29"/>
  <c r="AF127" i="29"/>
  <c r="BQ126" i="29"/>
  <c r="BD126" i="29"/>
  <c r="AJ126" i="29"/>
  <c r="AH126" i="29"/>
  <c r="AF126" i="29"/>
  <c r="W126" i="29"/>
  <c r="U126" i="29"/>
  <c r="S126" i="29"/>
  <c r="AS126" i="29" s="1"/>
  <c r="BQ125" i="29"/>
  <c r="BD125" i="29"/>
  <c r="AJ125" i="29"/>
  <c r="AH125" i="29"/>
  <c r="AF125" i="29"/>
  <c r="BQ124" i="29"/>
  <c r="BD124" i="29"/>
  <c r="AJ124" i="29"/>
  <c r="AH124" i="29"/>
  <c r="AF124" i="29"/>
  <c r="BQ123" i="29"/>
  <c r="BD123" i="29"/>
  <c r="AJ123" i="29"/>
  <c r="AH123" i="29"/>
  <c r="AF123" i="29"/>
  <c r="BQ122" i="29"/>
  <c r="BD122" i="29"/>
  <c r="AJ122" i="29"/>
  <c r="AH122" i="29"/>
  <c r="AF122" i="29"/>
  <c r="BQ121" i="29"/>
  <c r="BD121" i="29"/>
  <c r="AJ121" i="29"/>
  <c r="AH121" i="29"/>
  <c r="AF121" i="29"/>
  <c r="BQ120" i="29"/>
  <c r="BD120" i="29"/>
  <c r="AJ120" i="29"/>
  <c r="AH120" i="29"/>
  <c r="AF120" i="29"/>
  <c r="W120" i="29"/>
  <c r="U120" i="29"/>
  <c r="S120" i="29"/>
  <c r="AS120" i="29" s="1"/>
  <c r="AK148" i="35" l="1"/>
  <c r="AK146" i="35"/>
  <c r="AL146" i="35" s="1"/>
  <c r="AK123" i="29"/>
  <c r="AK322" i="29"/>
  <c r="AK326" i="29"/>
  <c r="AK335" i="29"/>
  <c r="AK346" i="29"/>
  <c r="AK339" i="29"/>
  <c r="AK122" i="29"/>
  <c r="AK131" i="29"/>
  <c r="AK321" i="29"/>
  <c r="Y324" i="29"/>
  <c r="AV324" i="29" s="1"/>
  <c r="AK325" i="29"/>
  <c r="AK334" i="29"/>
  <c r="AK338" i="29"/>
  <c r="AK347" i="29"/>
  <c r="AK125" i="29"/>
  <c r="AK126" i="29"/>
  <c r="AL126" i="29" s="1"/>
  <c r="AK328" i="29"/>
  <c r="AK341" i="29"/>
  <c r="AK342" i="29"/>
  <c r="AL342" i="29" s="1"/>
  <c r="AK320" i="29"/>
  <c r="AK324" i="29"/>
  <c r="AL324" i="29" s="1"/>
  <c r="AK333" i="29"/>
  <c r="Y336" i="29"/>
  <c r="X336" i="29" s="1"/>
  <c r="Z336" i="29" s="1"/>
  <c r="AA336" i="29" s="1"/>
  <c r="AY336" i="29" s="1"/>
  <c r="AK337" i="29"/>
  <c r="Y146" i="35"/>
  <c r="AM146" i="35" s="1"/>
  <c r="AK147" i="35"/>
  <c r="AK151" i="35"/>
  <c r="AK149" i="35"/>
  <c r="AK150" i="35"/>
  <c r="AK128" i="29"/>
  <c r="AK318" i="29"/>
  <c r="AL318" i="29" s="1"/>
  <c r="Y330" i="29"/>
  <c r="AM330" i="29" s="1"/>
  <c r="AK331" i="29"/>
  <c r="AK344" i="29"/>
  <c r="AK124" i="29"/>
  <c r="AK323" i="29"/>
  <c r="AK327" i="29"/>
  <c r="AK340" i="29"/>
  <c r="Y120" i="29"/>
  <c r="AV120" i="29" s="1"/>
  <c r="AK121" i="29"/>
  <c r="AK130" i="29"/>
  <c r="Y126" i="29"/>
  <c r="AV126" i="29" s="1"/>
  <c r="AK127" i="29"/>
  <c r="AK329" i="29"/>
  <c r="AK330" i="29"/>
  <c r="AL330" i="29" s="1"/>
  <c r="Y342" i="29"/>
  <c r="X342" i="29" s="1"/>
  <c r="Z342" i="29" s="1"/>
  <c r="AA342" i="29" s="1"/>
  <c r="AY342" i="29" s="1"/>
  <c r="AK343" i="29"/>
  <c r="AK120" i="29"/>
  <c r="AL120" i="29" s="1"/>
  <c r="AK129" i="29"/>
  <c r="Y318" i="29"/>
  <c r="AV318" i="29" s="1"/>
  <c r="AK319" i="29"/>
  <c r="AK332" i="29"/>
  <c r="AK336" i="29"/>
  <c r="AL336" i="29" s="1"/>
  <c r="AK345" i="29"/>
  <c r="BR336" i="29"/>
  <c r="AM338" i="29"/>
  <c r="AL338" i="29"/>
  <c r="BR337" i="29"/>
  <c r="AM339" i="29"/>
  <c r="AL339" i="29"/>
  <c r="BR338" i="29"/>
  <c r="AM340" i="29"/>
  <c r="AL340" i="29"/>
  <c r="BR339" i="29"/>
  <c r="AM341" i="29"/>
  <c r="AL341" i="29"/>
  <c r="BR340" i="29"/>
  <c r="BR341" i="29"/>
  <c r="BR342" i="29"/>
  <c r="AM344" i="29"/>
  <c r="AL344" i="29"/>
  <c r="BR343" i="29"/>
  <c r="AM345" i="29"/>
  <c r="AL345" i="29"/>
  <c r="BR344" i="29"/>
  <c r="AM346" i="29"/>
  <c r="AL346" i="29"/>
  <c r="BR345" i="29"/>
  <c r="AM347" i="29"/>
  <c r="AL347" i="29"/>
  <c r="BR346" i="29"/>
  <c r="BR347" i="29"/>
  <c r="BR324" i="29"/>
  <c r="BR325" i="29"/>
  <c r="BR326" i="29"/>
  <c r="BR327" i="29"/>
  <c r="AM329" i="29"/>
  <c r="AL329" i="29"/>
  <c r="BR328" i="29"/>
  <c r="BR329" i="29"/>
  <c r="BR330" i="29"/>
  <c r="AM332" i="29"/>
  <c r="AL332" i="29"/>
  <c r="BR331" i="29"/>
  <c r="AM333" i="29"/>
  <c r="AL333" i="29"/>
  <c r="BR332" i="29"/>
  <c r="AM334" i="29"/>
  <c r="AL334" i="29"/>
  <c r="BR333" i="29"/>
  <c r="AM335" i="29"/>
  <c r="AL335" i="29"/>
  <c r="BR334" i="29"/>
  <c r="BR335" i="29"/>
  <c r="AM147" i="35"/>
  <c r="AL147" i="35"/>
  <c r="BR146" i="35"/>
  <c r="AM148" i="35"/>
  <c r="AL148" i="35"/>
  <c r="BR147" i="35"/>
  <c r="AM149" i="35"/>
  <c r="AL149" i="35"/>
  <c r="BR148" i="35"/>
  <c r="AM150" i="35"/>
  <c r="AL150" i="35"/>
  <c r="BR149" i="35"/>
  <c r="AM151" i="35"/>
  <c r="AL151" i="35"/>
  <c r="BR150" i="35"/>
  <c r="BR151" i="35"/>
  <c r="BR318" i="29"/>
  <c r="BR319" i="29"/>
  <c r="AM321" i="29"/>
  <c r="AL321" i="29"/>
  <c r="BR320" i="29"/>
  <c r="AM322" i="29"/>
  <c r="AL322" i="29"/>
  <c r="BR321" i="29"/>
  <c r="AM323" i="29"/>
  <c r="AL323" i="29"/>
  <c r="BR322" i="29"/>
  <c r="BR323" i="29"/>
  <c r="BR120" i="29"/>
  <c r="BR121" i="29"/>
  <c r="BR122" i="29"/>
  <c r="AM124" i="29"/>
  <c r="AL124" i="29"/>
  <c r="BR123" i="29"/>
  <c r="AM125" i="29"/>
  <c r="AL125" i="29"/>
  <c r="BR124" i="29"/>
  <c r="BR125" i="29"/>
  <c r="BR126" i="29"/>
  <c r="BR127" i="29"/>
  <c r="BR128" i="29"/>
  <c r="BR129" i="29"/>
  <c r="BR130" i="29"/>
  <c r="BR131" i="29"/>
  <c r="AV330" i="29" l="1"/>
  <c r="X330" i="29"/>
  <c r="Z330" i="29" s="1"/>
  <c r="AA330" i="29" s="1"/>
  <c r="AY330" i="29" s="1"/>
  <c r="AM342" i="29"/>
  <c r="AM343" i="29" s="1"/>
  <c r="AW342" i="29" s="1"/>
  <c r="AX342" i="29" s="1"/>
  <c r="AV342" i="29"/>
  <c r="X120" i="29"/>
  <c r="Z120" i="29" s="1"/>
  <c r="AA120" i="29" s="1"/>
  <c r="AY120" i="29" s="1"/>
  <c r="AM336" i="29"/>
  <c r="AM337" i="29" s="1"/>
  <c r="AW336" i="29" s="1"/>
  <c r="AX336" i="29" s="1"/>
  <c r="AM120" i="29"/>
  <c r="AM121" i="29" s="1"/>
  <c r="AV336" i="29"/>
  <c r="X146" i="35"/>
  <c r="Z146" i="35" s="1"/>
  <c r="AA146" i="35" s="1"/>
  <c r="AY146" i="35" s="1"/>
  <c r="AV146" i="35"/>
  <c r="AM324" i="29"/>
  <c r="AM325" i="29" s="1"/>
  <c r="X324" i="29"/>
  <c r="Z324" i="29" s="1"/>
  <c r="AA324" i="29" s="1"/>
  <c r="AY324" i="29" s="1"/>
  <c r="AM126" i="29"/>
  <c r="AM127" i="29" s="1"/>
  <c r="X126" i="29"/>
  <c r="Z126" i="29" s="1"/>
  <c r="AA126" i="29" s="1"/>
  <c r="AY126" i="29" s="1"/>
  <c r="AM318" i="29"/>
  <c r="AM319" i="29" s="1"/>
  <c r="X318" i="29"/>
  <c r="Z318" i="29" s="1"/>
  <c r="AA318" i="29" s="1"/>
  <c r="AY318" i="29" s="1"/>
  <c r="AL343" i="29"/>
  <c r="AT342" i="29" s="1"/>
  <c r="AU342" i="29" s="1"/>
  <c r="AL337" i="29"/>
  <c r="AT336" i="29" s="1"/>
  <c r="AU336" i="29" s="1"/>
  <c r="AL331" i="29"/>
  <c r="AT330" i="29" s="1"/>
  <c r="AU330" i="29" s="1"/>
  <c r="AM331" i="29"/>
  <c r="AW330" i="29" s="1"/>
  <c r="AX330" i="29" s="1"/>
  <c r="AL325" i="29"/>
  <c r="AT146" i="35"/>
  <c r="AU146" i="35" s="1"/>
  <c r="AW146" i="35"/>
  <c r="AX146" i="35" s="1"/>
  <c r="AL319" i="29"/>
  <c r="AL127" i="29"/>
  <c r="AL121" i="29"/>
  <c r="AZ336" i="29" l="1"/>
  <c r="AZ342" i="29"/>
  <c r="AM326" i="29"/>
  <c r="AM327" i="29" s="1"/>
  <c r="AM328" i="29" s="1"/>
  <c r="AL326" i="29"/>
  <c r="AL327" i="29" s="1"/>
  <c r="AL328" i="29" s="1"/>
  <c r="AZ330" i="29"/>
  <c r="AZ146" i="35"/>
  <c r="AM320" i="29"/>
  <c r="AW318" i="29" s="1"/>
  <c r="AX318" i="29" s="1"/>
  <c r="AL320" i="29"/>
  <c r="AT318" i="29" s="1"/>
  <c r="AU318" i="29" s="1"/>
  <c r="AM122" i="29"/>
  <c r="AM123" i="29" s="1"/>
  <c r="AL122" i="29"/>
  <c r="AL123" i="29" s="1"/>
  <c r="AM128" i="29"/>
  <c r="AM129" i="29" s="1"/>
  <c r="AM130" i="29" s="1"/>
  <c r="AM131" i="29" s="1"/>
  <c r="AL128" i="29"/>
  <c r="AL129" i="29" s="1"/>
  <c r="AL130" i="29" s="1"/>
  <c r="AL131" i="29" s="1"/>
  <c r="P25" i="32"/>
  <c r="P26" i="32" s="1"/>
  <c r="AZ318" i="29" l="1"/>
  <c r="AT324" i="29"/>
  <c r="AU324" i="29" s="1"/>
  <c r="AW126" i="29"/>
  <c r="AX126" i="29" s="1"/>
  <c r="AT120" i="29"/>
  <c r="AU120" i="29" s="1"/>
  <c r="AW324" i="29"/>
  <c r="AX324" i="29" s="1"/>
  <c r="AW120" i="29"/>
  <c r="AX120" i="29" s="1"/>
  <c r="AT126" i="29"/>
  <c r="AU126" i="29" s="1"/>
  <c r="AZ126" i="29" l="1"/>
  <c r="AZ324" i="29"/>
  <c r="AZ120" i="29"/>
  <c r="S25" i="32" l="1"/>
  <c r="S26" i="32" s="1"/>
  <c r="R25" i="32"/>
  <c r="R26" i="32" s="1"/>
  <c r="Q25" i="32"/>
  <c r="Q26" i="3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tc={9D13618D-677F-43FB-A02D-4B3D5B7371C4}</author>
  </authors>
  <commentList>
    <comment ref="C38" authorId="0" shapeId="0" xr:uid="{9D13618D-677F-43FB-A02D-4B3D5B7371C4}">
      <text>
        <t>[Comentario encadenado]
Su versión de Excel le permite leer este comentario encadenado; sin embargo, las ediciones que se apliquen se quitarán si el archivo se abre en una versión más reciente de Excel. Más información: https://go.microsoft.com/fwlink/?linkid=870924
Comentario:
    Observación de la Subgerencia de Gestión Jurídica: El éxito procesal de la Unidad hoy esta en el 88%, pero antes estuvo muy por debajo de la meta del plan de desarrollo, sugiere no indicar en los 4 años en Bogotá porque no es indicador que la Unidad referencia, indicar un éxito procesal en la vigencia 2025 del 88%.</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s>
  <commentList>
    <comment ref="A5" authorId="0" shapeId="0" xr:uid="{00000000-0006-0000-0100-000001000000}">
      <text>
        <r>
          <rPr>
            <b/>
            <sz val="9"/>
            <color indexed="81"/>
            <rFont val="Tahoma"/>
            <family val="2"/>
          </rPr>
          <t>(En caso de nuevas versiones por favor diligencie la justificación y los cambios frente a la versión anterior)</t>
        </r>
      </text>
    </comment>
    <comment ref="A9" authorId="0" shapeId="0" xr:uid="{00000000-0006-0000-0100-000002000000}">
      <text>
        <r>
          <rPr>
            <b/>
            <sz val="9"/>
            <color indexed="81"/>
            <rFont val="Tahoma"/>
            <family val="2"/>
          </rPr>
          <t>Escriba el nombre del proceso sobre el cual se realizará la gestión del riesgo.</t>
        </r>
      </text>
    </comment>
    <comment ref="B9" authorId="0" shapeId="0" xr:uid="{00000000-0006-0000-0100-000003000000}">
      <text>
        <r>
          <rPr>
            <b/>
            <sz val="9"/>
            <color indexed="81"/>
            <rFont val="Tahoma"/>
            <family val="2"/>
          </rPr>
          <t>Indique el objetivo estratégico al cual se va a identificar el riesgo y/o al que se asocian los riesgos del proceso.</t>
        </r>
      </text>
    </comment>
    <comment ref="C9" authorId="0" shapeId="0" xr:uid="{D1FE5D83-0B46-426C-B95D-A05D44234CB0}">
      <text>
        <r>
          <rPr>
            <b/>
            <sz val="9"/>
            <color indexed="81"/>
            <rFont val="Tahoma"/>
            <family val="2"/>
          </rPr>
          <t>Escriba el objetivo del proceso, tal como se encuentra descrito en la caracterización.</t>
        </r>
      </text>
    </comment>
    <comment ref="AR9" authorId="0" shapeId="0" xr:uid="{5F7B7ED4-CE92-48C5-8893-877B3A1E3389}">
      <text>
        <r>
          <rPr>
            <sz val="9"/>
            <color indexed="81"/>
            <rFont val="Tahoma"/>
            <family val="2"/>
          </rPr>
          <t>Analizar e indicar qué actividades o controles correctivos operan en caso de una materialización, que sirva como referente de presentarse el evento de riesgo.</t>
        </r>
      </text>
    </comment>
    <comment ref="J11" authorId="0" shapeId="0" xr:uid="{2972BF48-028A-4354-A488-CA078D380AD0}">
      <text>
        <r>
          <rPr>
            <b/>
            <sz val="9"/>
            <color indexed="81"/>
            <rFont val="Tahoma"/>
            <family val="2"/>
          </rPr>
          <t>Ir a hoja Árbol_G para generar la descripción de riesgos de gestión y fiscales</t>
        </r>
        <r>
          <rPr>
            <sz val="9"/>
            <color indexed="81"/>
            <rFont val="Tahoma"/>
            <family val="2"/>
          </rPr>
          <t xml:space="preserve">
</t>
        </r>
      </text>
    </comment>
    <comment ref="K11" authorId="0" shapeId="0" xr:uid="{B699D540-5A05-4FF3-B2F4-290B4216ACDD}">
      <text>
        <r>
          <rPr>
            <b/>
            <sz val="9"/>
            <color indexed="81"/>
            <rFont val="Tahoma"/>
            <family val="2"/>
          </rPr>
          <t>Indicar SI en los casos en los que se identifique que el riesgo mitiga directamente el incumplimiento del objetivo.
De lo contrario coloque NO</t>
        </r>
      </text>
    </comment>
    <comment ref="L11" authorId="0" shapeId="0" xr:uid="{AF39A85D-A0C9-4176-B941-82D446C8FC1D}">
      <text>
        <r>
          <rPr>
            <sz val="11"/>
            <color theme="1"/>
            <rFont val="Calibri"/>
            <family val="2"/>
            <scheme val="minor"/>
          </rPr>
          <t xml:space="preserve">Factores que pueden incidir en la gestión del riesgo. Son fuentes generadoras o condiciones que aumentan la probabilidad que ocurra el riesgo.
</t>
        </r>
        <r>
          <rPr>
            <b/>
            <sz val="11"/>
            <color theme="1"/>
            <rFont val="Calibri"/>
            <family val="2"/>
            <scheme val="minor"/>
          </rPr>
          <t xml:space="preserve">Procesos: </t>
        </r>
        <r>
          <rPr>
            <sz val="11"/>
            <color theme="1"/>
            <rFont val="Calibri"/>
            <family val="2"/>
            <scheme val="minor"/>
          </rPr>
          <t xml:space="preserve">Eventos relacionados con la ejecución de los procesos y procedimientos.
Ej: Falta de aplicación de los procedimientos - Falta segregación de funciones - Falta de supervisión o interventoría - Alta rotación o insuficiencia de personal - Acciones contrarias a las leyes o acuerdos contractuales - Falta de capacitación y otros temas relacionados con el personal
</t>
        </r>
        <r>
          <rPr>
            <b/>
            <sz val="11"/>
            <color theme="1"/>
            <rFont val="Calibri"/>
            <family val="2"/>
            <scheme val="minor"/>
          </rPr>
          <t xml:space="preserve">Transacción u operación (LAFT): </t>
        </r>
        <r>
          <rPr>
            <sz val="11"/>
            <color theme="1"/>
            <rFont val="Calibri"/>
            <family val="2"/>
            <scheme val="minor"/>
          </rPr>
          <t xml:space="preserve">Eventos relacionados con transacciones u operaciones realizadas por un cliente o usuario, que accede o entrega un bien o servicio a la entidad, a través de los canales dispuestos y en una jurisdicción específica.
Ej: Contrapartes de la entidad (naturales o jurídicas) - Productos (bienes o servicios) que oferta/requiere - Canales utilizados para la operación - Jurisdicciones (nacional o territorial)
</t>
        </r>
        <r>
          <rPr>
            <b/>
            <sz val="11"/>
            <color theme="1"/>
            <rFont val="Calibri"/>
            <family val="2"/>
            <scheme val="minor"/>
          </rPr>
          <t xml:space="preserve">Talento humano: </t>
        </r>
        <r>
          <rPr>
            <sz val="11"/>
            <color theme="1"/>
            <rFont val="Calibri"/>
            <family val="2"/>
            <scheme val="minor"/>
          </rPr>
          <t xml:space="preserve">Eventos relacionados con las conductas o comportamientos de los servidores que afectan la integridad pública.
Ej: Fraude interno - Soborno - Gestión inadecuada de conflictos de interés - Corrupción - Hurto de activos  
</t>
        </r>
        <r>
          <rPr>
            <b/>
            <sz val="11"/>
            <color theme="1"/>
            <rFont val="Calibri"/>
            <family val="2"/>
            <scheme val="minor"/>
          </rPr>
          <t xml:space="preserve">Tecnología: </t>
        </r>
        <r>
          <rPr>
            <sz val="11"/>
            <color theme="1"/>
            <rFont val="Calibri"/>
            <family val="2"/>
            <scheme val="minor"/>
          </rPr>
          <t xml:space="preserve">Eventos relacionados con la infraestructura tecnológica de la entidad
Ej. Daño de equipos - Caída de sistemas de información y aplicaciones - Caída de redes - Errores en hardware o software - Errores en programas
</t>
        </r>
        <r>
          <rPr>
            <b/>
            <sz val="11"/>
            <color theme="1"/>
            <rFont val="Calibri"/>
            <family val="2"/>
            <scheme val="minor"/>
          </rPr>
          <t>Infraestructura:</t>
        </r>
        <r>
          <rPr>
            <sz val="11"/>
            <color theme="1"/>
            <rFont val="Calibri"/>
            <family val="2"/>
            <scheme val="minor"/>
          </rPr>
          <t xml:space="preserve"> Eventos relacionados con la infraestructura física de la entidad.
Ej. Derrumbes - Incendios - Inundaciones - Daños a activos fijos
</t>
        </r>
        <r>
          <rPr>
            <b/>
            <sz val="11"/>
            <color theme="1"/>
            <rFont val="Calibri"/>
            <family val="2"/>
            <scheme val="minor"/>
          </rPr>
          <t xml:space="preserve">
Evento externo:</t>
        </r>
        <r>
          <rPr>
            <sz val="11"/>
            <color theme="1"/>
            <rFont val="Calibri"/>
            <family val="2"/>
            <scheme val="minor"/>
          </rPr>
          <t xml:space="preserve"> Eventos por situaciones externas que afectan la entidad.
Ej. Fraude externo - Suplantación de identidad - Atentados, vandalismo, orden público
</t>
        </r>
      </text>
    </comment>
    <comment ref="R11" authorId="1" shapeId="0" xr:uid="{00000000-0006-0000-0100-000007000000}">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T11" authorId="0" shapeId="0" xr:uid="{3F571684-86C1-47FB-801D-5FA5099D3D19}">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V11" authorId="1" shapeId="0" xr:uid="{00000000-0006-0000-0100-000008000000}">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C11" authorId="0" shapeId="0" xr:uid="{00000000-0006-0000-0100-000009000000}">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G11" authorId="0" shapeId="0" xr:uid="{DCAF8805-2654-4858-9932-CFADA3A4C933}">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I11" authorId="0" shapeId="0" xr:uid="{DF3F1333-F98C-4122-BDE7-33A4A646E00D}">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N11" authorId="0" shapeId="0" xr:uid="{00000000-0006-0000-0100-00000C000000}">
      <text>
        <r>
          <rPr>
            <b/>
            <sz val="9"/>
            <color indexed="81"/>
            <rFont val="Tahoma"/>
            <family val="2"/>
          </rPr>
          <t xml:space="preserve">Procedimientos: </t>
        </r>
        <r>
          <rPr>
            <sz val="9"/>
            <color indexed="81"/>
            <rFont val="Tahoma"/>
            <family val="2"/>
          </rPr>
          <t xml:space="preserve">Basados en la estructura del Modelo de Operación por procesos, despliegue desde cada proceso, sus procedimientos y esquemas asociados, que se encuentren documentados.
</t>
        </r>
        <r>
          <rPr>
            <b/>
            <sz val="9"/>
            <color indexed="81"/>
            <rFont val="Tahoma"/>
            <family val="2"/>
          </rPr>
          <t xml:space="preserve">Sistemas de información: </t>
        </r>
        <r>
          <rPr>
            <sz val="9"/>
            <color indexed="81"/>
            <rFont val="Tahoma"/>
            <family val="2"/>
          </rPr>
          <t xml:space="preserve">Sistemas de información de apoyo a la ejecución del control (si existen).
</t>
        </r>
        <r>
          <rPr>
            <b/>
            <sz val="9"/>
            <color indexed="81"/>
            <rFont val="Tahoma"/>
            <family val="2"/>
          </rPr>
          <t>Otros Esquemas:</t>
        </r>
        <r>
          <rPr>
            <sz val="9"/>
            <color indexed="81"/>
            <rFont val="Tahoma"/>
            <family val="2"/>
          </rPr>
          <t xml:space="preserve"> Políticas de operación, manuales o guías específicas.</t>
        </r>
      </text>
    </comment>
    <comment ref="AO11" authorId="0" shapeId="0" xr:uid="{00000000-0006-0000-0100-00000D000000}">
      <text>
        <r>
          <rPr>
            <sz val="9"/>
            <color indexed="81"/>
            <rFont val="Tahoma"/>
            <family val="2"/>
          </rPr>
          <t xml:space="preserve">La oportunidad en que se ejecuta el control debe ayudar a prevenir la mitigación del riesgo o a detectar la materialización del riesgo de manera oportuna.
- Siempre que se ejecuta la actividad
- Periódicamente (diario, mensual, bimestral, trimestral, semestral).
</t>
        </r>
      </text>
    </comment>
    <comment ref="AP11" authorId="0" shapeId="0" xr:uid="{F5C95ADB-D84C-4BAA-B209-1BC815186D33}">
      <text>
        <r>
          <rPr>
            <sz val="9"/>
            <color indexed="81"/>
            <rFont val="Tahoma"/>
            <family val="2"/>
          </rPr>
          <t>Se deja evidencia o rastro de la ejecución del control.
- Con registro manual
- Con registro electrónico</t>
        </r>
      </text>
    </comment>
    <comment ref="AQ11" authorId="0" shapeId="0" xr:uid="{00000000-0006-0000-0100-00000E000000}">
      <text>
        <r>
          <rPr>
            <sz val="9"/>
            <color indexed="81"/>
            <rFont val="Tahoma"/>
            <family val="2"/>
          </rPr>
          <t xml:space="preserve">Fuentes de información internas o externas.
</t>
        </r>
        <r>
          <rPr>
            <b/>
            <sz val="9"/>
            <color indexed="81"/>
            <rFont val="Tahoma"/>
            <family val="2"/>
          </rPr>
          <t>Interna:</t>
        </r>
        <r>
          <rPr>
            <sz val="9"/>
            <color indexed="81"/>
            <rFont val="Tahoma"/>
            <family val="2"/>
          </rPr>
          <t xml:space="preserve"> Formatos o registros internos formales.
</t>
        </r>
        <r>
          <rPr>
            <b/>
            <sz val="9"/>
            <color indexed="81"/>
            <rFont val="Tahoma"/>
            <family val="2"/>
          </rPr>
          <t>Externa:</t>
        </r>
        <r>
          <rPr>
            <sz val="9"/>
            <color indexed="81"/>
            <rFont val="Tahoma"/>
            <family val="2"/>
          </rPr>
          <t xml:space="preserve"> Registros externos confiables (extractos bancarios, confirmaciones de autenticidad de documentos, SECOP, SIIF, SIGEP, bases de datos).
</t>
        </r>
        <r>
          <rPr>
            <b/>
            <sz val="9"/>
            <color indexed="81"/>
            <rFont val="Tahoma"/>
            <family val="2"/>
          </rPr>
          <t>Mixta:</t>
        </r>
        <r>
          <rPr>
            <sz val="9"/>
            <color indexed="81"/>
            <rFont val="Tahoma"/>
            <family val="2"/>
          </rPr>
          <t xml:space="preserve"> Combinación de datos de fuentes internas y externas formales.
</t>
        </r>
      </text>
    </comment>
    <comment ref="BA11" authorId="0" shapeId="0" xr:uid="{00000000-0006-0000-0100-00001B000000}">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BB11" authorId="0" shapeId="0" xr:uid="{00000000-0006-0000-0100-00001C000000}">
      <text>
        <r>
          <rPr>
            <sz val="9"/>
            <color indexed="81"/>
            <rFont val="Tahoma"/>
            <family val="2"/>
          </rPr>
          <t>Se generan para fortalecer los controles, implementar nuevos controles.</t>
        </r>
      </text>
    </comment>
    <comment ref="BD11" authorId="0" shapeId="0" xr:uid="{38AC24E5-9ADF-4C35-8D2B-8C393042CEC9}">
      <text>
        <r>
          <rPr>
            <b/>
            <sz val="9"/>
            <color indexed="81"/>
            <rFont val="Tahoma"/>
            <family val="2"/>
          </rPr>
          <t xml:space="preserve">Sumatoria de la programación trimestral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s>
  <commentList>
    <comment ref="A5" authorId="0" shapeId="0" xr:uid="{1AC238F9-5AA0-4595-B24D-AFC9F4F051F0}">
      <text>
        <r>
          <rPr>
            <b/>
            <sz val="9"/>
            <color indexed="81"/>
            <rFont val="Tahoma"/>
            <family val="2"/>
          </rPr>
          <t>Escriba el nombre del proceso sobre el cual se realizará la gestión del riesgo.</t>
        </r>
      </text>
    </comment>
    <comment ref="B5" authorId="0" shapeId="0" xr:uid="{78E543A8-BAC9-4507-A684-94E9DE58F5C4}">
      <text>
        <r>
          <rPr>
            <b/>
            <sz val="9"/>
            <color indexed="81"/>
            <rFont val="Tahoma"/>
            <family val="2"/>
          </rPr>
          <t>Indique el objetivo estratégico al cual se va a identificar el riesgo y/o al que se asocian los riesgos del proceso.</t>
        </r>
      </text>
    </comment>
    <comment ref="C5" authorId="0" shapeId="0" xr:uid="{FF32169F-2328-40DD-AF8F-8F90CB0920CB}">
      <text>
        <r>
          <rPr>
            <b/>
            <sz val="9"/>
            <color indexed="81"/>
            <rFont val="Tahoma"/>
            <family val="2"/>
          </rPr>
          <t>Escriba el objetivo del proceso, tal como se encuentra descrito en la caracterización.</t>
        </r>
      </text>
    </comment>
    <comment ref="AR5" authorId="0" shapeId="0" xr:uid="{03742E4B-9F0A-4F87-8FA3-AC963EADEF30}">
      <text>
        <r>
          <rPr>
            <sz val="9"/>
            <color indexed="81"/>
            <rFont val="Tahoma"/>
            <family val="2"/>
          </rPr>
          <t>Analizar e indicar qué actividades o controles correctivos operan en caso de una materialización, que sirva como referente de presentarse el evento de riesgo.</t>
        </r>
      </text>
    </comment>
    <comment ref="J7" authorId="0" shapeId="0" xr:uid="{235A6F23-A628-4B50-AB48-A1E7DDD6E3BE}">
      <text>
        <r>
          <rPr>
            <b/>
            <sz val="9"/>
            <color indexed="81"/>
            <rFont val="Tahoma"/>
            <family val="2"/>
          </rPr>
          <t>Ir a hoja Árbol_G para generar la descripción de riesgos de gestión y fiscales</t>
        </r>
        <r>
          <rPr>
            <sz val="9"/>
            <color indexed="81"/>
            <rFont val="Tahoma"/>
            <family val="2"/>
          </rPr>
          <t xml:space="preserve">
</t>
        </r>
      </text>
    </comment>
    <comment ref="K7" authorId="0" shapeId="0" xr:uid="{90CE5160-2558-4717-B4CA-7B97F4A83166}">
      <text>
        <r>
          <rPr>
            <b/>
            <sz val="9"/>
            <color indexed="81"/>
            <rFont val="Tahoma"/>
            <family val="2"/>
          </rPr>
          <t>Indicar SI en los casos en los que se identifique que el riesgo mitiga directamente el incumplimiento del objetivo.
De lo contrario coloque NO</t>
        </r>
      </text>
    </comment>
    <comment ref="L7" authorId="0" shapeId="0" xr:uid="{8395E547-110B-44B3-81F4-AD4EFC2A6D5D}">
      <text>
        <r>
          <rPr>
            <sz val="11"/>
            <color theme="1"/>
            <rFont val="Calibri"/>
            <family val="2"/>
            <scheme val="minor"/>
          </rPr>
          <t xml:space="preserve">Factores que pueden incidir en la gestión del riesgo. Son fuentes generadoras o condiciones que aumentan la probabilidad que ocurra el riesgo.
</t>
        </r>
        <r>
          <rPr>
            <b/>
            <sz val="11"/>
            <color theme="1"/>
            <rFont val="Calibri"/>
            <family val="2"/>
            <scheme val="minor"/>
          </rPr>
          <t xml:space="preserve">Procesos: </t>
        </r>
        <r>
          <rPr>
            <sz val="11"/>
            <color theme="1"/>
            <rFont val="Calibri"/>
            <family val="2"/>
            <scheme val="minor"/>
          </rPr>
          <t xml:space="preserve">Eventos relacionados con la ejecución de los procesos y procedimientos.
Ej: Falta de aplicación de los procedimientos - Falta segregación de funciones - Falta de supervisión o interventoría - Alta rotación o insuficiencia de personal - Acciones contrarias a las leyes o acuerdos contractuales - Falta de capacitación y otros temas relacionados con el personal
</t>
        </r>
        <r>
          <rPr>
            <b/>
            <sz val="11"/>
            <color theme="1"/>
            <rFont val="Calibri"/>
            <family val="2"/>
            <scheme val="minor"/>
          </rPr>
          <t xml:space="preserve">Transacción u operación (LAFT): </t>
        </r>
        <r>
          <rPr>
            <sz val="11"/>
            <color theme="1"/>
            <rFont val="Calibri"/>
            <family val="2"/>
            <scheme val="minor"/>
          </rPr>
          <t xml:space="preserve">Eventos relacionados con transacciones u operaciones realizadas por un cliente o usuario, que accede o entrega un bien o servicio a la entidad, a través de los canales dispuestos y en una jurisdicción específica.
Ej: Contrapartes de la entidad (naturales o jurídicas) - Productos (bienes o servicios) que oferta/requiere - Canales utilizados para la operación - Jurisdicciones (nacional o territorial)
</t>
        </r>
        <r>
          <rPr>
            <b/>
            <sz val="11"/>
            <color theme="1"/>
            <rFont val="Calibri"/>
            <family val="2"/>
            <scheme val="minor"/>
          </rPr>
          <t xml:space="preserve">Talento humano: </t>
        </r>
        <r>
          <rPr>
            <sz val="11"/>
            <color theme="1"/>
            <rFont val="Calibri"/>
            <family val="2"/>
            <scheme val="minor"/>
          </rPr>
          <t xml:space="preserve">Eventos relacionados con las conductas o comportamientos de los servidores que afectan la integridad pública.
Ej: Fraude interno - Soborno - Gestión inadecuada de conflictos de interés - Corrupción - Hurto de activos  
</t>
        </r>
        <r>
          <rPr>
            <b/>
            <sz val="11"/>
            <color theme="1"/>
            <rFont val="Calibri"/>
            <family val="2"/>
            <scheme val="minor"/>
          </rPr>
          <t xml:space="preserve">Tecnología: </t>
        </r>
        <r>
          <rPr>
            <sz val="11"/>
            <color theme="1"/>
            <rFont val="Calibri"/>
            <family val="2"/>
            <scheme val="minor"/>
          </rPr>
          <t xml:space="preserve">Eventos relacionados con la infraestructura tecnológica de la entidad
Ej. Daño de equipos - Caída de sistemas de información y aplicaciones - Caída de redes - Errores en hardware o software - Errores en programas
</t>
        </r>
        <r>
          <rPr>
            <b/>
            <sz val="11"/>
            <color theme="1"/>
            <rFont val="Calibri"/>
            <family val="2"/>
            <scheme val="minor"/>
          </rPr>
          <t>Infraestructura:</t>
        </r>
        <r>
          <rPr>
            <sz val="11"/>
            <color theme="1"/>
            <rFont val="Calibri"/>
            <family val="2"/>
            <scheme val="minor"/>
          </rPr>
          <t xml:space="preserve"> Eventos relacionados con la infraestructura física de la entidad.
Ej. Derrumbes - Incendios - Inundaciones - Daños a activos fijos
</t>
        </r>
        <r>
          <rPr>
            <b/>
            <sz val="11"/>
            <color theme="1"/>
            <rFont val="Calibri"/>
            <family val="2"/>
            <scheme val="minor"/>
          </rPr>
          <t xml:space="preserve">
Evento externo:</t>
        </r>
        <r>
          <rPr>
            <sz val="11"/>
            <color theme="1"/>
            <rFont val="Calibri"/>
            <family val="2"/>
            <scheme val="minor"/>
          </rPr>
          <t xml:space="preserve"> Eventos por situaciones externas que afectan la entidad.
Ej. Fraude externo - Suplantación de identidad - Atentados, vandalismo, orden público
</t>
        </r>
      </text>
    </comment>
    <comment ref="R7" authorId="1" shapeId="0" xr:uid="{4A399864-6FA0-444C-898E-E7D6CDF47196}">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T7" authorId="0" shapeId="0" xr:uid="{33A344A5-9030-45B9-9DFE-772C52C53DA9}">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V7" authorId="1" shapeId="0" xr:uid="{A04A53C8-FC58-47D0-A131-6E025A90A3BA}">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C7" authorId="0" shapeId="0" xr:uid="{619BD0A2-7A47-45DE-A468-7CF6EA83BE0C}">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G7" authorId="0" shapeId="0" xr:uid="{AB95A4F2-76C7-4060-ACC8-F5AF16479C51}">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I7" authorId="0" shapeId="0" xr:uid="{86CA65E6-CE87-4F85-8610-7EB21971EFE8}">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N7" authorId="0" shapeId="0" xr:uid="{F030FBB5-2FB3-4BD2-900D-8A89EB24AB4C}">
      <text>
        <r>
          <rPr>
            <b/>
            <sz val="9"/>
            <color indexed="81"/>
            <rFont val="Tahoma"/>
            <family val="2"/>
          </rPr>
          <t xml:space="preserve">Procedimientos: </t>
        </r>
        <r>
          <rPr>
            <sz val="9"/>
            <color indexed="81"/>
            <rFont val="Tahoma"/>
            <family val="2"/>
          </rPr>
          <t xml:space="preserve">Basados en la estructura del Modelo de Operación por procesos, despliegue desde cada proceso, sus procedimientos y esquemas asociados, que se encuentren documentados.
</t>
        </r>
        <r>
          <rPr>
            <b/>
            <sz val="9"/>
            <color indexed="81"/>
            <rFont val="Tahoma"/>
            <family val="2"/>
          </rPr>
          <t xml:space="preserve">Sistemas de información: </t>
        </r>
        <r>
          <rPr>
            <sz val="9"/>
            <color indexed="81"/>
            <rFont val="Tahoma"/>
            <family val="2"/>
          </rPr>
          <t xml:space="preserve">Sistemas de información de apoyo a la ejecución del control (si existen).
</t>
        </r>
        <r>
          <rPr>
            <b/>
            <sz val="9"/>
            <color indexed="81"/>
            <rFont val="Tahoma"/>
            <family val="2"/>
          </rPr>
          <t>Otros Esquemas:</t>
        </r>
        <r>
          <rPr>
            <sz val="9"/>
            <color indexed="81"/>
            <rFont val="Tahoma"/>
            <family val="2"/>
          </rPr>
          <t xml:space="preserve"> Políticas de operación, manuales o guías específicas.</t>
        </r>
      </text>
    </comment>
    <comment ref="AO7" authorId="0" shapeId="0" xr:uid="{3FE8988A-0985-434F-8251-917367B97A1D}">
      <text>
        <r>
          <rPr>
            <sz val="9"/>
            <color indexed="81"/>
            <rFont val="Tahoma"/>
            <family val="2"/>
          </rPr>
          <t xml:space="preserve">La oportunidad en que se ejecuta el control debe ayudar a prevenir la mitigación del riesgo o a detectar la materialización del riesgo de manera oportuna.
- Siempre que se ejecuta la actividad
- Periódicamente (diario, mensual, bimestral, trimestral, semestral).
</t>
        </r>
      </text>
    </comment>
    <comment ref="AP7" authorId="0" shapeId="0" xr:uid="{D140E498-454D-46AB-9EA3-EEA6DD872B87}">
      <text>
        <r>
          <rPr>
            <sz val="9"/>
            <color indexed="81"/>
            <rFont val="Tahoma"/>
            <family val="2"/>
          </rPr>
          <t>Se deja evidencia o rastro de la ejecución del control.
- Con registro manual
- Con registro electrónico</t>
        </r>
      </text>
    </comment>
    <comment ref="AQ7" authorId="0" shapeId="0" xr:uid="{638D3832-34B5-4A6E-905D-570D9F6793CD}">
      <text>
        <r>
          <rPr>
            <sz val="9"/>
            <color indexed="81"/>
            <rFont val="Tahoma"/>
            <family val="2"/>
          </rPr>
          <t xml:space="preserve">Fuentes de información internas o externas.
</t>
        </r>
        <r>
          <rPr>
            <b/>
            <sz val="9"/>
            <color indexed="81"/>
            <rFont val="Tahoma"/>
            <family val="2"/>
          </rPr>
          <t>Interna:</t>
        </r>
        <r>
          <rPr>
            <sz val="9"/>
            <color indexed="81"/>
            <rFont val="Tahoma"/>
            <family val="2"/>
          </rPr>
          <t xml:space="preserve"> Formatos o registros internos formales.
</t>
        </r>
        <r>
          <rPr>
            <b/>
            <sz val="9"/>
            <color indexed="81"/>
            <rFont val="Tahoma"/>
            <family val="2"/>
          </rPr>
          <t>Externa:</t>
        </r>
        <r>
          <rPr>
            <sz val="9"/>
            <color indexed="81"/>
            <rFont val="Tahoma"/>
            <family val="2"/>
          </rPr>
          <t xml:space="preserve"> Registros externos confiables (extractos bancarios, confirmaciones de autenticidad de documentos, SECOP, SIIF, SIGEP, bases de datos).
</t>
        </r>
        <r>
          <rPr>
            <b/>
            <sz val="9"/>
            <color indexed="81"/>
            <rFont val="Tahoma"/>
            <family val="2"/>
          </rPr>
          <t>Mixta:</t>
        </r>
        <r>
          <rPr>
            <sz val="9"/>
            <color indexed="81"/>
            <rFont val="Tahoma"/>
            <family val="2"/>
          </rPr>
          <t xml:space="preserve"> Combinación de datos de fuentes internas y externas formales.
</t>
        </r>
      </text>
    </comment>
    <comment ref="BA7" authorId="0" shapeId="0" xr:uid="{F18378B4-2F95-43A6-A743-1B83374ACCB6}">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BB7" authorId="0" shapeId="0" xr:uid="{0D95E75C-F7AF-4270-99F0-7F048B7A2B18}">
      <text>
        <r>
          <rPr>
            <sz val="9"/>
            <color indexed="81"/>
            <rFont val="Tahoma"/>
            <family val="2"/>
          </rPr>
          <t>Se generan para fortalecer los controles, implementar nuevos controles.</t>
        </r>
      </text>
    </comment>
    <comment ref="BD7" authorId="0" shapeId="0" xr:uid="{65886E0C-46B7-4D0F-9CB5-18FABB622203}">
      <text>
        <r>
          <rPr>
            <b/>
            <sz val="9"/>
            <color indexed="81"/>
            <rFont val="Tahoma"/>
            <family val="2"/>
          </rPr>
          <t xml:space="preserve">Sumatoria de la programación trimestral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s>
  <commentList>
    <comment ref="A5" authorId="0" shapeId="0" xr:uid="{4E01673C-0FCE-4FB3-BD42-B5802BD5AD02}">
      <text>
        <r>
          <rPr>
            <b/>
            <sz val="9"/>
            <color indexed="81"/>
            <rFont val="Tahoma"/>
            <family val="2"/>
          </rPr>
          <t>Escriba el nombre del proceso sobre el cual se realizará la gestión del riesgo.</t>
        </r>
      </text>
    </comment>
    <comment ref="B5" authorId="0" shapeId="0" xr:uid="{2DFB4618-1737-45DE-939B-9C90468FCD34}">
      <text>
        <r>
          <rPr>
            <b/>
            <sz val="9"/>
            <color indexed="81"/>
            <rFont val="Tahoma"/>
            <family val="2"/>
          </rPr>
          <t>Indique el objetivo estratégico al cual se va a identificar el riesgo y/o al que se asocian los riesgos del proceso.</t>
        </r>
      </text>
    </comment>
    <comment ref="C5" authorId="0" shapeId="0" xr:uid="{D06CFE25-E149-4C05-80CA-8037BCD93B80}">
      <text>
        <r>
          <rPr>
            <b/>
            <sz val="9"/>
            <color indexed="81"/>
            <rFont val="Tahoma"/>
            <family val="2"/>
          </rPr>
          <t>Escriba el objetivo del proceso, tal como se encuentra descrito en la caracterización.</t>
        </r>
      </text>
    </comment>
    <comment ref="AR5" authorId="0" shapeId="0" xr:uid="{E1179EF8-D72A-4793-BF2D-3C06CF77D7B9}">
      <text>
        <r>
          <rPr>
            <sz val="9"/>
            <color indexed="81"/>
            <rFont val="Tahoma"/>
            <family val="2"/>
          </rPr>
          <t>Analizar e indicar qué actividades o controles correctivos operan en caso de una materialización, que sirva como referente de presentarse el evento de riesgo.</t>
        </r>
      </text>
    </comment>
    <comment ref="J7" authorId="0" shapeId="0" xr:uid="{6A7A94BC-DCC0-4CFD-9A4F-46FFA8BC43B4}">
      <text>
        <r>
          <rPr>
            <b/>
            <sz val="9"/>
            <color indexed="81"/>
            <rFont val="Tahoma"/>
            <family val="2"/>
          </rPr>
          <t>Ir a hoja Árbol_G para generar la descripción de riesgos de gestión y fiscales</t>
        </r>
        <r>
          <rPr>
            <sz val="9"/>
            <color indexed="81"/>
            <rFont val="Tahoma"/>
            <family val="2"/>
          </rPr>
          <t xml:space="preserve">
</t>
        </r>
      </text>
    </comment>
    <comment ref="K7" authorId="0" shapeId="0" xr:uid="{CAEAF6BB-659F-4BA3-A5E6-7A8268D9B83C}">
      <text>
        <r>
          <rPr>
            <b/>
            <sz val="9"/>
            <color indexed="81"/>
            <rFont val="Tahoma"/>
            <family val="2"/>
          </rPr>
          <t>Indicar SI en los casos en los que se identifique que el riesgo mitiga directamente el incumplimiento del objetivo.
De lo contrario coloque NO</t>
        </r>
      </text>
    </comment>
    <comment ref="L7" authorId="0" shapeId="0" xr:uid="{463639EE-810B-4951-831B-BB5F2107E0A5}">
      <text>
        <r>
          <rPr>
            <sz val="11"/>
            <color theme="1"/>
            <rFont val="Calibri"/>
            <family val="2"/>
            <scheme val="minor"/>
          </rPr>
          <t xml:space="preserve">Factores que pueden incidir en la gestión del riesgo. Son fuentes generadoras o condiciones que aumentan la probabilidad que ocurra el riesgo.
</t>
        </r>
        <r>
          <rPr>
            <b/>
            <sz val="11"/>
            <color theme="1"/>
            <rFont val="Calibri"/>
            <family val="2"/>
            <scheme val="minor"/>
          </rPr>
          <t xml:space="preserve">Procesos: </t>
        </r>
        <r>
          <rPr>
            <sz val="11"/>
            <color theme="1"/>
            <rFont val="Calibri"/>
            <family val="2"/>
            <scheme val="minor"/>
          </rPr>
          <t xml:space="preserve">Eventos relacionados con la ejecución de los procesos y procedimientos.
Ej: Falta de aplicación de los procedimientos - Falta segregación de funciones - Falta de supervisión o interventoría - Alta rotación o insuficiencia de personal - Acciones contrarias a las leyes o acuerdos contractuales - Falta de capacitación y otros temas relacionados con el personal
</t>
        </r>
        <r>
          <rPr>
            <b/>
            <sz val="11"/>
            <color theme="1"/>
            <rFont val="Calibri"/>
            <family val="2"/>
            <scheme val="minor"/>
          </rPr>
          <t xml:space="preserve">Transacción u operación (LAFT): </t>
        </r>
        <r>
          <rPr>
            <sz val="11"/>
            <color theme="1"/>
            <rFont val="Calibri"/>
            <family val="2"/>
            <scheme val="minor"/>
          </rPr>
          <t xml:space="preserve">Eventos relacionados con transacciones u operaciones realizadas por un cliente o usuario, que accede o entrega un bien o servicio a la entidad, a través de los canales dispuestos y en una jurisdicción específica.
Ej: Contrapartes de la entidad (naturales o jurídicas) - Productos (bienes o servicios) que oferta/requiere - Canales utilizados para la operación - Jurisdicciones (nacional o territorial)
</t>
        </r>
        <r>
          <rPr>
            <b/>
            <sz val="11"/>
            <color theme="1"/>
            <rFont val="Calibri"/>
            <family val="2"/>
            <scheme val="minor"/>
          </rPr>
          <t xml:space="preserve">Talento humano: </t>
        </r>
        <r>
          <rPr>
            <sz val="11"/>
            <color theme="1"/>
            <rFont val="Calibri"/>
            <family val="2"/>
            <scheme val="minor"/>
          </rPr>
          <t xml:space="preserve">Eventos relacionados con las conductas o comportamientos de los servidores que afectan la integridad pública.
Ej: Fraude interno - Soborno - Gestión inadecuada de conflictos de interés - Corrupción - Hurto de activos  
</t>
        </r>
        <r>
          <rPr>
            <b/>
            <sz val="11"/>
            <color theme="1"/>
            <rFont val="Calibri"/>
            <family val="2"/>
            <scheme val="minor"/>
          </rPr>
          <t xml:space="preserve">Tecnología: </t>
        </r>
        <r>
          <rPr>
            <sz val="11"/>
            <color theme="1"/>
            <rFont val="Calibri"/>
            <family val="2"/>
            <scheme val="minor"/>
          </rPr>
          <t xml:space="preserve">Eventos relacionados con la infraestructura tecnológica de la entidad
Ej. Daño de equipos - Caída de sistemas de información y aplicaciones - Caída de redes - Errores en hardware o software - Errores en programas
</t>
        </r>
        <r>
          <rPr>
            <b/>
            <sz val="11"/>
            <color theme="1"/>
            <rFont val="Calibri"/>
            <family val="2"/>
            <scheme val="minor"/>
          </rPr>
          <t>Infraestructura:</t>
        </r>
        <r>
          <rPr>
            <sz val="11"/>
            <color theme="1"/>
            <rFont val="Calibri"/>
            <family val="2"/>
            <scheme val="minor"/>
          </rPr>
          <t xml:space="preserve"> Eventos relacionados con la infraestructura física de la entidad.
Ej. Derrumbes - Incendios - Inundaciones - Daños a activos fijos
</t>
        </r>
        <r>
          <rPr>
            <b/>
            <sz val="11"/>
            <color theme="1"/>
            <rFont val="Calibri"/>
            <family val="2"/>
            <scheme val="minor"/>
          </rPr>
          <t xml:space="preserve">
Evento externo:</t>
        </r>
        <r>
          <rPr>
            <sz val="11"/>
            <color theme="1"/>
            <rFont val="Calibri"/>
            <family val="2"/>
            <scheme val="minor"/>
          </rPr>
          <t xml:space="preserve"> Eventos por situaciones externas que afectan la entidad.
Ej. Fraude externo - Suplantación de identidad - Atentados, vandalismo, orden público
</t>
        </r>
      </text>
    </comment>
    <comment ref="R7" authorId="1" shapeId="0" xr:uid="{4456458C-1171-4816-8757-170F3CF40490}">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T7" authorId="0" shapeId="0" xr:uid="{9129F9DC-22AF-4EEC-B522-E77FF87E10BC}">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V7" authorId="1" shapeId="0" xr:uid="{1036923D-6D0A-4FA1-BB54-75AC48521E8E}">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C7" authorId="0" shapeId="0" xr:uid="{973243E8-94E4-4243-AA58-C6B3EE1DEC1F}">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G7" authorId="0" shapeId="0" xr:uid="{2BE6745C-C307-4B9E-A15A-DBAAE5EC94EE}">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I7" authorId="0" shapeId="0" xr:uid="{D4B05B83-539A-4655-B15D-7921127D5900}">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N7" authorId="0" shapeId="0" xr:uid="{E4C516C1-919C-43D2-9855-16F945E74335}">
      <text>
        <r>
          <rPr>
            <b/>
            <sz val="9"/>
            <color indexed="81"/>
            <rFont val="Tahoma"/>
            <family val="2"/>
          </rPr>
          <t xml:space="preserve">Procedimientos: </t>
        </r>
        <r>
          <rPr>
            <sz val="9"/>
            <color indexed="81"/>
            <rFont val="Tahoma"/>
            <family val="2"/>
          </rPr>
          <t xml:space="preserve">Basados en la estructura del Modelo de Operación por procesos, despliegue desde cada proceso, sus procedimientos y esquemas asociados, que se encuentren documentados.
</t>
        </r>
        <r>
          <rPr>
            <b/>
            <sz val="9"/>
            <color indexed="81"/>
            <rFont val="Tahoma"/>
            <family val="2"/>
          </rPr>
          <t xml:space="preserve">Sistemas de información: </t>
        </r>
        <r>
          <rPr>
            <sz val="9"/>
            <color indexed="81"/>
            <rFont val="Tahoma"/>
            <family val="2"/>
          </rPr>
          <t xml:space="preserve">Sistemas de información de apoyo a la ejecución del control (si existen).
</t>
        </r>
        <r>
          <rPr>
            <b/>
            <sz val="9"/>
            <color indexed="81"/>
            <rFont val="Tahoma"/>
            <family val="2"/>
          </rPr>
          <t>Otros Esquemas:</t>
        </r>
        <r>
          <rPr>
            <sz val="9"/>
            <color indexed="81"/>
            <rFont val="Tahoma"/>
            <family val="2"/>
          </rPr>
          <t xml:space="preserve"> Políticas de operación, manuales o guías específicas.</t>
        </r>
      </text>
    </comment>
    <comment ref="AO7" authorId="0" shapeId="0" xr:uid="{B7F2BA76-0E62-4040-8B92-9054D7EE1A09}">
      <text>
        <r>
          <rPr>
            <sz val="9"/>
            <color indexed="81"/>
            <rFont val="Tahoma"/>
            <family val="2"/>
          </rPr>
          <t xml:space="preserve">La oportunidad en que se ejecuta el control debe ayudar a prevenir la mitigación del riesgo o a detectar la materialización del riesgo de manera oportuna.
- Siempre que se ejecuta la actividad
- Periódicamente (diario, mensual, bimestral, trimestral, semestral).
</t>
        </r>
      </text>
    </comment>
    <comment ref="AP7" authorId="0" shapeId="0" xr:uid="{CFBC4C2F-5964-4E11-BABC-F6BC1EE63F1B}">
      <text>
        <r>
          <rPr>
            <sz val="9"/>
            <color indexed="81"/>
            <rFont val="Tahoma"/>
            <family val="2"/>
          </rPr>
          <t>Se deja evidencia o rastro de la ejecución del control.
- Con registro manual
- Con registro electrónico</t>
        </r>
      </text>
    </comment>
    <comment ref="AQ7" authorId="0" shapeId="0" xr:uid="{2C0490ED-4965-448E-9041-AA038F12483A}">
      <text>
        <r>
          <rPr>
            <sz val="9"/>
            <color indexed="81"/>
            <rFont val="Tahoma"/>
            <family val="2"/>
          </rPr>
          <t xml:space="preserve">Fuentes de información internas o externas.
</t>
        </r>
        <r>
          <rPr>
            <b/>
            <sz val="9"/>
            <color indexed="81"/>
            <rFont val="Tahoma"/>
            <family val="2"/>
          </rPr>
          <t>Interna:</t>
        </r>
        <r>
          <rPr>
            <sz val="9"/>
            <color indexed="81"/>
            <rFont val="Tahoma"/>
            <family val="2"/>
          </rPr>
          <t xml:space="preserve"> Formatos o registros internos formales.
</t>
        </r>
        <r>
          <rPr>
            <b/>
            <sz val="9"/>
            <color indexed="81"/>
            <rFont val="Tahoma"/>
            <family val="2"/>
          </rPr>
          <t>Externa:</t>
        </r>
        <r>
          <rPr>
            <sz val="9"/>
            <color indexed="81"/>
            <rFont val="Tahoma"/>
            <family val="2"/>
          </rPr>
          <t xml:space="preserve"> Registros externos confiables (extractos bancarios, confirmaciones de autenticidad de documentos, SECOP, SIIF, SIGEP, bases de datos).
</t>
        </r>
        <r>
          <rPr>
            <b/>
            <sz val="9"/>
            <color indexed="81"/>
            <rFont val="Tahoma"/>
            <family val="2"/>
          </rPr>
          <t>Mixta:</t>
        </r>
        <r>
          <rPr>
            <sz val="9"/>
            <color indexed="81"/>
            <rFont val="Tahoma"/>
            <family val="2"/>
          </rPr>
          <t xml:space="preserve"> Combinación de datos de fuentes internas y externas formales.
</t>
        </r>
      </text>
    </comment>
    <comment ref="BA7" authorId="0" shapeId="0" xr:uid="{575028C3-D933-4D37-A3C7-B44C1360BAC9}">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BB7" authorId="0" shapeId="0" xr:uid="{A06C52E0-CF3A-4D5B-922D-69C07F620832}">
      <text>
        <r>
          <rPr>
            <sz val="9"/>
            <color indexed="81"/>
            <rFont val="Tahoma"/>
            <family val="2"/>
          </rPr>
          <t>Se generan para fortalecer los controles, implementar nuevos controles.</t>
        </r>
      </text>
    </comment>
    <comment ref="BD7" authorId="0" shapeId="0" xr:uid="{62635FDA-8821-4C66-ABC7-9BEE67085DE7}">
      <text>
        <r>
          <rPr>
            <b/>
            <sz val="9"/>
            <color indexed="81"/>
            <rFont val="Tahoma"/>
            <family val="2"/>
          </rPr>
          <t xml:space="preserve">Sumatoria de la programación trimestral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s>
  <commentList>
    <comment ref="A5" authorId="0" shapeId="0" xr:uid="{5D306EF3-1177-43A1-A69C-E1BDC1F2636E}">
      <text>
        <r>
          <rPr>
            <b/>
            <sz val="9"/>
            <color indexed="81"/>
            <rFont val="Tahoma"/>
            <family val="2"/>
          </rPr>
          <t>Escriba el nombre del proceso sobre el cual se realizará la gestión del riesgo.</t>
        </r>
      </text>
    </comment>
    <comment ref="B5" authorId="0" shapeId="0" xr:uid="{8AF26EDA-3A7D-4654-AEF4-072810372C36}">
      <text>
        <r>
          <rPr>
            <b/>
            <sz val="9"/>
            <color indexed="81"/>
            <rFont val="Tahoma"/>
            <family val="2"/>
          </rPr>
          <t>Indique el objetivo estratégico al cual se va a identificar el riesgo y/o al que se asocian los riesgos del proceso.</t>
        </r>
      </text>
    </comment>
    <comment ref="C5" authorId="0" shapeId="0" xr:uid="{BAC38F4C-878D-4A8F-ADE1-C2256C6A86C2}">
      <text>
        <r>
          <rPr>
            <b/>
            <sz val="9"/>
            <color indexed="81"/>
            <rFont val="Tahoma"/>
            <family val="2"/>
          </rPr>
          <t>Escriba el objetivo del proceso, tal como se encuentra descrito en la caracterización.</t>
        </r>
      </text>
    </comment>
    <comment ref="AR5" authorId="0" shapeId="0" xr:uid="{F7226DC0-9225-45AF-AF04-ABABB6D07229}">
      <text>
        <r>
          <rPr>
            <sz val="9"/>
            <color indexed="81"/>
            <rFont val="Tahoma"/>
            <family val="2"/>
          </rPr>
          <t>Analizar e indicar qué actividades o controles correctivos operan en caso de una materialización, que sirva como referente de presentarse el evento de riesgo.</t>
        </r>
      </text>
    </comment>
    <comment ref="J7" authorId="0" shapeId="0" xr:uid="{F44D84C2-191B-416E-9237-0796CFF69E71}">
      <text>
        <r>
          <rPr>
            <b/>
            <sz val="9"/>
            <color indexed="81"/>
            <rFont val="Tahoma"/>
            <family val="2"/>
          </rPr>
          <t>Ir a hoja Árbol_G para generar la descripción de riesgos de gestión y fiscales</t>
        </r>
        <r>
          <rPr>
            <sz val="9"/>
            <color indexed="81"/>
            <rFont val="Tahoma"/>
            <family val="2"/>
          </rPr>
          <t xml:space="preserve">
</t>
        </r>
      </text>
    </comment>
    <comment ref="K7" authorId="0" shapeId="0" xr:uid="{9B981360-6626-44A4-A89E-0D52E6151C58}">
      <text>
        <r>
          <rPr>
            <b/>
            <sz val="9"/>
            <color indexed="81"/>
            <rFont val="Tahoma"/>
            <family val="2"/>
          </rPr>
          <t>Indicar SI en los casos en los que se identifique que el riesgo mitiga directamente el incumplimiento del objetivo.
De lo contrario coloque NO</t>
        </r>
      </text>
    </comment>
    <comment ref="L7" authorId="0" shapeId="0" xr:uid="{C28D9EF4-DC05-4842-BFFB-C9BB9A915512}">
      <text>
        <r>
          <rPr>
            <sz val="11"/>
            <color theme="1"/>
            <rFont val="Calibri"/>
            <family val="2"/>
            <scheme val="minor"/>
          </rPr>
          <t xml:space="preserve">Factores que pueden incidir en la gestión del riesgo. Son fuentes generadoras o condiciones que aumentan la probabilidad que ocurra el riesgo.
</t>
        </r>
        <r>
          <rPr>
            <b/>
            <sz val="11"/>
            <color theme="1"/>
            <rFont val="Calibri"/>
            <family val="2"/>
            <scheme val="minor"/>
          </rPr>
          <t xml:space="preserve">Procesos: </t>
        </r>
        <r>
          <rPr>
            <sz val="11"/>
            <color theme="1"/>
            <rFont val="Calibri"/>
            <family val="2"/>
            <scheme val="minor"/>
          </rPr>
          <t xml:space="preserve">Eventos relacionados con la ejecución de los procesos y procedimientos.
Ej: Falta de aplicación de los procedimientos - Falta segregación de funciones - Falta de supervisión o interventoría - Alta rotación o insuficiencia de personal - Acciones contrarias a las leyes o acuerdos contractuales - Falta de capacitación y otros temas relacionados con el personal
</t>
        </r>
        <r>
          <rPr>
            <b/>
            <sz val="11"/>
            <color theme="1"/>
            <rFont val="Calibri"/>
            <family val="2"/>
            <scheme val="minor"/>
          </rPr>
          <t xml:space="preserve">Transacción u operación (LAFT): </t>
        </r>
        <r>
          <rPr>
            <sz val="11"/>
            <color theme="1"/>
            <rFont val="Calibri"/>
            <family val="2"/>
            <scheme val="minor"/>
          </rPr>
          <t xml:space="preserve">Eventos relacionados con transacciones u operaciones realizadas por un cliente o usuario, que accede o entrega un bien o servicio a la entidad, a través de los canales dispuestos y en una jurisdicción específica.
Ej: Contrapartes de la entidad (naturales o jurídicas) - Productos (bienes o servicios) que oferta/requiere - Canales utilizados para la operación - Jurisdicciones (nacional o territorial)
</t>
        </r>
        <r>
          <rPr>
            <b/>
            <sz val="11"/>
            <color theme="1"/>
            <rFont val="Calibri"/>
            <family val="2"/>
            <scheme val="minor"/>
          </rPr>
          <t xml:space="preserve">Talento humano: </t>
        </r>
        <r>
          <rPr>
            <sz val="11"/>
            <color theme="1"/>
            <rFont val="Calibri"/>
            <family val="2"/>
            <scheme val="minor"/>
          </rPr>
          <t xml:space="preserve">Eventos relacionados con las conductas o comportamientos de los servidores que afectan la integridad pública.
Ej: Fraude interno - Soborno - Gestión inadecuada de conflictos de interés - Corrupción - Hurto de activos  
</t>
        </r>
        <r>
          <rPr>
            <b/>
            <sz val="11"/>
            <color theme="1"/>
            <rFont val="Calibri"/>
            <family val="2"/>
            <scheme val="minor"/>
          </rPr>
          <t xml:space="preserve">Tecnología: </t>
        </r>
        <r>
          <rPr>
            <sz val="11"/>
            <color theme="1"/>
            <rFont val="Calibri"/>
            <family val="2"/>
            <scheme val="minor"/>
          </rPr>
          <t xml:space="preserve">Eventos relacionados con la infraestructura tecnológica de la entidad
Ej. Daño de equipos - Caída de sistemas de información y aplicaciones - Caída de redes - Errores en hardware o software - Errores en programas
</t>
        </r>
        <r>
          <rPr>
            <b/>
            <sz val="11"/>
            <color theme="1"/>
            <rFont val="Calibri"/>
            <family val="2"/>
            <scheme val="minor"/>
          </rPr>
          <t>Infraestructura:</t>
        </r>
        <r>
          <rPr>
            <sz val="11"/>
            <color theme="1"/>
            <rFont val="Calibri"/>
            <family val="2"/>
            <scheme val="minor"/>
          </rPr>
          <t xml:space="preserve"> Eventos relacionados con la infraestructura física de la entidad.
Ej. Derrumbes - Incendios - Inundaciones - Daños a activos fijos
</t>
        </r>
        <r>
          <rPr>
            <b/>
            <sz val="11"/>
            <color theme="1"/>
            <rFont val="Calibri"/>
            <family val="2"/>
            <scheme val="minor"/>
          </rPr>
          <t xml:space="preserve">
Evento externo:</t>
        </r>
        <r>
          <rPr>
            <sz val="11"/>
            <color theme="1"/>
            <rFont val="Calibri"/>
            <family val="2"/>
            <scheme val="minor"/>
          </rPr>
          <t xml:space="preserve"> Eventos por situaciones externas que afectan la entidad.
Ej. Fraude externo - Suplantación de identidad - Atentados, vandalismo, orden público
</t>
        </r>
      </text>
    </comment>
    <comment ref="R7" authorId="1" shapeId="0" xr:uid="{A0C7C7AF-6B09-435E-ACEA-BA74498DCA43}">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T7" authorId="0" shapeId="0" xr:uid="{7E0131DF-6702-4194-ADB5-2D8D0EE84F39}">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V7" authorId="1" shapeId="0" xr:uid="{E97BF082-AB12-4B11-8F99-3BF3C15C185F}">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C7" authorId="0" shapeId="0" xr:uid="{935B02F9-9E98-4163-977B-210B32B919BF}">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G7" authorId="0" shapeId="0" xr:uid="{6C17E0EE-0337-4D71-BC4B-62A640960344}">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I7" authorId="0" shapeId="0" xr:uid="{CFC26D83-6C04-4DCA-83F6-0EF11E27BF1D}">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N7" authorId="0" shapeId="0" xr:uid="{040E28F4-E007-4A83-A693-5A0702C4E8A9}">
      <text>
        <r>
          <rPr>
            <b/>
            <sz val="9"/>
            <color indexed="81"/>
            <rFont val="Tahoma"/>
            <family val="2"/>
          </rPr>
          <t xml:space="preserve">Procedimientos: </t>
        </r>
        <r>
          <rPr>
            <sz val="9"/>
            <color indexed="81"/>
            <rFont val="Tahoma"/>
            <family val="2"/>
          </rPr>
          <t xml:space="preserve">Basados en la estructura del Modelo de Operación por procesos, despliegue desde cada proceso, sus procedimientos y esquemas asociados, que se encuentren documentados.
</t>
        </r>
        <r>
          <rPr>
            <b/>
            <sz val="9"/>
            <color indexed="81"/>
            <rFont val="Tahoma"/>
            <family val="2"/>
          </rPr>
          <t xml:space="preserve">Sistemas de información: </t>
        </r>
        <r>
          <rPr>
            <sz val="9"/>
            <color indexed="81"/>
            <rFont val="Tahoma"/>
            <family val="2"/>
          </rPr>
          <t xml:space="preserve">Sistemas de información de apoyo a la ejecución del control (si existen).
</t>
        </r>
        <r>
          <rPr>
            <b/>
            <sz val="9"/>
            <color indexed="81"/>
            <rFont val="Tahoma"/>
            <family val="2"/>
          </rPr>
          <t>Otros Esquemas:</t>
        </r>
        <r>
          <rPr>
            <sz val="9"/>
            <color indexed="81"/>
            <rFont val="Tahoma"/>
            <family val="2"/>
          </rPr>
          <t xml:space="preserve"> Políticas de operación, manuales o guías específicas.</t>
        </r>
      </text>
    </comment>
    <comment ref="AO7" authorId="0" shapeId="0" xr:uid="{05BB5DB7-E8C4-4D28-BA42-676DE4CD6724}">
      <text>
        <r>
          <rPr>
            <sz val="9"/>
            <color indexed="81"/>
            <rFont val="Tahoma"/>
            <family val="2"/>
          </rPr>
          <t xml:space="preserve">La oportunidad en que se ejecuta el control debe ayudar a prevenir la mitigación del riesgo o a detectar la materialización del riesgo de manera oportuna.
- Siempre que se ejecuta la actividad
- Periódicamente (diario, mensual, bimestral, trimestral, semestral).
</t>
        </r>
      </text>
    </comment>
    <comment ref="AP7" authorId="0" shapeId="0" xr:uid="{296F32B7-7B9E-47DF-B647-C5D26E2ED783}">
      <text>
        <r>
          <rPr>
            <sz val="9"/>
            <color indexed="81"/>
            <rFont val="Tahoma"/>
            <family val="2"/>
          </rPr>
          <t>Se deja evidencia o rastro de la ejecución del control.
- Con registro manual
- Con registro electrónico</t>
        </r>
      </text>
    </comment>
    <comment ref="AQ7" authorId="0" shapeId="0" xr:uid="{EF709434-304A-443B-86D6-01D6F391EE6C}">
      <text>
        <r>
          <rPr>
            <sz val="9"/>
            <color indexed="81"/>
            <rFont val="Tahoma"/>
            <family val="2"/>
          </rPr>
          <t xml:space="preserve">Fuentes de información internas o externas.
</t>
        </r>
        <r>
          <rPr>
            <b/>
            <sz val="9"/>
            <color indexed="81"/>
            <rFont val="Tahoma"/>
            <family val="2"/>
          </rPr>
          <t>Interna:</t>
        </r>
        <r>
          <rPr>
            <sz val="9"/>
            <color indexed="81"/>
            <rFont val="Tahoma"/>
            <family val="2"/>
          </rPr>
          <t xml:space="preserve"> Formatos o registros internos formales.
</t>
        </r>
        <r>
          <rPr>
            <b/>
            <sz val="9"/>
            <color indexed="81"/>
            <rFont val="Tahoma"/>
            <family val="2"/>
          </rPr>
          <t>Externa:</t>
        </r>
        <r>
          <rPr>
            <sz val="9"/>
            <color indexed="81"/>
            <rFont val="Tahoma"/>
            <family val="2"/>
          </rPr>
          <t xml:space="preserve"> Registros externos confiables (extractos bancarios, confirmaciones de autenticidad de documentos, SECOP, SIIF, SIGEP, bases de datos).
</t>
        </r>
        <r>
          <rPr>
            <b/>
            <sz val="9"/>
            <color indexed="81"/>
            <rFont val="Tahoma"/>
            <family val="2"/>
          </rPr>
          <t>Mixta:</t>
        </r>
        <r>
          <rPr>
            <sz val="9"/>
            <color indexed="81"/>
            <rFont val="Tahoma"/>
            <family val="2"/>
          </rPr>
          <t xml:space="preserve"> Combinación de datos de fuentes internas y externas formales.
</t>
        </r>
      </text>
    </comment>
    <comment ref="BA7" authorId="0" shapeId="0" xr:uid="{E1FE248A-D317-49A6-A526-7A3C379244A0}">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BB7" authorId="0" shapeId="0" xr:uid="{9645F054-E936-4273-85E2-F2DA5D1D8349}">
      <text>
        <r>
          <rPr>
            <sz val="9"/>
            <color indexed="81"/>
            <rFont val="Tahoma"/>
            <family val="2"/>
          </rPr>
          <t>Se generan para fortalecer los controles, implementar nuevos controles.</t>
        </r>
      </text>
    </comment>
    <comment ref="BD7" authorId="0" shapeId="0" xr:uid="{F694AADB-B97F-4667-B81A-01DC0ECB6D25}">
      <text>
        <r>
          <rPr>
            <b/>
            <sz val="9"/>
            <color indexed="81"/>
            <rFont val="Tahoma"/>
            <family val="2"/>
          </rPr>
          <t xml:space="preserve">Sumatoria de la programación trimestral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Natalia Irina Vanegas Pinzón</author>
    <author>LUZMA</author>
  </authors>
  <commentList>
    <comment ref="A5" authorId="0" shapeId="0" xr:uid="{FFBF38CC-F785-4AB8-A109-5BF177E1FBEF}">
      <text>
        <r>
          <rPr>
            <b/>
            <sz val="9"/>
            <color indexed="81"/>
            <rFont val="Tahoma"/>
            <family val="2"/>
          </rPr>
          <t>Escriba el nombre del proceso sobre el cual se realizará la gestión del riesgo.</t>
        </r>
      </text>
    </comment>
    <comment ref="B5" authorId="0" shapeId="0" xr:uid="{D2B07AB6-4831-4B30-8EC0-AF59F92C1F54}">
      <text>
        <r>
          <rPr>
            <b/>
            <sz val="9"/>
            <color indexed="81"/>
            <rFont val="Tahoma"/>
            <family val="2"/>
          </rPr>
          <t>Indique el objetivo estratégico al cual se va a identificar el riesgo y/o al que se asocian los riesgos del proceso.</t>
        </r>
      </text>
    </comment>
    <comment ref="C5" authorId="0" shapeId="0" xr:uid="{7A6411D3-E599-44E3-96A4-002BBD7ACDF9}">
      <text>
        <r>
          <rPr>
            <b/>
            <sz val="9"/>
            <color indexed="81"/>
            <rFont val="Tahoma"/>
            <family val="2"/>
          </rPr>
          <t>Escriba el objetivo del proceso, tal como se encuentra descrito en la caracterización.</t>
        </r>
      </text>
    </comment>
    <comment ref="AR5" authorId="0" shapeId="0" xr:uid="{7B790865-F2DF-4BC0-BA88-75E4454AF683}">
      <text>
        <r>
          <rPr>
            <sz val="9"/>
            <color indexed="81"/>
            <rFont val="Tahoma"/>
            <family val="2"/>
          </rPr>
          <t>Analizar e indicar qué actividades o controles correctivos operan en caso de una materialización, que sirva como referente de presentarse el evento de riesgo.</t>
        </r>
      </text>
    </comment>
    <comment ref="J7" authorId="0" shapeId="0" xr:uid="{FC0C338D-3BC6-4254-80D1-D0B2D18B6BA2}">
      <text>
        <r>
          <rPr>
            <b/>
            <sz val="9"/>
            <color indexed="81"/>
            <rFont val="Tahoma"/>
            <family val="2"/>
          </rPr>
          <t>Ir a hoja Árbol_G para generar la descripción de riesgos de gestión y fiscales</t>
        </r>
        <r>
          <rPr>
            <sz val="9"/>
            <color indexed="81"/>
            <rFont val="Tahoma"/>
            <family val="2"/>
          </rPr>
          <t xml:space="preserve">
</t>
        </r>
      </text>
    </comment>
    <comment ref="K7" authorId="0" shapeId="0" xr:uid="{BD51879E-ECD1-4BA2-94EE-56D68DDE2840}">
      <text>
        <r>
          <rPr>
            <b/>
            <sz val="9"/>
            <color indexed="81"/>
            <rFont val="Tahoma"/>
            <family val="2"/>
          </rPr>
          <t>Indicar SI en los casos en los que se identifique que el riesgo mitiga directamente el incumplimiento del objetivo.
De lo contrario coloque NO</t>
        </r>
      </text>
    </comment>
    <comment ref="L7" authorId="0" shapeId="0" xr:uid="{8F462CA5-9408-483E-91D6-5658B495590C}">
      <text>
        <r>
          <rPr>
            <sz val="11"/>
            <color theme="1"/>
            <rFont val="Calibri"/>
            <family val="2"/>
            <scheme val="minor"/>
          </rPr>
          <t xml:space="preserve">Factores que pueden incidir en la gestión del riesgo. Son fuentes generadoras o condiciones que aumentan la probabilidad que ocurra el riesgo.
</t>
        </r>
        <r>
          <rPr>
            <b/>
            <sz val="11"/>
            <color theme="1"/>
            <rFont val="Calibri"/>
            <family val="2"/>
            <scheme val="minor"/>
          </rPr>
          <t xml:space="preserve">Procesos: </t>
        </r>
        <r>
          <rPr>
            <sz val="11"/>
            <color theme="1"/>
            <rFont val="Calibri"/>
            <family val="2"/>
            <scheme val="minor"/>
          </rPr>
          <t xml:space="preserve">Eventos relacionados con la ejecución de los procesos y procedimientos.
Ej: Falta de aplicación de los procedimientos - Falta segregación de funciones - Falta de supervisión o interventoría - Alta rotación o insuficiencia de personal - Acciones contrarias a las leyes o acuerdos contractuales - Falta de capacitación y otros temas relacionados con el personal
</t>
        </r>
        <r>
          <rPr>
            <b/>
            <sz val="11"/>
            <color theme="1"/>
            <rFont val="Calibri"/>
            <family val="2"/>
            <scheme val="minor"/>
          </rPr>
          <t xml:space="preserve">Transacción u operación (LAFT): </t>
        </r>
        <r>
          <rPr>
            <sz val="11"/>
            <color theme="1"/>
            <rFont val="Calibri"/>
            <family val="2"/>
            <scheme val="minor"/>
          </rPr>
          <t xml:space="preserve">Eventos relacionados con transacciones u operaciones realizadas por un cliente o usuario, que accede o entrega un bien o servicio a la entidad, a través de los canales dispuestos y en una jurisdicción específica.
Ej: Contrapartes de la entidad (naturales o jurídicas) - Productos (bienes o servicios) que oferta/requiere - Canales utilizados para la operación - Jurisdicciones (nacional o territorial)
</t>
        </r>
        <r>
          <rPr>
            <b/>
            <sz val="11"/>
            <color theme="1"/>
            <rFont val="Calibri"/>
            <family val="2"/>
            <scheme val="minor"/>
          </rPr>
          <t xml:space="preserve">Talento humano: </t>
        </r>
        <r>
          <rPr>
            <sz val="11"/>
            <color theme="1"/>
            <rFont val="Calibri"/>
            <family val="2"/>
            <scheme val="minor"/>
          </rPr>
          <t xml:space="preserve">Eventos relacionados con las conductas o comportamientos de los servidores que afectan la integridad pública.
Ej: Fraude interno - Soborno - Gestión inadecuada de conflictos de interés - Corrupción - Hurto de activos  
</t>
        </r>
        <r>
          <rPr>
            <b/>
            <sz val="11"/>
            <color theme="1"/>
            <rFont val="Calibri"/>
            <family val="2"/>
            <scheme val="minor"/>
          </rPr>
          <t xml:space="preserve">Tecnología: </t>
        </r>
        <r>
          <rPr>
            <sz val="11"/>
            <color theme="1"/>
            <rFont val="Calibri"/>
            <family val="2"/>
            <scheme val="minor"/>
          </rPr>
          <t xml:space="preserve">Eventos relacionados con la infraestructura tecnológica de la entidad
Ej. Daño de equipos - Caída de sistemas de información y aplicaciones - Caída de redes - Errores en hardware o software - Errores en programas
</t>
        </r>
        <r>
          <rPr>
            <b/>
            <sz val="11"/>
            <color theme="1"/>
            <rFont val="Calibri"/>
            <family val="2"/>
            <scheme val="minor"/>
          </rPr>
          <t>Infraestructura:</t>
        </r>
        <r>
          <rPr>
            <sz val="11"/>
            <color theme="1"/>
            <rFont val="Calibri"/>
            <family val="2"/>
            <scheme val="minor"/>
          </rPr>
          <t xml:space="preserve"> Eventos relacionados con la infraestructura física de la entidad.
Ej. Derrumbes - Incendios - Inundaciones - Daños a activos fijos
</t>
        </r>
        <r>
          <rPr>
            <b/>
            <sz val="11"/>
            <color theme="1"/>
            <rFont val="Calibri"/>
            <family val="2"/>
            <scheme val="minor"/>
          </rPr>
          <t xml:space="preserve">
Evento externo:</t>
        </r>
        <r>
          <rPr>
            <sz val="11"/>
            <color theme="1"/>
            <rFont val="Calibri"/>
            <family val="2"/>
            <scheme val="minor"/>
          </rPr>
          <t xml:space="preserve"> Eventos por situaciones externas que afectan la entidad.
Ej. Fraude externo - Suplantación de identidad - Atentados, vandalismo, orden público
</t>
        </r>
      </text>
    </comment>
    <comment ref="R7" authorId="1" shapeId="0" xr:uid="{AFF706C7-8BD1-4ABB-9D1C-B86487155FA0}">
      <text>
        <r>
          <rPr>
            <b/>
            <sz val="9"/>
            <color indexed="81"/>
            <rFont val="Tahoma"/>
            <family val="2"/>
          </rPr>
          <t>Muy Baja:</t>
        </r>
        <r>
          <rPr>
            <sz val="9"/>
            <color indexed="81"/>
            <rFont val="Tahoma"/>
            <family val="2"/>
          </rPr>
          <t xml:space="preserve"> La actividad/producto/activo que conlleva el riesgo se ejecuta/genera como máximos 2 veces por año. 20%
</t>
        </r>
        <r>
          <rPr>
            <b/>
            <sz val="9"/>
            <color indexed="81"/>
            <rFont val="Tahoma"/>
            <family val="2"/>
          </rPr>
          <t xml:space="preserve">Baja: </t>
        </r>
        <r>
          <rPr>
            <sz val="9"/>
            <color indexed="81"/>
            <rFont val="Tahoma"/>
            <family val="2"/>
          </rPr>
          <t xml:space="preserve">La actividad/producto/activo que conlleva el riesgo se ejecuta/genera de 3 a 24 veces por año. 40%
</t>
        </r>
        <r>
          <rPr>
            <b/>
            <sz val="9"/>
            <color indexed="81"/>
            <rFont val="Tahoma"/>
            <family val="2"/>
          </rPr>
          <t>Media:</t>
        </r>
        <r>
          <rPr>
            <sz val="9"/>
            <color indexed="81"/>
            <rFont val="Tahoma"/>
            <family val="2"/>
          </rPr>
          <t xml:space="preserve"> La actividad/producto/activo que conlleva el riesgo se ejecuta/genera de 24 a 500 veces por año. 60%
</t>
        </r>
        <r>
          <rPr>
            <b/>
            <sz val="9"/>
            <color indexed="81"/>
            <rFont val="Tahoma"/>
            <family val="2"/>
          </rPr>
          <t xml:space="preserve">Alta: </t>
        </r>
        <r>
          <rPr>
            <sz val="9"/>
            <color indexed="81"/>
            <rFont val="Tahoma"/>
            <family val="2"/>
          </rPr>
          <t xml:space="preserve">La actividad/producto/activo que conlleva el riesgo se ejecuta/genera mínimo 500 veces al año y máximo 5000 veces por año. 80%
</t>
        </r>
        <r>
          <rPr>
            <b/>
            <sz val="9"/>
            <color indexed="81"/>
            <rFont val="Tahoma"/>
            <family val="2"/>
          </rPr>
          <t>Muy Alta:</t>
        </r>
        <r>
          <rPr>
            <sz val="9"/>
            <color indexed="81"/>
            <rFont val="Tahoma"/>
            <family val="2"/>
          </rPr>
          <t xml:space="preserve"> La actividad/producto/activo que conlleva el riesgo se ejecuta/genera más de 5000 veces por año. 100%
</t>
        </r>
      </text>
    </comment>
    <comment ref="T7" authorId="0" shapeId="0" xr:uid="{2A4A0FD2-318F-417D-81AD-C5EC426C6873}">
      <text>
        <r>
          <rPr>
            <b/>
            <sz val="9"/>
            <color indexed="81"/>
            <rFont val="Tahoma"/>
            <family val="2"/>
          </rPr>
          <t>Leve:</t>
        </r>
        <r>
          <rPr>
            <sz val="9"/>
            <color indexed="81"/>
            <rFont val="Tahoma"/>
            <family val="2"/>
          </rPr>
          <t xml:space="preserve"> Afectación menor a 100 SMLMV  20%
</t>
        </r>
        <r>
          <rPr>
            <b/>
            <sz val="9"/>
            <color indexed="81"/>
            <rFont val="Tahoma"/>
            <family val="2"/>
          </rPr>
          <t>Menor:</t>
        </r>
        <r>
          <rPr>
            <sz val="9"/>
            <color indexed="81"/>
            <rFont val="Tahoma"/>
            <family val="2"/>
          </rPr>
          <t xml:space="preserve"> Entre 100 y 500 SMLMV  40%
</t>
        </r>
        <r>
          <rPr>
            <b/>
            <sz val="9"/>
            <color indexed="81"/>
            <rFont val="Tahoma"/>
            <family val="2"/>
          </rPr>
          <t>Moderado:</t>
        </r>
        <r>
          <rPr>
            <sz val="9"/>
            <color indexed="81"/>
            <rFont val="Tahoma"/>
            <family val="2"/>
          </rPr>
          <t xml:space="preserve"> Entre 500 y 1000 SMLMV  60%
</t>
        </r>
        <r>
          <rPr>
            <b/>
            <sz val="9"/>
            <color indexed="81"/>
            <rFont val="Tahoma"/>
            <family val="2"/>
          </rPr>
          <t>Mayor:</t>
        </r>
        <r>
          <rPr>
            <sz val="9"/>
            <color indexed="81"/>
            <rFont val="Tahoma"/>
            <family val="2"/>
          </rPr>
          <t xml:space="preserve"> Entre 1000 y 5000 SMLMV  80%
</t>
        </r>
        <r>
          <rPr>
            <b/>
            <sz val="9"/>
            <color indexed="81"/>
            <rFont val="Tahoma"/>
            <family val="2"/>
          </rPr>
          <t>Catastrófico:</t>
        </r>
        <r>
          <rPr>
            <sz val="9"/>
            <color indexed="81"/>
            <rFont val="Tahoma"/>
            <family val="2"/>
          </rPr>
          <t xml:space="preserve"> Mayor a 5000 SMLMV  100%</t>
        </r>
      </text>
    </comment>
    <comment ref="V7" authorId="1" shapeId="0" xr:uid="{8080144C-F8C5-44F5-88A1-D1CF9C37563E}">
      <text>
        <r>
          <rPr>
            <b/>
            <sz val="9"/>
            <color indexed="81"/>
            <rFont val="Tahoma"/>
            <family val="2"/>
          </rPr>
          <t xml:space="preserve">Leve: </t>
        </r>
        <r>
          <rPr>
            <sz val="9"/>
            <color indexed="81"/>
            <rFont val="Tahoma"/>
            <family val="2"/>
          </rPr>
          <t xml:space="preserve">El riesgo afecta la imagen de alguna área de la organización.
</t>
        </r>
        <r>
          <rPr>
            <b/>
            <sz val="9"/>
            <color indexed="81"/>
            <rFont val="Tahoma"/>
            <family val="2"/>
          </rPr>
          <t xml:space="preserve">Menor: </t>
        </r>
        <r>
          <rPr>
            <sz val="9"/>
            <color indexed="81"/>
            <rFont val="Tahoma"/>
            <family val="2"/>
          </rPr>
          <t xml:space="preserve">El riesgo afecta la imagen de la entidad internamente, de conocimiento general, nivel interno, de junta dircetiva y accionistas y/o de provedores.
</t>
        </r>
        <r>
          <rPr>
            <b/>
            <sz val="9"/>
            <color indexed="81"/>
            <rFont val="Tahoma"/>
            <family val="2"/>
          </rPr>
          <t xml:space="preserve">Moderado: </t>
        </r>
        <r>
          <rPr>
            <sz val="9"/>
            <color indexed="81"/>
            <rFont val="Tahoma"/>
            <family val="2"/>
          </rPr>
          <t xml:space="preserve">El riesgo afecta la imagen de la entidad con algunos usuarios de relevancia frente al logro de los objetivos.
</t>
        </r>
        <r>
          <rPr>
            <b/>
            <sz val="9"/>
            <color indexed="81"/>
            <rFont val="Tahoma"/>
            <family val="2"/>
          </rPr>
          <t xml:space="preserve">Mayor: </t>
        </r>
        <r>
          <rPr>
            <sz val="9"/>
            <color indexed="81"/>
            <rFont val="Tahoma"/>
            <family val="2"/>
          </rPr>
          <t xml:space="preserve">El riesgo afecta la imagen de de la entidad con efecto publicitario sostenido a nivel de sector administrativo, nivel departamental o municipal
</t>
        </r>
        <r>
          <rPr>
            <b/>
            <sz val="9"/>
            <color indexed="81"/>
            <rFont val="Tahoma"/>
            <family val="2"/>
          </rPr>
          <t xml:space="preserve">Catastrófico: </t>
        </r>
        <r>
          <rPr>
            <sz val="9"/>
            <color indexed="81"/>
            <rFont val="Tahoma"/>
            <family val="2"/>
          </rPr>
          <t>El riesgo afecta la imagen de la entidad a nivel nacional, con efecto publicitarios sostenible a nivel país</t>
        </r>
      </text>
    </comment>
    <comment ref="AC7" authorId="0" shapeId="0" xr:uid="{5D4718C1-AF8D-4D32-A10D-56F0EE09E23A}">
      <text>
        <r>
          <rPr>
            <b/>
            <sz val="9"/>
            <color indexed="81"/>
            <rFont val="Tahoma"/>
            <family val="2"/>
          </rPr>
          <t xml:space="preserve">Responsable de ejecutar el control: </t>
        </r>
        <r>
          <rPr>
            <sz val="9"/>
            <color indexed="81"/>
            <rFont val="Tahoma"/>
            <family val="2"/>
          </rPr>
          <t>Identifica el cargo del servidor que ejecuta el control, en caso de ser controles automáticos se identificará el sistema que realiza la actividad.</t>
        </r>
        <r>
          <rPr>
            <b/>
            <sz val="9"/>
            <color indexed="81"/>
            <rFont val="Tahoma"/>
            <family val="2"/>
          </rPr>
          <t xml:space="preserve">
Acción: </t>
        </r>
        <r>
          <rPr>
            <sz val="9"/>
            <color indexed="81"/>
            <rFont val="Tahoma"/>
            <family val="2"/>
          </rPr>
          <t>Se determina mediante verbos en los cuales se identifica la acción a realizar como parte del control (Verificar, validar, comparar, cotejar)</t>
        </r>
        <r>
          <rPr>
            <b/>
            <sz val="9"/>
            <color indexed="81"/>
            <rFont val="Tahoma"/>
            <family val="2"/>
          </rPr>
          <t xml:space="preserve">
Complemento: </t>
        </r>
        <r>
          <rPr>
            <sz val="9"/>
            <color indexed="81"/>
            <rFont val="Tahoma"/>
            <family val="2"/>
          </rPr>
          <t>Corresponde a los detalles que permiten identificar claramente el objeto del control.
Ej. El profesional de contratación (responsable) verifica que la información suministrada por el proveedor corresponda con los requisitos establecidos acorde con el tipo de contratación (acción), a través de una lista de chequeo donde están los requisitos de información y la revisa con la información física suministrada por el proveedor, los contratos que cumplen son registrados en el sistema de información de contratación.</t>
        </r>
        <r>
          <rPr>
            <b/>
            <sz val="9"/>
            <color indexed="81"/>
            <rFont val="Tahoma"/>
            <family val="2"/>
          </rPr>
          <t xml:space="preserve">
</t>
        </r>
        <r>
          <rPr>
            <sz val="9"/>
            <color indexed="81"/>
            <rFont val="Tahoma"/>
            <family val="2"/>
          </rPr>
          <t>Al identificar los controles revisar las causas para determinar si existen controles frente a estas.
(Según lo establecido por la metodología del DAFP)</t>
        </r>
      </text>
    </comment>
    <comment ref="AG7" authorId="0" shapeId="0" xr:uid="{9D312FFA-C31E-48D7-8AE8-A86AA8A04BA6}">
      <text>
        <r>
          <rPr>
            <b/>
            <sz val="9"/>
            <color indexed="81"/>
            <rFont val="Tahoma"/>
            <family val="2"/>
          </rPr>
          <t xml:space="preserve">Preventivo: </t>
        </r>
        <r>
          <rPr>
            <sz val="9"/>
            <color indexed="81"/>
            <rFont val="Tahoma"/>
            <family val="2"/>
          </rPr>
          <t xml:space="preserve">Va a las causas del riesgo. Atacan la probabilidad de ocurrencia del riesgo.
Control accionado en la entrada del proceso y antes de que se realice la actividad originadora del riesgo, se busca establecer las condiciones que aseguren el resultado final esperado. </t>
        </r>
        <r>
          <rPr>
            <b/>
            <sz val="9"/>
            <color indexed="81"/>
            <rFont val="Tahoma"/>
            <family val="2"/>
          </rPr>
          <t xml:space="preserve">
Detectivo: </t>
        </r>
        <r>
          <rPr>
            <sz val="9"/>
            <color indexed="81"/>
            <rFont val="Tahoma"/>
            <family val="2"/>
          </rPr>
          <t>Detecta que algo ocurre y devuelve el proceso a los controles preventivos. Atacan la probabilidad de ocurrencia del riesgo.
Control accionado durante la ejecución del proceso. Estos controles detectan el riesgo, pero generan reprocesos.</t>
        </r>
        <r>
          <rPr>
            <b/>
            <sz val="9"/>
            <color indexed="81"/>
            <rFont val="Tahoma"/>
            <family val="2"/>
          </rPr>
          <t xml:space="preserve">
Correctivos: </t>
        </r>
        <r>
          <rPr>
            <sz val="9"/>
            <color indexed="81"/>
            <rFont val="Tahoma"/>
            <family val="2"/>
          </rPr>
          <t>Atacan el impacto frente a la materialización del riesgo.
Control accionado en la salida del proceso y después de que se materializa el riesgo. Estos controles tienen costos implícitos.
(Según lo establecido por la metodología del DAFP)</t>
        </r>
      </text>
    </comment>
    <comment ref="AI7" authorId="0" shapeId="0" xr:uid="{1DE2ABFB-244F-441B-8740-51655FAA67AA}">
      <text>
        <r>
          <rPr>
            <b/>
            <sz val="9"/>
            <color indexed="81"/>
            <rFont val="Tahoma"/>
            <family val="2"/>
          </rPr>
          <t>Automático:</t>
        </r>
        <r>
          <rPr>
            <sz val="9"/>
            <color indexed="81"/>
            <rFont val="Tahoma"/>
            <family val="2"/>
          </rPr>
          <t xml:space="preserve"> Ejecutado por un sistema
</t>
        </r>
        <r>
          <rPr>
            <b/>
            <sz val="9"/>
            <color indexed="81"/>
            <rFont val="Tahoma"/>
            <family val="2"/>
          </rPr>
          <t>Manual:</t>
        </r>
        <r>
          <rPr>
            <sz val="9"/>
            <color indexed="81"/>
            <rFont val="Tahoma"/>
            <family val="2"/>
          </rPr>
          <t xml:space="preserve"> Ejecutado por personas</t>
        </r>
      </text>
    </comment>
    <comment ref="AN7" authorId="0" shapeId="0" xr:uid="{758A61C5-4A10-40E5-8C4D-74B31945EECC}">
      <text>
        <r>
          <rPr>
            <b/>
            <sz val="9"/>
            <color indexed="81"/>
            <rFont val="Tahoma"/>
            <family val="2"/>
          </rPr>
          <t xml:space="preserve">Procedimientos: </t>
        </r>
        <r>
          <rPr>
            <sz val="9"/>
            <color indexed="81"/>
            <rFont val="Tahoma"/>
            <family val="2"/>
          </rPr>
          <t xml:space="preserve">Basados en la estructura del Modelo de Operación por procesos, despliegue desde cada proceso, sus procedimientos y esquemas asociados, que se encuentren documentados.
</t>
        </r>
        <r>
          <rPr>
            <b/>
            <sz val="9"/>
            <color indexed="81"/>
            <rFont val="Tahoma"/>
            <family val="2"/>
          </rPr>
          <t xml:space="preserve">Sistemas de información: </t>
        </r>
        <r>
          <rPr>
            <sz val="9"/>
            <color indexed="81"/>
            <rFont val="Tahoma"/>
            <family val="2"/>
          </rPr>
          <t xml:space="preserve">Sistemas de información de apoyo a la ejecución del control (si existen).
</t>
        </r>
        <r>
          <rPr>
            <b/>
            <sz val="9"/>
            <color indexed="81"/>
            <rFont val="Tahoma"/>
            <family val="2"/>
          </rPr>
          <t>Otros Esquemas:</t>
        </r>
        <r>
          <rPr>
            <sz val="9"/>
            <color indexed="81"/>
            <rFont val="Tahoma"/>
            <family val="2"/>
          </rPr>
          <t xml:space="preserve"> Políticas de operación, manuales o guías específicas.</t>
        </r>
      </text>
    </comment>
    <comment ref="AO7" authorId="0" shapeId="0" xr:uid="{D15D4616-53A2-4740-B147-E905DD046859}">
      <text>
        <r>
          <rPr>
            <sz val="9"/>
            <color indexed="81"/>
            <rFont val="Tahoma"/>
            <family val="2"/>
          </rPr>
          <t xml:space="preserve">La oportunidad en que se ejecuta el control debe ayudar a prevenir la mitigación del riesgo o a detectar la materialización del riesgo de manera oportuna.
- Siempre que se ejecuta la actividad
- Periódicamente (diario, mensual, bimestral, trimestral, semestral).
</t>
        </r>
      </text>
    </comment>
    <comment ref="AP7" authorId="0" shapeId="0" xr:uid="{21B362D4-37DC-46B6-967C-53E141EFDBD6}">
      <text>
        <r>
          <rPr>
            <sz val="9"/>
            <color indexed="81"/>
            <rFont val="Tahoma"/>
            <family val="2"/>
          </rPr>
          <t>Se deja evidencia o rastro de la ejecución del control.
- Con registro manual
- Con registro electrónico</t>
        </r>
      </text>
    </comment>
    <comment ref="AQ7" authorId="0" shapeId="0" xr:uid="{1FED6976-BB7F-4401-B0F7-322667377A50}">
      <text>
        <r>
          <rPr>
            <sz val="9"/>
            <color indexed="81"/>
            <rFont val="Tahoma"/>
            <family val="2"/>
          </rPr>
          <t xml:space="preserve">Fuentes de información internas o externas.
</t>
        </r>
        <r>
          <rPr>
            <b/>
            <sz val="9"/>
            <color indexed="81"/>
            <rFont val="Tahoma"/>
            <family val="2"/>
          </rPr>
          <t>Interna:</t>
        </r>
        <r>
          <rPr>
            <sz val="9"/>
            <color indexed="81"/>
            <rFont val="Tahoma"/>
            <family val="2"/>
          </rPr>
          <t xml:space="preserve"> Formatos o registros internos formales.
</t>
        </r>
        <r>
          <rPr>
            <b/>
            <sz val="9"/>
            <color indexed="81"/>
            <rFont val="Tahoma"/>
            <family val="2"/>
          </rPr>
          <t>Externa:</t>
        </r>
        <r>
          <rPr>
            <sz val="9"/>
            <color indexed="81"/>
            <rFont val="Tahoma"/>
            <family val="2"/>
          </rPr>
          <t xml:space="preserve"> Registros externos confiables (extractos bancarios, confirmaciones de autenticidad de documentos, SECOP, SIIF, SIGEP, bases de datos).
</t>
        </r>
        <r>
          <rPr>
            <b/>
            <sz val="9"/>
            <color indexed="81"/>
            <rFont val="Tahoma"/>
            <family val="2"/>
          </rPr>
          <t>Mixta:</t>
        </r>
        <r>
          <rPr>
            <sz val="9"/>
            <color indexed="81"/>
            <rFont val="Tahoma"/>
            <family val="2"/>
          </rPr>
          <t xml:space="preserve"> Combinación de datos de fuentes internas y externas formales.
</t>
        </r>
      </text>
    </comment>
    <comment ref="BA7" authorId="0" shapeId="0" xr:uid="{634166E0-4396-4C80-B97B-D8686D436CCC}">
      <text>
        <r>
          <rPr>
            <b/>
            <sz val="9"/>
            <color indexed="81"/>
            <rFont val="Tahoma"/>
            <family val="2"/>
          </rPr>
          <t xml:space="preserve">
Reducir:
(mitigar): </t>
        </r>
        <r>
          <rPr>
            <sz val="9"/>
            <color indexed="81"/>
            <rFont val="Tahoma"/>
            <family val="2"/>
          </rPr>
          <t>Acciones que mitiguen el nivel de riesgo. No es necesariamente un nuevo control.</t>
        </r>
        <r>
          <rPr>
            <b/>
            <sz val="9"/>
            <color indexed="81"/>
            <rFont val="Tahoma"/>
            <family val="2"/>
          </rPr>
          <t xml:space="preserve">
(transferir): </t>
        </r>
        <r>
          <rPr>
            <sz val="9"/>
            <color indexed="81"/>
            <rFont val="Tahoma"/>
            <family val="2"/>
          </rPr>
          <t xml:space="preserve">Tercerizar el proceso o trasladar el riesgo a través de seguros o pólizas.
La responsabilidad económica recae sobre el tercero, pero no se trasfiere la responsabilidad sobre el tema reputacional.
</t>
        </r>
        <r>
          <rPr>
            <b/>
            <sz val="9"/>
            <color indexed="81"/>
            <rFont val="Tahoma"/>
            <family val="2"/>
          </rPr>
          <t xml:space="preserve">
Aceptar:</t>
        </r>
        <r>
          <rPr>
            <sz val="9"/>
            <color indexed="81"/>
            <rFont val="Tahoma"/>
            <family val="2"/>
          </rPr>
          <t xml:space="preserve"> Asumir el riesgo conociendo los efectos de su posible materialización.
</t>
        </r>
        <r>
          <rPr>
            <b/>
            <sz val="9"/>
            <color indexed="81"/>
            <rFont val="Tahoma"/>
            <family val="2"/>
          </rPr>
          <t>Evitar:</t>
        </r>
        <r>
          <rPr>
            <sz val="9"/>
            <color indexed="81"/>
            <rFont val="Tahoma"/>
            <family val="2"/>
          </rPr>
          <t xml:space="preserve"> No asumir la actividad que genera el riesgo.
(Según la metodología del DAFP)</t>
        </r>
      </text>
    </comment>
    <comment ref="BB7" authorId="0" shapeId="0" xr:uid="{5CC8476E-B918-41A5-8E8D-D847778D716E}">
      <text>
        <r>
          <rPr>
            <sz val="9"/>
            <color indexed="81"/>
            <rFont val="Tahoma"/>
            <family val="2"/>
          </rPr>
          <t>Se generan para fortalecer los controles, implementar nuevos controles.</t>
        </r>
      </text>
    </comment>
    <comment ref="BD7" authorId="0" shapeId="0" xr:uid="{8893BACD-2BC9-4213-9DC6-358E64693A45}">
      <text>
        <r>
          <rPr>
            <b/>
            <sz val="9"/>
            <color indexed="81"/>
            <rFont val="Tahoma"/>
            <family val="2"/>
          </rPr>
          <t xml:space="preserve">Sumatoria de la programación trimestral
</t>
        </r>
      </text>
    </comment>
  </commentList>
</comments>
</file>

<file path=xl/sharedStrings.xml><?xml version="1.0" encoding="utf-8"?>
<sst xmlns="http://schemas.openxmlformats.org/spreadsheetml/2006/main" count="14936" uniqueCount="3157">
  <si>
    <t>CONTEXTO INSUMO PARA LA MATRIZ DE RIESGOS</t>
  </si>
  <si>
    <t>IDENTIFICACIÓN DEL CONTEXTO</t>
  </si>
  <si>
    <r>
      <t xml:space="preserve">Identifique factores </t>
    </r>
    <r>
      <rPr>
        <b/>
        <sz val="11"/>
        <color theme="1"/>
        <rFont val="Calibri"/>
        <family val="2"/>
        <scheme val="minor"/>
      </rPr>
      <t>(negativos)</t>
    </r>
    <r>
      <rPr>
        <sz val="11"/>
        <color theme="1"/>
        <rFont val="Calibri"/>
        <family val="2"/>
        <scheme val="minor"/>
      </rPr>
      <t xml:space="preserve"> o </t>
    </r>
    <r>
      <rPr>
        <b/>
        <sz val="11"/>
        <color theme="1"/>
        <rFont val="Calibri"/>
        <family val="2"/>
        <scheme val="minor"/>
      </rPr>
      <t xml:space="preserve">(positivos) </t>
    </r>
    <r>
      <rPr>
        <sz val="11"/>
        <color theme="1"/>
        <rFont val="Calibri"/>
        <family val="2"/>
        <scheme val="minor"/>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</si>
  <si>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</si>
  <si>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</si>
  <si>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</si>
  <si>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</si>
  <si>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</si>
  <si>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A1. Demoras, deficiencias de calidad o incumplimientos en la entrega de información por parte de terceros, con impacto en la oportunidad y el cumplimiento de los objetivos institucionales.</t>
  </si>
  <si>
    <t xml:space="preserve">O1. Impulso, interés y reconocimiento del Gobierno Nacional al Catastro Multipropósito. </t>
  </si>
  <si>
    <t>A2. Cambios normativos o de lineamientos/regulación o prioridades de Gobierno. Vacíos normativos o de regulación.</t>
  </si>
  <si>
    <t xml:space="preserve">O2. Implementación, impulso e interés de Infraestructuras de Datos y Conocimiento Espacial. Aprovechamiento y disposición de información geoespacial en el territorio.
Exploración y generación de datos abiertos. </t>
  </si>
  <si>
    <t>A3. Falta de articulación y unidad de criterio con otras entidades, con impacto en la coherencia, oportunidad y efectividad de la gestión institucional.</t>
  </si>
  <si>
    <t xml:space="preserve">O3. Interoperabilidad y cooperación con instituciones y entidades para intercambio de datos e información e iniciativas para la mejora de la gestión y del servicio. Disponibilidad de información y/o nuevos datos de las entidades que puedan integrarse a la gestión catastral. </t>
  </si>
  <si>
    <t>A4. Limitaciones en la obtención de la información, suficiente y de calidad, requerida para la valoración de algunos tipos de inmuebles (por ejemplo, ofertas de venta y arriendo en suelo rural que son escasas o con información parcial).</t>
  </si>
  <si>
    <t xml:space="preserve">O4. Herramientas de analítica de datos, tecnología e innovación que permitan la generación de nuevos servicios/o productos y su uso por parte de los diferentes sectores y actores. Nuevas tecnologías y transformación digital para la automatización de trámites, uso y apropiación medios virtuales. </t>
  </si>
  <si>
    <t>A5. Condiciones de inseguridad, problemas de orden público en zonas del territorio.</t>
  </si>
  <si>
    <t>O5. Asistencia  y acompañamiento, cooperación interinstitucional, convenios, alianzas, articulación con entidades públicas y privadas, academia, redes, comunidades, asociaciones de gestión del conocimiento, espacios para el fortalecimiento de la transparencia y participación ciudadana y otros actores relevantes, autoridades técnicas, gestores, operadores.</t>
  </si>
  <si>
    <t>A6. Desastres naturales, cambios en las condiciones ambientales del territorio. Pandemias.</t>
  </si>
  <si>
    <t>O6. Posibilidad de captura de información catastral mediante métodos indirectos y participativos.</t>
  </si>
  <si>
    <t>A7. Insuficiente  capacidad de las entidades para el uso y aprovechamiento de los recursos geográficos- Bogotá y territorio.</t>
  </si>
  <si>
    <t>O7. Convenios o articulación con organismos de cooperación o asociaciones público privadas para financiamiento de proyectos.</t>
  </si>
  <si>
    <t>A8. Cambios, fallas, afectaciones tecnológicas de sistemas de externos.</t>
  </si>
  <si>
    <t>O8. Oferta de formación especializada en tecnologías emergentes, analítica y ciencia de datos, SIG, políticas MIPG y servicio al ciudadano, que permite cerrar brechas de competencias y alinear el talento humano con las prioridades institucionales.</t>
  </si>
  <si>
    <t>A9. Cambios de la tasa representativa del mercado TRM que afectan la adquisición y renovación tecnológica.</t>
  </si>
  <si>
    <t xml:space="preserve">O9. Interés que ha despertado la implementación del agente cognitivo CatIA, en entidades distritales y entes territoriales, para la creación de nuevas líneas de negocio. </t>
  </si>
  <si>
    <t>A10. Rápidos avances tecnológicos, crecimiento acelerado de plataformas o la aparición de nuevas herramientas y desarrollos que generan obsolescencia tecnológica o rezago institucional.</t>
  </si>
  <si>
    <t>O10. Modernización de arquitecturas de infraestructura tecnológica y aplicaciones legacy.</t>
  </si>
  <si>
    <t>A11. Ataques cibernéticos a la infraestructura tecnológica de la entidad.</t>
  </si>
  <si>
    <t>O11. Apoyo por parte de Secretaría General y Laboratorio de Innovación de Bogotá, para racionalización y/o automatización de trámites (Participación de Catastro Bogotá en la Clínica de Trámites del Distrito).</t>
  </si>
  <si>
    <t>A12. Brechas de conocimiento sobre la misionalidad institucional y las herramientas tecnológicas disponibles, con impacto en el acceso y uso efectivo de los trámites y servicios.</t>
  </si>
  <si>
    <t>A13. Falta de interés de los grupos de valor frente a la gestión misional, lo que entre otros, genera baja participación ciudadana y bajo uso de productos de IDECA frente a productos sustitutos o complementarios del mercado.</t>
  </si>
  <si>
    <t>A14. Aumento de solicitudes, trámites, quejas y recursos, con impacto en la capacidad operativa y los tiempos de respuesta institucional.</t>
  </si>
  <si>
    <t>A15. Prácticas inadecuadas que restringen el acceso, uso y aprovechamiento de la información, con impacto en la transparencia y la confianza institucional.</t>
  </si>
  <si>
    <t>A16. Pérdida de conocimiento crítico asociada a la provisión de empleos mediante listas de elegibles derivadas de los concursos de mérito del Distrito, con impacto en la continuidad operativa, la capacidad técnica y la memoria institucional.</t>
  </si>
  <si>
    <t>A17. Dependencia de contratistas para entrega de proyectos en tecnologías de información que no permitan cumplir en alcance y calidad.</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</si>
  <si>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</si>
  <si>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</si>
  <si>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</si>
  <si>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</si>
  <si>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D1. Capacidad operativa reducida respecto a la demanda de trámites, lo que podría generar inoportunidad en la atención de los mismos.</t>
  </si>
  <si>
    <t xml:space="preserve">F1. Experiencia y reconocimiento en la gestión catastral, manejo de los recursos geográficos y gestión de datos en Bogotá. </t>
  </si>
  <si>
    <t>D2. Obsolescencia tecnológica de algunos sistemas y/o componentes de la Infraestructura tecnológica, fallas o limitaciones en los servicios (misional y de apoyo).</t>
  </si>
  <si>
    <t>F2. Actualización permanente de los predios urbanos de la ciudad - Censo Inmobiliario de Bogotá.</t>
  </si>
  <si>
    <t>D3. Limitaciones en la comunicación efectiva y en el uso de lenguaje claro hacia grupos de valor y partes interesadas.</t>
  </si>
  <si>
    <t>F3. Liderazgo en uso y disposición de información geográfica.</t>
  </si>
  <si>
    <t>D4. Limitaciones en el presupuesto para la financiación de proyectos e iniciativas.</t>
  </si>
  <si>
    <t>F4. Infraestructura de datos espaciales reconocida en diferentes ámbitos, con capacidad técnica, herramientas y personal calificado e innovación, con experiencia en la implementación de políticas y lineamientos, con un marco orgánico institucional y funcional acorde con las tendencias actuales, con un modelo en evolución de gobernanza de datos geográficos, con plataformas que ofrecen una variedad de información, servicios y aplicaciones de utilidad para la comunidad en general.</t>
  </si>
  <si>
    <t>D5. Rotación de personal con experiencia que genera pérdida de conocimiento institucional y prolonga las curvas de aprendizaje.</t>
  </si>
  <si>
    <t xml:space="preserve">F5. Éxito procesal en 2025 del 87% en Bogotá. </t>
  </si>
  <si>
    <t>D6. Falta de difusión para la apropiación y uso de las plataformas de IDECA.</t>
  </si>
  <si>
    <t xml:space="preserve">F6. Conceptualización y apoyo jurídico permanente en Bogotá y en los territorios.  </t>
  </si>
  <si>
    <t>D7. Capacidad limitada para estructurar, transferir y preservar el conocimiento institucional.</t>
  </si>
  <si>
    <t>F7. Protección de la Propiedad Intelectual de la Unidad, que potencia y genera nuevas líneas de negocio para la entidad.</t>
  </si>
  <si>
    <t>D8. Desconocimiento y necesidad de formación en la implementación de nuevas tecnologías y herramientas especializadas.</t>
  </si>
  <si>
    <t>F8. Fortalecimiento de los canales de atención de la entidad lo que ha permitido mejorar el nivel de satisfacción de los usuarios.</t>
  </si>
  <si>
    <t>D9. Limitaciones de los actuales sistemas tecnológicos frente a nuevas necesidades, retos, requerimiento de interoperabilidad de algunos sistemas y demandas de la gestión.</t>
  </si>
  <si>
    <t>F9. Fortalecimiento y alineación de cada una de las capas de la infraestructura tecnológica de la entidad, reduciendo los niveles de obsolescencia tecnológica, garantizando la estabilidad y disponibilidad de los recursos informáticos por encima del 99%.</t>
  </si>
  <si>
    <t>D10. Dependencia de terceros en la gestión de recursos o herramientas tecnológicas.</t>
  </si>
  <si>
    <t>F10. Desarrollo de proyectos de analítica de datos en apoyo a decisiones de ciudad.</t>
  </si>
  <si>
    <t>D11. Carencia de un sistema integral de gestión de documentos electrónicos de archivo que garantice trazabilidad y conservación.</t>
  </si>
  <si>
    <t>F11. Utilización de herramientas para analítica, métodos de recolección indirectos.</t>
  </si>
  <si>
    <t>D12. Dificultad para determinar la estructura detallada de costos.</t>
  </si>
  <si>
    <t>F12. Talento humano con sólida experticia técnica, alto profesionalismo y fuerte compromiso institucional, que garantiza la capacidad técnica de la Entidad y soporta de manera efectiva los procesos de transformación y modernización.</t>
  </si>
  <si>
    <t>D13. Insuficiente conocimiento y apropiación por parte de líderes de política sobre la operación y alcance de sus políticas a cargo.</t>
  </si>
  <si>
    <t>F13. Modelo Integrado de Planeación y Gestión consolidado, con procesos estandarizados y Sistema de Gestión de la Calidad certificado ISO 9001, que asegura coherencia estratégica, mejora continua y toma de decisiones basada en evidencia.</t>
  </si>
  <si>
    <t>D14. Limitado impacto de algunas acciones de mejora derivadas de auditorías internas y de entes de control.</t>
  </si>
  <si>
    <t>F14. Avance en la automatización y actividades de desarrollo de sistemas de información y funcionalidades ajustados a las necesidades de usuarios internos y externos.</t>
  </si>
  <si>
    <t>D15. Deficiencias en la apropiación de la gestión del riesgo.</t>
  </si>
  <si>
    <t>F15. Contar con el agente Cognitivo CatIA, que mejora la atención de requerimientos de los ciudadanos y genera nuevas líneas de negocio.</t>
  </si>
  <si>
    <t>D16. Deficiencias en la planeación y coordinación interdependencias que afectan la eficiencia y coherencia institucional.</t>
  </si>
  <si>
    <t>F16. Posicionamiento de la imagen de la entidad en redes sociales.</t>
  </si>
  <si>
    <t>D17. Incumplimiento en la radicación oportuna de las solicitudes de contratación programadas en el Plan Anual de Adquisiciones por parte de los gerentes de proyecto y/o jefes de dependencia</t>
  </si>
  <si>
    <t>F17. La entidad cuenta con Plan Institucional de Gestión Ambiental – PIGA y estrategias integrales orientadas a la mitigación y adaptación al cambio climático.</t>
  </si>
  <si>
    <t>D18. Dependencia de recurso humano clave y acumulación de deuda técnica en proyectos de tecnologías de información.</t>
  </si>
  <si>
    <t>Este contexto permite identificar factores del contexto fuentes de riesgo pero también se retroalimenta a partir de la revisión de elementos del mapa como las causas, debilidades, amenazas, vulnerabilidades.</t>
  </si>
  <si>
    <t>Este aparte se diligencia como parte del contexto institucional por parte de la Oficina Asesora de Planeación y Aseguramiento de Procesos</t>
  </si>
  <si>
    <t>ELEMENTOS SITUACIONALES DEL CONTEXTO</t>
  </si>
  <si>
    <t>Contexto externo</t>
  </si>
  <si>
    <t>El Gobierno nacional ha venido desplegando diferentes instrumentos orientados al fortalecimiento y consolidación del Catastro Multipropósito y el tránsito hacia el Sistema de Administración del Territorio (SAT), como elemento fundamental para la planeación del territorio. Se destaca la determinación del catastro como servicio público, lo que significa que debe ser prestado de manera continua y dispuesto de manera eficiente a la ciudadanía. Se resalta la importancia de contar con información actualizada y confiable e interoperable y su uso en apoyo a la toma de decisiones, que, para el caso de Bogotá, aporte en la planificación y priorización de proyectos de ciudad por medio del uso de la información que genera la entidad, en el incremento efectivo de los ingresos de la ciudad y la focalización de la inversión social.</t>
  </si>
  <si>
    <t>La Unidad tiene domicilio en la ciudad de Bogotá, en donde realiza una de sus principales funciones, relacionada con la actualización de la información física, jurídica y económica de los predios, de lo cual se tiene a 2025 una base catastral actualizada con un total de 2.965.917 predios.</t>
  </si>
  <si>
    <t>Contexto interno</t>
  </si>
  <si>
    <t>Naturaleza jurídica</t>
  </si>
  <si>
    <t>La Unidad Administrativa Especial de Catastro Distrital (UAECD), es una Unidad Administrativa Especial del orden distrital del sector descentralizado por servicios, de carácter técnico, con personería jurídica, autonomía administrativa y presupuestal y con patrimonio propio, adscrita a la Secretaría Distrital de Hacienda.</t>
  </si>
  <si>
    <t>Objeto</t>
  </si>
  <si>
    <t>La UAECD tiene por objeto la recopilación e integración de la información georreferenciada de la propiedad inmueble del Distrito Capital en sus aspectos físico, jurídico y económico, que contribuya a la planeación económica, social y territorial del Distrito Capital. De igual manera, la UAECD se halla facultada para prestar el servicio público de gestión y operación catastral multipropósito en cualquier lugar del territorio nacional, cuando sea contratada para el efecto.</t>
  </si>
  <si>
    <t>Ámbito de operación</t>
  </si>
  <si>
    <t>El domicilio de la UAECD, es la ciudad de Bogotá D. C. para la cual actuará como autoridad catastral, y su ámbito territorial de operaciones será a nivel nacional como gestor u operador catastral, para lo cual podrá establecer sedes, gerencias o unidades de negocio en cualquier ciudad del país.</t>
  </si>
  <si>
    <t>Funciones y estructura organizacional</t>
  </si>
  <si>
    <t>Establecidas por el Acuerdo 004 de 2021, por el cual se determinan las reglas de organización, funcionamiento y estatutos de la Unidad Administrativa Especial de Catastro Distrital.</t>
  </si>
  <si>
    <t>Planta</t>
  </si>
  <si>
    <t>La entidad cuenta con una planta de 452 empleos, distribuidos entre cargos directivos, asesores, profesionales, técnicos y asistenciales.</t>
  </si>
  <si>
    <t>Plataforma estratégica</t>
  </si>
  <si>
    <t>La Unidad determinó una planeación estratégica aportando al Plan Distrital de Desarrollo – PDD 2024-2028 “Bogotá Camina Segura”, en el Objetivo Estratégico 5: Bogotá confía en su gobierno, con el cual se busca generar espacios de confianza y diálogo entre el gobierno y la ciudadanía, garantizando que las personas se sientan respaldadas por la administración pública y promoviendo la integridad, la transparencia, la eficiencia y la atención oportuna de las necesidades de la gente.
Esta plataforma estratégica partió de un diagnóstico de capacidades internas y de contexto, la revisión de fuentes documentales y la realización de ejercicios de participación en diferentes niveles, definiendo su misión visión y objetivos estratégicos.</t>
  </si>
  <si>
    <t>Misión</t>
  </si>
  <si>
    <t>La Unidad Administrativa Especial de Catastro Distrital es la entidad encargada de recopilar, integrar y disponer la información georreferenciada de la propiedad inmueble del Distrito Capital en sus aspectos físico, jurídico y económico, que contribuya a la planeación económica, social y territorial del Distrito Capital permitiendo la satisfacción de los grupos de valor</t>
  </si>
  <si>
    <t>Visión</t>
  </si>
  <si>
    <t>En 2028 la Unidad Administrativa Especial de Catastro Distrital, será reconocida por transformar y optimizar la gestión catastral mediante el uso de metodologías y tecnologías innovadoras, orientadas a generar y disponer información y conocimiento que faciliten la planeación y la toma de decisiones para el bienestar de la ciudadanía, con un talento humano competente y comprometido.</t>
  </si>
  <si>
    <t>Objetivos estratégicos</t>
  </si>
  <si>
    <t>•	Objetivo Estratégico 1: Mantener un registro de información catastral oportuno y de calidad que se anticipe a las necesidades de información de la ciudad.
•	Objetivo Estratégico 2: Fortalecer la Infraestructura de Datos Espaciales del Distrito Capital, como herramienta que permite la integración, análisis y explotación de la información geográfica y catastral para la toma de decisiones.
•	Objetivo Estratégico 3: Mejorar la experiencia del servicio al ciudadano, a través de la eficiencia, oportunidad y conocimiento en la atención de las necesidades de los grupos de valor.
•	Objetivo Estratégico 4: Implementar y consolidar un modelo de gestión institucional que permita el desarrollo de las competencias y conocimientos de su capital humano, la adopción de procesos optimizados y el uso de las tecnologías de la información para mejorar la satisfacción de las necesidades y expectativas de los grupos de valor.</t>
  </si>
  <si>
    <t>Valores</t>
  </si>
  <si>
    <t>Honestidad, Respeto, Compromiso, Diligencia, Justicia, Innovación.</t>
  </si>
  <si>
    <t>Esquema de operación por procesos</t>
  </si>
  <si>
    <t>En el marco de la definición de la plataforma estratégica, la Unidad realizó una actualización de su cadena de valor o mapa de procesos, el cual refleja los diferentes procesos internos a través de los cuales articular la estrategia con la operación, para generar valor público. Esta cadena de valor se encuentra compuesta por cinco procesos estratégicos, dos misionales, seis procesos de apoyo y dos procesos de evaluación y control.</t>
  </si>
  <si>
    <t>Sistemas de gestión</t>
  </si>
  <si>
    <t>La Unidad de acuerdo con los lineamientos del Gobierno Nacional, implementa el Modelo Integrado de Planeación y Gestión -MIPG, entendido como el marco de referencia para dirigir, planear, ejecutar, hacer seguimiento, evaluar y controlar la gestión de las entidades y organismos públicos, con el fin de generar resultados que atiendan los planes de desarrollo y resuelvan las necesidades y problemas de los ciudadanos, con integridad y calidad en el servicio. Este modelo integra los Sistemas de Gestión de Calidad y Control Interno.</t>
  </si>
  <si>
    <t>Grupos de valor y partes interesadas</t>
  </si>
  <si>
    <t>La entidad cuenta con una caracterización de grupos de valor elaborada y actualizada anualmente; así como procedimientos dentro de su Sistema de Gestión de Calidad que describen a los diferentes clientes o destinatarios de los productos generados por los procesos.
Se destacan dentro de los grupos de valor: Propietarios o poseedores de predios, Entidades nacionales, territoriales y distritales, Ciudadanía en general, Gremios, Academia, Asociaciones.</t>
  </si>
  <si>
    <t>Trámites y servicios</t>
  </si>
  <si>
    <t>La entidad tiene registrados en el Sistema Único de Información de Trámites un total de once trámites y dos consultas de acceso a información pública; por otra parte, cuenta con un portafolio en el que da a conocer su oferta de productos y servicios a ciudadanos y entidades o empresas interesadas.</t>
  </si>
  <si>
    <t>Recursos funcionamiento e inversión</t>
  </si>
  <si>
    <t>La Unidad cuenta con recursos de su presupuesto de funcionamiento e inversión para cada vigencia, que apoyan la ejecución de sus diferentes actividades, dentro de lo cual se contempla la gestión de riesgos gestionada principalmente a partir del personal de apoyo para esta labor.</t>
  </si>
  <si>
    <t>Contratación</t>
  </si>
  <si>
    <t>Tomando como referencia datos de la gestión contractual al cierre de la vigencia 2024, la entidad suscribió un total de 600 contratos por valor de $$41.879 millones de pesos, en las modalidades de: Concurso de méritos (0,1%), Convenios interadministrativos (2,1%), Directa - otras causales (2,6%), Directa – idoneidad (47,7%), Directa – arrendamiento (1,4%), Directa - único distribuidor o exclusivo (15,6%), Licitación Pública (3,2%), Proceso selección de mínima cuantía (0,7%), Selección abreviada - menor cuantía (0,6%), Selección abreviada - subasta inversa Electrónica (9,4%), Selección abreviada - acuerdos marco de precios (16,6%).</t>
  </si>
  <si>
    <t>Entidades de control</t>
  </si>
  <si>
    <t>La entidad está sujeta a la vigilancia y control de entidades como: La Superintendencia de Notariado y Registro, la Contraloría de Bogotá, la Veeduría Distrital, la Personería Distrital, Contraloría General de la República, Procuraduría General de la Nación; así como, a la revisión de los diferentes temas según competencia de las diferentes entidades rectoras.</t>
  </si>
  <si>
    <t>UNIDAD ADMINISTRATIVA ESPECIAL DE CATASTRO DISTRITAL</t>
  </si>
  <si>
    <t>MATRIZ DE RIESGOS DE PROCESOS</t>
  </si>
  <si>
    <t>Vigencia</t>
  </si>
  <si>
    <t>de</t>
  </si>
  <si>
    <t>Versión</t>
  </si>
  <si>
    <t>por</t>
  </si>
  <si>
    <t>Descripción del cambio</t>
  </si>
  <si>
    <t>Cambio de vigencia</t>
  </si>
  <si>
    <t>a causa de</t>
  </si>
  <si>
    <t>REPORTE</t>
  </si>
  <si>
    <t>I TRIM</t>
  </si>
  <si>
    <t>MATRIZ DE RIESGOS DE GESTIÓN</t>
  </si>
  <si>
    <t>PROCESO</t>
  </si>
  <si>
    <t>OBJETIVO ESTRATÉGICO</t>
  </si>
  <si>
    <t>OBJETIVO DEL PROCESO</t>
  </si>
  <si>
    <t>IDENTIFICACIÓN DEL RIESGO</t>
  </si>
  <si>
    <t>VALORACIÓN DEL RIESGO - ANÁLISIS DE RIESGO INHERENTE</t>
  </si>
  <si>
    <t>EVALUACIÓN DEL RIESGO - VALORACIÓN DE LOS CONTROLES</t>
  </si>
  <si>
    <r>
      <t xml:space="preserve">Actividades en caso de materialización
</t>
    </r>
    <r>
      <rPr>
        <sz val="11"/>
        <color theme="0"/>
        <rFont val="Calibri"/>
        <family val="2"/>
        <scheme val="minor"/>
      </rPr>
      <t>(indicativas)</t>
    </r>
  </si>
  <si>
    <t>EVALUACIÓN  DEL RIESGO  - NIVEL DE RIESGO RESIDUAL</t>
  </si>
  <si>
    <t>PLAN DE TRATAMIENTO O MANEJO DE RIESGOS -PMR</t>
  </si>
  <si>
    <t>SEGUIMIENTO PMR</t>
  </si>
  <si>
    <t>Indicador clave asociado al riesgo</t>
  </si>
  <si>
    <t>PROBABILIDAD</t>
  </si>
  <si>
    <t>IMPACTO</t>
  </si>
  <si>
    <t>Controles preventivos y detectivos afectan la PROBABILIDAD</t>
  </si>
  <si>
    <t>Controles correctivos afectan el IMPACTO</t>
  </si>
  <si>
    <t>Programación
- Cantidad no acumulada por trimestre-</t>
  </si>
  <si>
    <t>AVANCE
- Teniendo en cuenta la programación-</t>
  </si>
  <si>
    <t>MONITOREO INDICADOR CLAVE DE RIESGO - RG</t>
  </si>
  <si>
    <t>MATERIALIZACIÓN DEL RIESGO</t>
  </si>
  <si>
    <r>
      <rPr>
        <b/>
        <sz val="11"/>
        <color rgb="FFFFFFFF"/>
        <rFont val="Calibri"/>
        <family val="2"/>
        <scheme val="minor"/>
      </rPr>
      <t xml:space="preserve">CÓDIGO
</t>
    </r>
    <r>
      <rPr>
        <sz val="10"/>
        <color rgb="FFFFFFFF"/>
        <rFont val="Calibri"/>
        <family val="2"/>
        <scheme val="minor"/>
      </rPr>
      <t>RG -Gestión 
RS - Seguridad de la información
RF - Fiscal
RIC: Integridad - Corrupción
RL: Lavado de activos y financiación del terrorismo
+ Nomenclatura del proceso + consecutivo 
Ej. RG-DIES-1
RS-DIES-2
RF-DIES-3
RIC-DIES-4
RLAFT-DIES-5</t>
    </r>
  </si>
  <si>
    <t>Producto asociado  / Activo de información</t>
  </si>
  <si>
    <r>
      <t xml:space="preserve">Tipo de activo 
</t>
    </r>
    <r>
      <rPr>
        <sz val="11"/>
        <color theme="0"/>
        <rFont val="Calibri"/>
        <family val="2"/>
        <scheme val="minor"/>
      </rPr>
      <t>(Solo para activos de información)</t>
    </r>
  </si>
  <si>
    <r>
      <t xml:space="preserve">Tipo de riesgo
</t>
    </r>
    <r>
      <rPr>
        <sz val="11"/>
        <color theme="0"/>
        <rFont val="Calibri"/>
        <family val="2"/>
        <scheme val="minor"/>
      </rPr>
      <t>(Solo para activos de información)</t>
    </r>
  </si>
  <si>
    <r>
      <t>DESCRIPCIÓN DEL RIESGO
Riesgos de Gestión y para la Integridad pública</t>
    </r>
    <r>
      <rPr>
        <b/>
        <sz val="11"/>
        <color rgb="FFFFFFFF"/>
        <rFont val="Calibri"/>
        <family val="2"/>
        <scheme val="minor"/>
      </rPr>
      <t xml:space="preserve">
</t>
    </r>
    <r>
      <rPr>
        <sz val="11"/>
        <color rgb="FFFFFFFF"/>
        <rFont val="Calibri"/>
        <family val="2"/>
        <scheme val="minor"/>
      </rPr>
      <t xml:space="preserve">Posibilidad de afectación (qué)…por… (cómo)..a causa de (por qué)"
</t>
    </r>
    <r>
      <rPr>
        <b/>
        <sz val="11"/>
        <color rgb="FFFFFFFF"/>
        <rFont val="Calibri"/>
        <family val="2"/>
        <scheme val="minor"/>
      </rPr>
      <t xml:space="preserve">
Riesgos de Seguridad de la información:
</t>
    </r>
    <r>
      <rPr>
        <sz val="11"/>
        <color rgb="FFFFFFFF"/>
        <rFont val="Calibri"/>
        <family val="2"/>
        <scheme val="minor"/>
      </rPr>
      <t xml:space="preserve">Pérdida de disponibilidad/confidencialidad/integridad por (Amenaza) a causa de la (Vulnerabilidad)
</t>
    </r>
    <r>
      <rPr>
        <b/>
        <sz val="11"/>
        <color rgb="FFFFFFFF"/>
        <rFont val="Calibri"/>
        <family val="2"/>
        <scheme val="minor"/>
      </rPr>
      <t xml:space="preserve">Riesgos fiscales:
</t>
    </r>
    <r>
      <rPr>
        <sz val="11"/>
        <color rgb="FFFFFFFF"/>
        <rFont val="Calibri"/>
        <family val="2"/>
        <scheme val="minor"/>
      </rPr>
      <t>Posibilidad de efecto dañoso sobre (bienes/recursos/patrimonio) a causa de...</t>
    </r>
  </si>
  <si>
    <t>Asociado directamente al Objetivo Estratégico</t>
  </si>
  <si>
    <t>Factores de riesgo</t>
  </si>
  <si>
    <t>Sub causas</t>
  </si>
  <si>
    <t>Vulnerabilidades
(Solo para activos de información)
máx.3</t>
  </si>
  <si>
    <t>Amenazas
(Solo para activos de información)
máx. 3</t>
  </si>
  <si>
    <r>
      <t xml:space="preserve">Indicador clave
</t>
    </r>
    <r>
      <rPr>
        <sz val="11"/>
        <color theme="0"/>
        <rFont val="Calibri"/>
        <family val="2"/>
        <scheme val="minor"/>
      </rPr>
      <t>- Solo para Riesgos de gestión -</t>
    </r>
  </si>
  <si>
    <t>Meta</t>
  </si>
  <si>
    <t>PROBABILIDAD INHERENTE</t>
  </si>
  <si>
    <r>
      <t xml:space="preserve">Económico
</t>
    </r>
    <r>
      <rPr>
        <sz val="11"/>
        <color theme="0"/>
        <rFont val="Calibri"/>
        <family val="2"/>
        <scheme val="minor"/>
      </rPr>
      <t>(Si es un riesgo fiscal siempre se selecciona este tipo de impacto)</t>
    </r>
  </si>
  <si>
    <t>Reputacional</t>
  </si>
  <si>
    <r>
      <t xml:space="preserve">IMPACTO INHERENTE
</t>
    </r>
    <r>
      <rPr>
        <sz val="11"/>
        <color theme="0"/>
        <rFont val="Calibri"/>
        <family val="2"/>
        <scheme val="minor"/>
      </rPr>
      <t>El mayor dato entre Económico y Reputacional</t>
    </r>
  </si>
  <si>
    <t>ZONA DE RIESGO INHERENTE</t>
  </si>
  <si>
    <t>No</t>
  </si>
  <si>
    <t>DESCRIPCIÓN DEL CONTROL
Responsable + Acción + Complemento</t>
  </si>
  <si>
    <t>Causa o Vulnernabilidad asociada</t>
  </si>
  <si>
    <r>
      <t>Documento asociado - actividad
/ Numeral ISO ANEXO A 27001 -</t>
    </r>
    <r>
      <rPr>
        <sz val="11"/>
        <color theme="0"/>
        <rFont val="Calibri"/>
        <family val="2"/>
        <scheme val="minor"/>
      </rPr>
      <t>(Seguridad de la información)</t>
    </r>
  </si>
  <si>
    <t>Afectación</t>
  </si>
  <si>
    <t>Seleccione si el control
Preventivo, Detectivo o Correctivo</t>
  </si>
  <si>
    <t>Implementación</t>
  </si>
  <si>
    <t>CALIFICACIÓN</t>
  </si>
  <si>
    <t>Probabilidad Residual</t>
  </si>
  <si>
    <t>Impacto Residual</t>
  </si>
  <si>
    <t>Documentación</t>
  </si>
  <si>
    <t>Frecuencia</t>
  </si>
  <si>
    <t>Evidencia</t>
  </si>
  <si>
    <t>Ejecución</t>
  </si>
  <si>
    <t>Probabilidad Inherente</t>
  </si>
  <si>
    <t>Probabilidad Residual Final</t>
  </si>
  <si>
    <t>Impacto Inherente</t>
  </si>
  <si>
    <t>Impacto Residual Final</t>
  </si>
  <si>
    <t>Zona de Riesgo Inherente</t>
  </si>
  <si>
    <t>ZONA DE 
RIESGO FINAL</t>
  </si>
  <si>
    <t>TRATAMIENTO</t>
  </si>
  <si>
    <t>ACTIVIDADES</t>
  </si>
  <si>
    <r>
      <t xml:space="preserve">INDICADOR
</t>
    </r>
    <r>
      <rPr>
        <sz val="11"/>
        <color theme="0"/>
        <rFont val="Calibri"/>
        <family val="2"/>
        <scheme val="minor"/>
      </rPr>
      <t>(Numerador / Denominador)</t>
    </r>
  </si>
  <si>
    <r>
      <t xml:space="preserve">Meta
- Cantidad -
</t>
    </r>
    <r>
      <rPr>
        <sz val="10"/>
        <color theme="0"/>
        <rFont val="Calibri"/>
        <family val="2"/>
        <scheme val="minor"/>
      </rPr>
      <t>Denominador</t>
    </r>
  </si>
  <si>
    <t>II TRIM</t>
  </si>
  <si>
    <t>III TRIM</t>
  </si>
  <si>
    <t>IV TRIM</t>
  </si>
  <si>
    <t>RECURSOS</t>
  </si>
  <si>
    <r>
      <t xml:space="preserve">RESPONSABLES
</t>
    </r>
    <r>
      <rPr>
        <sz val="11"/>
        <color theme="0"/>
        <rFont val="Calibri"/>
        <family val="2"/>
        <scheme val="minor"/>
      </rPr>
      <t>(Cargo)</t>
    </r>
  </si>
  <si>
    <t xml:space="preserve">DESCRIPCIÓN ACTIVIDADES DESARROLLADAS </t>
  </si>
  <si>
    <t>SOPORTE</t>
  </si>
  <si>
    <r>
      <t xml:space="preserve">SUMA -TOTAL 
</t>
    </r>
    <r>
      <rPr>
        <sz val="10"/>
        <color theme="0"/>
        <rFont val="Calibri"/>
        <family val="2"/>
        <scheme val="minor"/>
      </rPr>
      <t>Numerador</t>
    </r>
  </si>
  <si>
    <r>
      <t xml:space="preserve">% AVANCE
</t>
    </r>
    <r>
      <rPr>
        <sz val="11"/>
        <color theme="0"/>
        <rFont val="Calibri"/>
        <family val="2"/>
        <scheme val="minor"/>
      </rPr>
      <t>(BQ/BD)</t>
    </r>
  </si>
  <si>
    <r>
      <t xml:space="preserve">Resultados del monitoreo del indicador clave
</t>
    </r>
    <r>
      <rPr>
        <sz val="11"/>
        <color theme="0"/>
        <rFont val="Calibri"/>
        <family val="2"/>
        <scheme val="minor"/>
      </rPr>
      <t xml:space="preserve">- Según la información de las columnas P y Q -
Indique el resultado del indicador (numerador/denominador)
</t>
    </r>
    <r>
      <rPr>
        <b/>
        <sz val="11"/>
        <color theme="0"/>
        <rFont val="Calibri"/>
        <family val="2"/>
        <scheme val="minor"/>
      </rPr>
      <t xml:space="preserve">-Solo para Riesgos de gestión - </t>
    </r>
    <r>
      <rPr>
        <sz val="11"/>
        <color theme="0"/>
        <rFont val="Calibri"/>
        <family val="2"/>
        <scheme val="minor"/>
      </rPr>
      <t xml:space="preserve">
</t>
    </r>
  </si>
  <si>
    <t>Eventos o situaciones que evidencian la  materialización del riesgo</t>
  </si>
  <si>
    <t>Fecha de ocurrencia</t>
  </si>
  <si>
    <t xml:space="preserve">Acciones de tratamiento implementadas </t>
  </si>
  <si>
    <t>Direccionamiento estratégico</t>
  </si>
  <si>
    <t>Implementar y consolidar un modelo de gestión institucional que permita el desarrollo de las competencias y conocimientos de su capital humano, la adopción de procesos optimizados y el uso de las tecnologías de la información para mejorar la satisfacción de las necesidades y expectativas de los grupos de valor.</t>
  </si>
  <si>
    <t>Direccionar la formulación, ejecución, seguimiento y actualización de la planeación institucional a nivel estratégico, táctico y operativo mediante la
definición e implementación de proyectos de inversión, políticas, lineamientos e instrumentos de planeación, que permitan lograr el cumplimiento de los
compromisos del plan de desarrollo distrital, las políticas nacionales y distritales, los planes estratégicos e institucionales, la rendición de cuentas,
facilitando la toma de decisiones, contribuyendo a la mejora continua y generando valor público.</t>
  </si>
  <si>
    <t>RG</t>
  </si>
  <si>
    <t>DIES</t>
  </si>
  <si>
    <t>Proyectos de Inversión</t>
  </si>
  <si>
    <t>Posibilidad de afectación reputacional  por incumplimiento de compromisos Plan Distrital de Desarrollo y hallazgos administrativos a causa de Incumplimiento de metas físicas de los proyectos de inversión al finalizar la vigencia</t>
  </si>
  <si>
    <t>SI</t>
  </si>
  <si>
    <t>Ejecución y administración de procesos</t>
  </si>
  <si>
    <t xml:space="preserve"> *1. Metas/objetivos mal formulados *2. Baja gestión por parte del gerente del proyecto y/o responsables de meta *3. Disminución o baja asignación de recursos para la ejecución de los proyectos de la entidad</t>
  </si>
  <si>
    <t>Sumatoria de los Porcentajes de avance de las metas físicas de los proyectos de inversión  / 
Total de metas físicas de los proyectos de inversión</t>
  </si>
  <si>
    <t>Media</t>
  </si>
  <si>
    <t>Moderado</t>
  </si>
  <si>
    <t>El jefe de la OAPAP Revisa que el proyecto tenga coherencia con el PDD, que los objetivos y metas sean verificables, medibles y alcanzables, que el
presupuesto sea coherente con el MFMP, que esté acorde con la proyección de recursos para el periodo de gobierno y que la información de los diferentes formatos diligenciados sea consistente entre sí. Verifica además que el proyecto cumpla con la normatividad asociada a la planeación, y con los criterios requeridos para su posterior inscripción en el Banco Distrital de Programas y Proyectos (BDPP).</t>
  </si>
  <si>
    <t>Procedimiento Formulación, Ejecución, Seguimiento y Evaluación de Proyectos de Inversión 
Actividad: Revisar la coherencia técnica del proyecto de inversión</t>
  </si>
  <si>
    <t>Preventivo</t>
  </si>
  <si>
    <t>Manual</t>
  </si>
  <si>
    <t>Procedimientos e instructivos</t>
  </si>
  <si>
    <t>Anual</t>
  </si>
  <si>
    <t>Con registro manual</t>
  </si>
  <si>
    <t>Interna</t>
  </si>
  <si>
    <t>Revisión de los proyectos en conjunto con Gerentes y responsables de proyectos.</t>
  </si>
  <si>
    <t>Reducir (mitigar)</t>
  </si>
  <si>
    <t>Realizar revisión de la actualizacion de los proyectos de inversión para la vigencia</t>
  </si>
  <si>
    <t>(Revisión de la actualización de los proyectos de inversión para la vigencia / Total de  los proyectos de inversión) * 100</t>
  </si>
  <si>
    <t>Talento humano y recursos físicos</t>
  </si>
  <si>
    <t xml:space="preserve">Profesional Especializado OAPAP
</t>
  </si>
  <si>
    <t xml:space="preserve">Se realizó reunión con los gerentes de Proyectos de Inversión y sus equipos de apoyo, con el propósito de revisar la planeación de las metas establecidas para la vigencia 2026 y la ejecución de la vigencia 2025 tanto a nivel de metas proyecto como metas Plan de Desarrollo. </t>
  </si>
  <si>
    <t xml:space="preserve">Acta N.1 Revision de la planeación proyecto 8092 vigencia 2026
Acta No.2 Revisión de la planeación proyecto 7966 vigencia 2026
Listado de asistencia Revision de la planeación proyecto 8099 vigencia 2026
Listado de asistencia Revision de la planeación proyecto 8092 vigencia 2026
Listado de asistencia Revision de la planeación proyecto 7966 vigencia 2026
Listado de asistencia Revision de la planeación proyecto 8103 vigencia 2026
Presentación PPT sobre los temas a desarollar durante la reunión. </t>
  </si>
  <si>
    <t xml:space="preserve">"Sumatoria de los Porcentajes de avance de las metas físicas de los proyectos de inversión (318)/ 
Total de metas físicas de los proyectos de inversión (14)"=23%
Se alcanza el 22,7 % de ejecución respecto al 24% programado para el primer trimestre, lo que equivale a un  
 95,83% de cumplimiento de la meta. </t>
  </si>
  <si>
    <t xml:space="preserve">No se materializó el riesgo </t>
  </si>
  <si>
    <t>No aplica</t>
  </si>
  <si>
    <t>El Comité Institucional de Gestión y Desempeño aprueba los proyectos formulados que son presentados por el Gerente de cada proyecto.</t>
  </si>
  <si>
    <t>1, 3</t>
  </si>
  <si>
    <t>Procedimiento Formulación, Ejecución, Seguimiento y Evaluación de Proyectos de Inversión 
Actividad: Aprobar los proyectos formulados</t>
  </si>
  <si>
    <t xml:space="preserve">Realizar seguimiento y socializar las alertas  generadas por SEGPLAN  </t>
  </si>
  <si>
    <t>(N.de seguimientos realizados/ Total de seguimientos programados)</t>
  </si>
  <si>
    <t>Se realizó verificación a la información cualitativa reportada por los Gerentes de proyecto, para que esta guardara coherencia con otros informes reportados por los responsables, así mismo garantizando que la información corresponda con la ejecución presupuestal del sistema Bogdata y los resultados de las metas físicas reportadas en Pandora en los indicadores de seguimiento.</t>
  </si>
  <si>
    <t>Seguimiento mes de marzo proyectos:
F_S_P_A_2026_Proy7966Marz
F_S_P_A_2026_Proy8092Marz
F_S_P_A_2026_Proy8099Marz
F_S_P_A_2026_Proy8103Marz</t>
  </si>
  <si>
    <t>El jefe de la OAPAP Revisa la información entregada por parte del Gerente del proyecto teniendo en cuenta los siguientes criterios: Si el proyecto fue
actualizado, verifica la completitud y consistencia de los datos registrados; consistencia entre la magnitud reportada y los avances  reportados. Consistencia de las cifras consignadas en el formato respecto a la ejecución presupuestal de la vigencia y reserva. El desarrollo de las actividades de acuerdo con lo programado</t>
  </si>
  <si>
    <t>Procedimiento Formulación, Ejecución, Seguimiento y Evaluación de Proyectos de Inversión 
Actividad: Revisar y consolidar el seguimiento</t>
  </si>
  <si>
    <t>Mensual</t>
  </si>
  <si>
    <t>Con registro electrónico</t>
  </si>
  <si>
    <t>Mixta</t>
  </si>
  <si>
    <t>El jefe de la OAPAP revisar y envia los informes de seguimientos trimestrales, para que los gerentes de proyecto establezcan si se requiere de la implementación de acciones de mejora que permitan el cumplimiento de las metas propuestas</t>
  </si>
  <si>
    <t>Procedimiento Formulación, Ejecución, Seguimiento y Evaluación de Proyectos de Inversión 
Actividad: Revisar y enviar los informes de seguimientos trimestrales</t>
  </si>
  <si>
    <t>Trimestral</t>
  </si>
  <si>
    <t>Plan Estratégico y Plan de Acción</t>
  </si>
  <si>
    <t>Posibilidad de afectación reputacional  por bajo cumplimiento de iniciativas estratégicas a causa de Incumplimiento de metas y objetivos del Plan Estratégico al finalizar su ejecución anual</t>
  </si>
  <si>
    <t xml:space="preserve"> *1. Metas/objetivos mal formulados *2. Desarticulación o no cordinación de los involucrados *3. Baja gestión por parte de los responsables de indicadores y acciones</t>
  </si>
  <si>
    <t>Sumatoria % de avance del cumplimiento de objetivos estratégicos</t>
  </si>
  <si>
    <t>Baja</t>
  </si>
  <si>
    <t>Menor</t>
  </si>
  <si>
    <t xml:space="preserve">El jefe de la OAPAP y los profesionales de la OAPAP reciben la formulación del Plan Estratégico, el Plan de Acción Institucional y los planes del Decreto 612 y se consolida y/o relacionan en un documento, garantizando que la información corresponda a la remitida por las dependencias. </t>
  </si>
  <si>
    <t>Procedimiento Formulación, Seguimiento y Evaluación de la Estrategia. 
Actividad: Revisar y retroalimentar el Plan Estratégico, el Plan de Acción Institucional y los planes del Decreto 612</t>
  </si>
  <si>
    <t>Realizar revisión para reformulación o definición de acciones frente a metas e indicadores de la siguiente vigencia</t>
  </si>
  <si>
    <t>Aceptar</t>
  </si>
  <si>
    <t>Sumatoria % de avance del cumplimiento de objetivos estratégicos
Avance del cumplimiento del objetivo estratégico 1 (16,40)+
Avance del cumplimiento del objetivo estratégico 2 (3,81)+
Avance del cumplimiento del objetivo estratégico 3 (5,28)+
Avance del cumplimiento del objetivo estratégico 4 (2,37)=27,86%
Con corte a 31  de marzo el PEI se ejecuto en un 27,86% respecto del 32,15% programado, con un porcentaje de cumplimiento del 86,65%, lo anterior genera alertas, por lo cual se presentara el consolidado del I trimestre  al Comité Institucional de Gestión y Desempeño en la sesión correspondiente al mes de abril.</t>
  </si>
  <si>
    <t>El comité Institucional de Gestión y Desempeño revisa y aprueban los indicadores y las metas para la vigencia, o las modificaciones solicitadas. También se aprueban los planes del Decreto 612</t>
  </si>
  <si>
    <t>1, 2</t>
  </si>
  <si>
    <t>Procedimiento Formulación, Seguimiento y Evaluación de la Estrategia. 
Actividad: Revisar y aprobar el Plan Estratégico Institucional y los planes del Decreto 612</t>
  </si>
  <si>
    <t>Los Gerentes, Subgerentes, Jefes de Oficina el Jefe de la OAPAP y los profesionales de la OAPAP  controlan el cumplimiento y ejecución del Plan y se establecen las estrategias para cumplir con las metas propuestas.</t>
  </si>
  <si>
    <t>Procedimiento Formulación, Seguimiento y Evaluación de la Estrategia. 
Actividad: Revisar los avances en la ejecución de los planes Se ejecutan los diferentes planes y se realiza la revisión</t>
  </si>
  <si>
    <t>El jefe de la OAPAP Se realizan seguimiento mensual y generar informes, se consolida la información reportada por las dependencias en el reporte mensual, y se genera la herramienta “Tablero de Control”.</t>
  </si>
  <si>
    <t>Procedimiento Formulación, Seguimiento y Evaluación de la Estrategia. 
Actividad:Realizar seguimiento mensual y generar informes</t>
  </si>
  <si>
    <t>El Comité Institucional de Gestión y Desempeño hace el control
correctivo cuando hay incumplimientos por parte de las dependencias</t>
  </si>
  <si>
    <t>Correctivo</t>
  </si>
  <si>
    <t>Programa de transparencia y ética pública</t>
  </si>
  <si>
    <t>Posibilidad de afectación reputacional  por Incumplimiento del programa de transparencia y ética pública-PTEP a causa de no ejecución de las actividades que conforman el Programa</t>
  </si>
  <si>
    <t xml:space="preserve"> *1. Actividades mal formuladas. *2.Baja gestión por parte de los responsables de ejecutar y cargar las actividades respectivas. *</t>
  </si>
  <si>
    <t>(Porcentaje de ejecución de actividades / Procentaje de programación de actividades en el periodo)* 100</t>
  </si>
  <si>
    <t>Muy Baja</t>
  </si>
  <si>
    <t>El Jefe de la OAPAP revisa que el documento este completo, oportuno y alineado con los planes.</t>
  </si>
  <si>
    <t>C1</t>
  </si>
  <si>
    <t xml:space="preserve">PROCEDIMIENTO ELABORACIÓN Y SEGUIMIENTO AL PROGRAMA DE TRANSPARENCIA Y ÉTICA PÚBLICA PTEP
actividad de control de segunda línea para asegurar que el PTEP de cada área responsable, cumpla con los parámetros establecidos.
</t>
  </si>
  <si>
    <t>Realizar un plan de trabajo y/o definir las acciones para subsanar el no reporte oportuno de las actividades del programa</t>
  </si>
  <si>
    <t>(Porcentaje de ejecución de actividades (27,77%) / Porcentaje de programación de actividades en el periodo (25,44%)* 100 =109,13%
Con corte a 31  de marzo el PTEP se ejecuto en un 27,77% respecto del 25,44% programado, con un porcentaje de cumplimiento del 109,13%
A la fecha se observa cumplimiento en la ejecución de las actividades de acuerdo con lo programado durante el primer trimestre, y se daelantó ala actividad de la Rendición de cuentas, lo que demuestra una sobrejecución en el periodo.</t>
  </si>
  <si>
    <t>N/A</t>
  </si>
  <si>
    <t xml:space="preserve">El jefe de la OAPAP, realiza la presentación al CIGD, quien evalúa la completitud, pertinencia, coherencia y consistencia de las actividades planteadas y aprueba el PTEP. En caso de requerir reprogramación o ajuste, se valida la justificación del cambio, de tal manera que no afecte el
cumplimiento de otras actividades de los diferentes planes de la Unidad. </t>
  </si>
  <si>
    <t>PROCEDIMIENTO ELABORACIÓN Y SEGUIMIENTO AL PROGRAMA DE TRANSPARENCIA Y ÉTICA PÚBLICA PTEP
actividad de control de línea de defensa estratégica para asegurar que el PTEP de la entidad, cumpla con los parámetros establecidos en las normas.</t>
  </si>
  <si>
    <t xml:space="preserve">Los profesionales de las áreas responsables ejecutarán y revisaran el PTEP de acuerdo con los cronogramas establecidos; si se requieren cambios se debe enviar a la OAPAP para su validación dentro de los primeros 10 días calendario del mes. </t>
  </si>
  <si>
    <t>C2</t>
  </si>
  <si>
    <t>PROCEDIMIENTO ELABORACIÓN Y SEGUIMIENTO AL PROGRAMA DE TRANSPARENCIA Y ÉTICA PÚBLICA PTEP
actividad de control de primera línea para asegurar que el PTEP de la entidad, se encuentra actualizado con los parámetros
establecidos.</t>
  </si>
  <si>
    <t xml:space="preserve">El jefe  y el Profesional Especializado de la OAPA, revisan las actividades y evidencias reportadas mensualmente por los responsables de ejecutar las tareas. Se remite por correo electrónico la presentación con los avances las alertas por posibles incumplimientos y las próximas actividades a vencer. </t>
  </si>
  <si>
    <t>PROCEDIMIENTO ELABORACIÓN Y SEGUIMIENTO AL PROGRAMA DE TRANSPARENCIA Y ÉTICA PÚBLICA PTEP
actividad de control de segunda línea para asegurar que el avance de ejecución del PTEP, se efectúe adecuadamente
tanto en la descripción mensual de las actividades como en las evidencias soporte.</t>
  </si>
  <si>
    <t>Detectivo</t>
  </si>
  <si>
    <t>Gestión estratégica de personas</t>
  </si>
  <si>
    <t>Realizar la gestión integral del talento humano, de manera articulada con la plataforma estratégica de la Unidad, mediante el planteamiento y desarrollo
de actividades de transformación y cambio organizacional, que potencien capacidades individuales y de equipo, la motivación, el compromiso
institucional y el trabajo digno y decente, contribuyendo a la mejora en el servicio a la ciudadanía, el cumplimiento de la misión de la Unidad
Administrativa Especial de Catastro Distrital y la generación de valor público."</t>
  </si>
  <si>
    <t>GESP</t>
  </si>
  <si>
    <t>Selección y vinculación de servidores</t>
  </si>
  <si>
    <t xml:space="preserve">Posibilidad de afectación económica y reputacional  por Investigaciones disciplinarias y posibles demandas  a causa de Vinculación de servidores sin el cumplimiento de los requisitos legales. </t>
  </si>
  <si>
    <t xml:space="preserve"> *Incumplimiento de actividades (falta de verificación de los antecedentes de la persona a ser nombrada) *Ausencia de controles en la elaboración, revisión y aprobación de los actos administrativos de nombramiento de los servidores públicos de la Entidad *Desconocimiento de la normatividad aplicable sobre la materia</t>
  </si>
  <si>
    <t>(No de Servidores seleccionados y vinculados con el cumplimiento de requisitos en el período / Número total de servidores seleccionados y vinculados en el periodo)*100</t>
  </si>
  <si>
    <t xml:space="preserve">El Profesional Especializado de selección verifica de forma preliminar el cumplimiento de requisitos sobre el contenido de las hojas de vida recibidas, validando frente al manual de funciones y competencias laborales, diligenciando el formato de análisis de requisitos mínimos; si no cumple con los requisitos devuelve a una actividad del proceso previa, para recibir y recolectar las hojas de vida. </t>
  </si>
  <si>
    <t>Instructivo selección de servidores de libre nombramiento y remoción
Verificar requisitos mínimos del (los) aspirante(s)</t>
  </si>
  <si>
    <t>Siempre que se ejecuta la actividad</t>
  </si>
  <si>
    <t>1. Derogar el nombramiento de la persona nombrada.</t>
  </si>
  <si>
    <t xml:space="preserve">1. Realizar revisión trimestral del normograma en relación con las normas de selección y vinculación y actualizar de ser necesario </t>
  </si>
  <si>
    <t>(Normograma revisado y/o actualizado / Normograma programado para revisar)*100</t>
  </si>
  <si>
    <t>Humanos, Técnicos</t>
  </si>
  <si>
    <t>1. Profesional universitario</t>
  </si>
  <si>
    <t>Se realizó la actualización del normograma y se solicito su publicación en el aplicativo PANDORA</t>
  </si>
  <si>
    <t xml:space="preserve">Normograma actualizado
Correo de solicitud
</t>
  </si>
  <si>
    <t xml:space="preserve">*No de Servidores seleccionados y vinculados con el cumplimiento de requisitos en el período: 44
*Número total de servidores seleccionados y vinculados en el periodo: 44
Indicador clave: (44/44)*100= 100%                        </t>
  </si>
  <si>
    <t>No se materializó el riesgo</t>
  </si>
  <si>
    <t>La Comisión de Personal  realiza la verificación de los requisitos de los elegibles exigidos en el Manual Específico de Funciones y Competencias Laborales, si no se cumplen, se solicita  a la Comisión Nacional del Servicio Civil la exclusión del elegible.</t>
  </si>
  <si>
    <t>Instructivo Selección de Servidores en Período de Prueba
Realizar verificación de requisitos de los elegibles</t>
  </si>
  <si>
    <t>2. Realizar revisión aleatoria trimestral de las vinculaciones</t>
  </si>
  <si>
    <t>(Revisiones realizadas / revisiones programadas)*100</t>
  </si>
  <si>
    <t>2. Profesional especializado y profesional universitario</t>
  </si>
  <si>
    <t>Se realizó la verificaicón de cumplimiento de requisitos de la totalidad de los servidores vinculados a la entidad</t>
  </si>
  <si>
    <t>Certificados de cumplimiento</t>
  </si>
  <si>
    <t xml:space="preserve">El Profesional Especializado de selección realiza estudio de verificación de cumplimiento de requisitos de los servidores de carrrera administrativa que se encuentran en el cargo inmediatamente inferior al empleo a proveer, diligenciando el formato de análisis de requisitos mínimos, si no existen servidores de carrera que cumplan con los requisitos continúa con el Instructivo de selección de servidores en provisionalidad. </t>
  </si>
  <si>
    <t>Instructivo Encargos para servidores de carrera administrativa 
Realizar y validar estudio cumplimiento de requisitos</t>
  </si>
  <si>
    <t xml:space="preserve">El Profesional Universitario de vinculación recibe del profesional especializado de selección y verifica el cumplimiento de los requisitos del manual específico de funciones y competencias laborales frente a los documentos aportados por el aspirante. Si la documentación no está completa solicita mediante correo electrónico los documentos faltantes, si no se cumplen los requisitos, se proyecta acto administrativo de no cumplimiento. Se deja como evidencia el formato de requisitos para vinculación y posesión. </t>
  </si>
  <si>
    <t>Procedimiento Selección y Vinculación de Servidores
Recibir correo, verificar análisis de requisitos y solicitar documentos faltantes</t>
  </si>
  <si>
    <t>"El Profesional Universitario de vinculación verifica los títulos de educación formal, experiencia y tarjeta profesional (cuando aplique), requisitos exigidos en el Manual específico de funciones y competencias laborales frente a los documentos aportados por el aspirante/servidor, si se trata de un encargo se validan frente a los que reposen en la historia laboral del servidor. Si los títulos/cerficados no son válidos informa a la Oficina de Control Disciplinario Interno.
El Profesional Universitario de vinculación verifica los antecedentes para determinar que el aspirante no posea inhabilidades, diligenciando el formato Requisitos para vinculación y posesión, si presenta sanciones informa a la Oficina de Control Disciplinario Interno. "</t>
  </si>
  <si>
    <t>Procedimiento Selección y Vinculación de Servidores
Verificar títulos de educación formal, experiencia y tarjeta profesional (si aplica)
Verificar antecedentes del aspirante</t>
  </si>
  <si>
    <t>El profesional especializado y el Subgerente de Talento Humano revisan y validan el acta de posesión y memorando de presentación verificando que estén completos y correctos, si no se encuentran bien se devuelve al profesional universitario para corrección y una vez realizada se realiza revisión nuevamente.</t>
  </si>
  <si>
    <t>C1
C2</t>
  </si>
  <si>
    <t>Procedimiento Gestionar Retiro de Personal
Analizar y verificar solicitud de retiro</t>
  </si>
  <si>
    <t>Desvinculación de servidores</t>
  </si>
  <si>
    <t>Posibilidad de afectación económica y reputacional  por investigaciones disciplinarias e incumplimientos legales a causa de retiro de servidores sin el cumplimiento de requisitos legales</t>
  </si>
  <si>
    <t>NO</t>
  </si>
  <si>
    <t>Talento humano</t>
  </si>
  <si>
    <t xml:space="preserve"> *Desconocimiento de la normatividad aplicable sobre la materia *Incumplimiento de terminos *</t>
  </si>
  <si>
    <t>(Servidores desvinculados con el cumplimiento de requisitos en el período / Total de servidores desvinculados en el período)*100</t>
  </si>
  <si>
    <t>Leve</t>
  </si>
  <si>
    <t xml:space="preserve">El profesional universitario de retiro analiza y verifica la solicitud de retiro de acuerdo con los documentos y soportes.  Cuando el retiro obedezca a otras causales de retiro, se debe verificar y validar contra los soportes. El control permite al profesional de retiro analizar y verificar el correcto diligenciamiento de la carta de renuncia, si cumple con los requisitos de acuerdo con la causal de retiro, si está descrita la fecha de retiro y los soportes están acorde con la solicitud.
Si no se cumple con los requisitos devuelve al servidor mediante correo solicitado con los ajustes requeridos. </t>
  </si>
  <si>
    <t xml:space="preserve">1. Realizar reunión para entrega de cargo que contenga los elementos claros para el desarrollo de las funciones y el conocimiento del cargo 
</t>
  </si>
  <si>
    <t>*Servidores desvinculados con el cumplimiento de requisitos en el período: 35
*Total de servidores desvinculados en el período: 35
Indicador clave: (35/35)*100 = 100%</t>
  </si>
  <si>
    <t>El jefe inmediato del servidor que se retira una vez recibe el formato de entrega de cargo o acta de informe de gestión, revisa y realiza -si es el caso- observaciones y solicita por correo electrónico al servidor que se retira, efectuar los ajustes correspondientes.</t>
  </si>
  <si>
    <t>Procedimiento Gestionar Retiro de Personal
Recibir, revisar y firmar los documentos de retiro</t>
  </si>
  <si>
    <t>El profesional universitario de retiro recibe el formato entrega de cargo o acta informe de gestión (según corresponda) y con los soportes en el caso en que aplique  y valida si se encuentra diligenciado completamente, revisado y firmado por el jefe de la dependencia. Si la documentación no está diligenciada y completa remite correo electrónico al jefe de la dependencia informando los ajustes a que haya lugar y revisa si son atendidas las observaciones.</t>
  </si>
  <si>
    <t>C2
C3</t>
  </si>
  <si>
    <t>Procedimiento Gestionar Retiro de Personal
Recibir formato o acta y validar</t>
  </si>
  <si>
    <t xml:space="preserve">Posibilidad de afectación económica y reputacional  por fuga de capital intelectual y afectación a la operación de los procesos     a causa de pérdida del conocimiento explícito y tácito de los servidores que se retiran y/o cambian de empleo de manera temporal    </t>
  </si>
  <si>
    <t xml:space="preserve"> *Limitaciones en la transferencia de conocimiento *Falta de insumos o información y/o incompleta *Demoras o incumplimientos de los involucrados (Retiro de los servidores sin documentar su acta de entrega/informe de gestión)
Baja calidad de la información insumo (Insuficiente información documentada de la operación de los procesos)"</t>
  </si>
  <si>
    <t xml:space="preserve">"(Servidores retirados con acta de entrega o informe de gestión / total de servidores retirados)*100
Nota: Teniendo en cuenta las situaciones administrativas a que haya lugar (ej. Pérdida de la libertad o fallecimiento)"
</t>
  </si>
  <si>
    <t xml:space="preserve">1. Realizar reunión para entrega de cargo que contenga los elementos claros para el desarrollo de las funciones y el conocimiento del cargo </t>
  </si>
  <si>
    <t xml:space="preserve">Servidores retirados con acta de entrega o informe de gestión en el periodo: 25*
Total de servidores retirados: 25
Indicador Clave: (25/25)*100= 100%
*A la fecha se encuentra pendiente la entrega del informe por parte de diez (10) exservidores retirados. Sin embargo, se encuentra dentro del plazo establecido normativamente.   </t>
  </si>
  <si>
    <t xml:space="preserve">El profesional universitario de retiro recibe el formato entrega de cargo o acta informe de gestión (según corresponda) y con los soportes en el caso en que aplique  y valida si se encuentra diligenciado completamente, revisado y firmado por el jefe de la dependencia. Si la documentación no está diligenciada y completa remite correo electrónico al jefe de la dependencia informando los ajustes a que haya lugar y revisa si son atendidas las observaciones. </t>
  </si>
  <si>
    <t xml:space="preserve">El profesional especializado verifica la entrega del informe de actividades ejecutadas por los equipos PAE - Proyectos de Aprendizaje en Equipo, que contenga el resultado de los proyectos, tabulación y análisis, fortalezas, oportunidades y debilidades detectadas en el proceso, sugerencias y recomendaciones, listado de asistencia, evaluación; verificando que cumpla con los lineamientos establecidos. Si el informe no cumple los lineamientos se devuelve y solicita mediante correo electrónico realizar los ajustes. </t>
  </si>
  <si>
    <t>Instructivo Proyectos de Aprendizaje en Equipo - PAE
Verificar Informe de Ejecución PAE</t>
  </si>
  <si>
    <t>El profesional especializado recibe informe de inasistencias y envía correo electrónico al nuevo servidor citado con copia al jefe de la dependencia a la cual fue vinculado y a la Subgerencia de Talento Humano, recordando que la inducción es obligatoria y citando para la próxima jornada de inducción que sea programada.</t>
  </si>
  <si>
    <t>Instructivo Inducción y entrenamiento en puesto de trabajo
Recibir informe, verificar y realizar seguimiento</t>
  </si>
  <si>
    <t>El profesional especializado recibe y verifica que el formato de entrenamiento en puesto de trabajo se encuentre totalmente diligenciado y que la información corresponda a las actividades y funciones del cargo, así como las fechas, aspectos a mejorar y observaciones del servidor entrenado. Si no está bien, devuelve al jefe inmediato o servidor- a través de correo electrónico.</t>
  </si>
  <si>
    <t>Instructivo Inducción y entrenamiento en puesto de trabajo
Recibir y verificar información</t>
  </si>
  <si>
    <t xml:space="preserve">Nómina liquidada y situaciones administrativas gestionadas </t>
  </si>
  <si>
    <t xml:space="preserve">Posibilidad de afectación económica y reputacional  por investigaciones por responsabilidad disciplinaria, administrativa y/o fiscal, y/o posibles demandas a la Entidad     a causa de pago inoportuno de salarios, prestaciones sociales, aportes parafiscales y a la seguridad social.    </t>
  </si>
  <si>
    <t xml:space="preserve"> *Ausencia de controles en el seguimiento a las agendas oficiales para la entrega oportuna de la información a los entes competentes *Entrega inoportuna de novedades *Aplicativos y modulo PERNO sin los desarrollos necesarios u obsoleto</t>
  </si>
  <si>
    <t>(Pagos oportunos totales del periodo) / Pagos programados del periodo) * 100</t>
  </si>
  <si>
    <t>Alta</t>
  </si>
  <si>
    <t xml:space="preserve">El profesional universitario de nómina valida que las novedades y situaciones administrativas estén liquidadas en el Sistema y las revisa a través de la pre-nómina. Si detecta inconsistencias se devuelve a la generación de nómina en el Sistema liquidador. Si la inconsistencia está asociada al sistema se solicitan ajustes por mesa de servicio a TI. </t>
  </si>
  <si>
    <t>C1              C2</t>
  </si>
  <si>
    <t>Procedimiento Nómina y Situaciones Administrativas
Validar y revisar novedades y situaciones administrativas</t>
  </si>
  <si>
    <t>1. Ofrecer disculpas a los afectados, describiendo la situación presentada.                              2.  Solicitar iniciar la actuación tendiente a determinar si hay responsabilidad disciplinaria por no realizar oportunamente los pagos.</t>
  </si>
  <si>
    <t xml:space="preserve">1. Gestionar y/o participar de una jornada de actualización normativa en temas de nómina, situaciones administrativas o tributarias.  </t>
  </si>
  <si>
    <t>1. Una actualización gestionada y/o con participación</t>
  </si>
  <si>
    <t>1. Profesional especializado</t>
  </si>
  <si>
    <t>N.A</t>
  </si>
  <si>
    <t>2. Pagos Oportunos en el período : 3
Pagos programadas en el período: 3
Indicador clave: (3/3)*100 = 100%</t>
  </si>
  <si>
    <t>El profesional especializado revisa la nómina, validando que las novedades y situaciones administrativas se encuentren liquidadas en forma correcta, si la liquidación no es correcta, devuelve al profesional universitario para que revise las novedades en el sistema.</t>
  </si>
  <si>
    <t>Procedimiento Nómina y Situaciones Administrativas
Revisar nómina</t>
  </si>
  <si>
    <t>2. Realizar revisión aleatoria trimestral de las pagos de nómina</t>
  </si>
  <si>
    <t>Se pago la nómina de los servidores de planta en los meses de enero,m febrero y marzo de 2026, con el cumplimiento de los requisitos y en las fechas establecidas</t>
  </si>
  <si>
    <t>Nominas de enero, febrero y marzo de 2026</t>
  </si>
  <si>
    <t>Valida la información realizando el cruce del archivo versus pre – nómina del mes correspondiente y verificando que las novedades recibidas queden incluidas.</t>
  </si>
  <si>
    <t>Instructivo liquidación seguridad social y aportes parafiscales</t>
  </si>
  <si>
    <t xml:space="preserve">Profesional universitario de nómina, cruza todos los ingresos base de cotización que tiene el archivo plano con la 
actividad anterior, con el fin de identificar las posibles diferencias en los IBC. </t>
  </si>
  <si>
    <t>C3</t>
  </si>
  <si>
    <t>Posibilidad de afectación económica y reputacional  por investigaciones por responsabilidad disciplinaria y/o administrativa, y/o posibles demandas a la Entidad a causa de Pérdida de una historia laboral o algun documento de la historia laboral.</t>
  </si>
  <si>
    <t xml:space="preserve"> *Ausencia de entrega, entrega inoportuna o desordenada de los documentos, actos adminsitrativos y soportes que deben reposar en historia laboralde acuerdo con el procedimiento correspondiente *Incumplimiento de las responsabilidades en materia de gestion documental en historia laboral *Ausencia de controles en el préstamo de la historia laboral</t>
  </si>
  <si>
    <t xml:space="preserve">"(Historias laborales revisadas completas/ Historias laborales programadas en el período)*100       
       (Total registro de historias laborales del periodo / Total inventario de historias laborales)*100"
</t>
  </si>
  <si>
    <t>El auxiliar administrrativo, recibe el registro “entrega de documentos”, debidamente diligenciado ya sea por correo electrónico o en físico, valida que los campos estén completos y que los documentos entregados sean los relacionados en el formato</t>
  </si>
  <si>
    <t>Instructivo Administración de Historias Laborales</t>
  </si>
  <si>
    <t>1. Efectuar las denuncias correspondientes ante los organismos de control                                                                                                 2. Realizar la completitud documental de las historias laborales.</t>
  </si>
  <si>
    <t>1. (Historias laborales revisadas/ Historias laborales programadas en el período)*100   
Historias laborales revisadas : 89
Historias laborales programadas en el período: 89=100%
      2.  (Total registro de historias laborales del periodo / Total inventario de historias laborales)*100"
Total registro de historias laborales del periodo: 89
Total inventario de historias laborales:89 =100%
 Durante el trimestre se determinó la revisión, organización y archivo de las historias laborales bajo el instructivo de organización de histórias laborales donde no se evidenciaron faltantes.</t>
  </si>
  <si>
    <t xml:space="preserve">El auxiliar administrativo, Valida que los documentos entregados correspondan a servidores activos o ex servidores. Esta actividad se realiza máximo al día siguiente de recibida la documentación. </t>
  </si>
  <si>
    <t>El auxiliar administrativo, Actualiza la hoja de control en la base de datos, incluyendo la información de los documentos archivados en la Historia Laboral.</t>
  </si>
  <si>
    <t>Gestión del conocimiento e innovación</t>
  </si>
  <si>
    <t>Gestionar el conocimiento crítico y estratégico, a través del diseño y la implementación de mecanismos y herramientas que permitan dinamizar el flujo
del conocimiento a partir de la identificación, generación, preservación, transferencia y aplicación del conocimiento con el fin de contribuir a la toma de
decisiones, facilitar los procesos de innovación y mejoramiento continuo de la UAECD en el marco de los objetivos de la entidad</t>
  </si>
  <si>
    <t>GCIN</t>
  </si>
  <si>
    <t xml:space="preserve">  Estudios e investigaciones realizadas.</t>
  </si>
  <si>
    <t xml:space="preserve">Posibilidad de afectación reputacional  por Pérdida de credibilidad de la Entidad a causa de Generación de estudios e investigaciones no oportunos </t>
  </si>
  <si>
    <t xml:space="preserve"> *Inadecuada planeación de los estudios y/o investigaciones propuestas *Falencias en el seguimiento a la planeación realizada que no permita identificar demoras en entrega de insumos o cambios en las prioridades o modificaciones en la metodología propuesta. *</t>
  </si>
  <si>
    <t>Número de estudios o investigaciones
realizados oportunamente / Número de estudios o investigaciones
programados
La programacion se da en el semestre.</t>
  </si>
  <si>
    <t>El Jefe de OTC evalúa la viabilidad de la propuesta investigativa, considerando el alcance y el tiempo propuesto por el profesional asignado al proyecto investigativo.</t>
  </si>
  <si>
    <r>
      <rPr>
        <sz val="11"/>
        <rFont val="Calibri"/>
        <family val="2"/>
        <scheme val="minor"/>
      </rPr>
      <t>Procedimiento Desarrollo de Estudios e Investigaciones</t>
    </r>
    <r>
      <rPr>
        <sz val="11"/>
        <color rgb="FFFF0000"/>
        <rFont val="Calibri"/>
        <family val="2"/>
        <scheme val="minor"/>
      </rPr>
      <t xml:space="preserve"> - </t>
    </r>
    <r>
      <rPr>
        <sz val="11"/>
        <rFont val="Calibri"/>
        <family val="2"/>
        <scheme val="minor"/>
      </rPr>
      <t xml:space="preserve">
Evaluar la propuesta investigativa</t>
    </r>
  </si>
  <si>
    <t>Convocar reunión al equipo y requerir al encargado la realización del estudio correspondiente de manera inmediata.</t>
  </si>
  <si>
    <t xml:space="preserve">Número de estudios o investigaciones
realizados oportunamente (1)/ Número de estudios o investigaciones
programados (8)=12.5%
En el primer trimestre se alcanza la meta esperaa del 12,5%, se elaboró el boletín con los resultados de la primera iteración de la operación estadística Indicadores de Valor Predial Urbano de Bogotá (IVPUB) 
</t>
  </si>
  <si>
    <t>El Jefe de OTC y profesional designado realizan trimestralmente, una reunión de seguimiento para garantizar el cumplimiento de la priorización realizada y validar la realización de las actividades de los estudios e investigaciones planteados para la vigencia.</t>
  </si>
  <si>
    <r>
      <rPr>
        <sz val="11"/>
        <rFont val="Calibri"/>
        <family val="2"/>
        <scheme val="minor"/>
      </rPr>
      <t xml:space="preserve">Procedimiento Desarrollo de Estudios e Investigaciones </t>
    </r>
    <r>
      <rPr>
        <sz val="11"/>
        <color rgb="FFFF0000"/>
        <rFont val="Calibri"/>
        <family val="2"/>
        <scheme val="minor"/>
      </rPr>
      <t xml:space="preserve">- </t>
    </r>
    <r>
      <rPr>
        <sz val="11"/>
        <rFont val="Calibri"/>
        <family val="2"/>
        <scheme val="minor"/>
      </rPr>
      <t xml:space="preserve">
Realizar seguimiento a la planeación realizada </t>
    </r>
  </si>
  <si>
    <t>El Jefe de OTC valida la calidad del desarrollo de la investigación, el cual es reportado en el avance del documento de investigación.</t>
  </si>
  <si>
    <r>
      <rPr>
        <sz val="11"/>
        <rFont val="Calibri"/>
        <family val="2"/>
        <scheme val="minor"/>
      </rPr>
      <t>Procedimiento Desarrollo de Estudios e Investigaciones</t>
    </r>
    <r>
      <rPr>
        <sz val="11"/>
        <color rgb="FFFF0000"/>
        <rFont val="Calibri"/>
        <family val="2"/>
        <scheme val="minor"/>
      </rPr>
      <t xml:space="preserve"> - </t>
    </r>
    <r>
      <rPr>
        <sz val="11"/>
        <rFont val="Calibri"/>
        <family val="2"/>
        <scheme val="minor"/>
      </rPr>
      <t xml:space="preserve">
Revisar y aprobar el resultado de la investigación y/o del estudio planteado</t>
    </r>
  </si>
  <si>
    <t>Semestral</t>
  </si>
  <si>
    <t>Herramientas
implementadas para la
GCIN: (Mapa de conocimiento, buenas prácticas,
lecciones aprendidas,
comunidades de práctica,
alianzas estratégicas, entre
otras).</t>
  </si>
  <si>
    <t>Posibilidad de afectación reputacional  por pérdida del conocimiento crítico y/o estrategico de la entidad a causa de  no ejecutar el plan de Gestión de Conocimiento e Innovación Institucional  con el fin de implementar  acciones y/o herramientas para retener el conocimiento que se encuentra de forma tácita</t>
  </si>
  <si>
    <t xml:space="preserve"> *Inapropiada identificación del conocimiento critico o estrategico *Falta de un compromiso por las dependencias para implementar las herramientas *Falta de seguimiento al cumplimiento del plan de GCIN</t>
  </si>
  <si>
    <t>% de avance acumulado de la ejecución de las actividades del Plan  de
gestión del conocimiento e innovación / Total de actividades</t>
  </si>
  <si>
    <t xml:space="preserve">Jefe OAPAP, Profesional OAPAP y Gestores proceso revisan la pertinencia de la política y el modelo con el fin de validar si requiere de una actualización, si está alineado a la planeación estratégica, a las necesidades de la entidad y si es factible con los recursos y capacidades de la entidad. </t>
  </si>
  <si>
    <r>
      <rPr>
        <sz val="11"/>
        <color theme="1"/>
        <rFont val="Calibri"/>
        <family val="2"/>
        <scheme val="minor"/>
      </rPr>
      <t>Procedimiento de Gestión del Conocimiento e Innovación</t>
    </r>
    <r>
      <rPr>
        <sz val="11"/>
        <color rgb="FFFF0000"/>
        <rFont val="Calibri"/>
        <family val="2"/>
        <scheme val="minor"/>
      </rPr>
      <t xml:space="preserve">  - </t>
    </r>
    <r>
      <rPr>
        <sz val="11"/>
        <color theme="1"/>
        <rFont val="Calibri"/>
        <family val="2"/>
        <scheme val="minor"/>
      </rPr>
      <t xml:space="preserve">
Analizar la política y el modelo de GCIN</t>
    </r>
  </si>
  <si>
    <t>Revisión y actualización de los mapas de conocimiento, identificación de las fuentes de conocimineto alternos</t>
  </si>
  <si>
    <t xml:space="preserve">% de avance acumulado de la ejecución de las actividades del Plan de gestión del conocimiento e innovación (385) / Total de actividades (17) = 22,65% 
Durante el primer trimestre se alcanzo una ejecución del 22.65% Se ha venido avanzando en el cumplimiento de las actividades, se genera alerta pues no se esta cumpliendo el indicador de acuerdo con lo programado, pero este riesgo solo genera materialización cuando el plan no se cumple en el 90% en la vigencia.
</t>
  </si>
  <si>
    <t>No Aplica</t>
  </si>
  <si>
    <t>Jefe OAPAP revisa la propuesta, se verifica que se cumpla con los requerimientos, se valida que el plan tenga alineación con la planeación
estratégica, el modelo y la política, así como que sea viable y  presenta los ajustes propuestos con su respectiva justificación, para aprobación por parte del Comité Institucional de Gestión y Desempeño</t>
  </si>
  <si>
    <r>
      <rPr>
        <sz val="11"/>
        <color theme="1"/>
        <rFont val="Calibri"/>
        <family val="2"/>
        <scheme val="minor"/>
      </rPr>
      <t>Procedimiento de Gestión del Conocimiento e Innovación</t>
    </r>
    <r>
      <rPr>
        <sz val="11"/>
        <color rgb="FFFF0000"/>
        <rFont val="Calibri"/>
        <family val="2"/>
        <scheme val="minor"/>
      </rPr>
      <t xml:space="preserve">  - </t>
    </r>
    <r>
      <rPr>
        <sz val="11"/>
        <color theme="1"/>
        <rFont val="Calibri"/>
        <family val="2"/>
        <scheme val="minor"/>
      </rPr>
      <t xml:space="preserve">
Revisar la propuesta de plan de GCIN</t>
    </r>
  </si>
  <si>
    <t>Comité Institucional de Gestión y Desemepeño valida la propuesta y se definen actividades que puedan requerirse, se verifica que el plan tenga alineación con la planeación estratégica, el modelo y la política</t>
  </si>
  <si>
    <r>
      <rPr>
        <sz val="11"/>
        <color theme="1"/>
        <rFont val="Calibri"/>
        <family val="2"/>
        <scheme val="minor"/>
      </rPr>
      <t>Procedimiento de Gestión del Conocimiento e Innovación</t>
    </r>
    <r>
      <rPr>
        <sz val="11"/>
        <color rgb="FFFF0000"/>
        <rFont val="Calibri"/>
        <family val="2"/>
        <scheme val="minor"/>
      </rPr>
      <t xml:space="preserve"> - </t>
    </r>
    <r>
      <rPr>
        <sz val="11"/>
        <color theme="1"/>
        <rFont val="Calibri"/>
        <family val="2"/>
        <scheme val="minor"/>
      </rPr>
      <t xml:space="preserve">
Validar y aprobar el plan de GCIN</t>
    </r>
  </si>
  <si>
    <t>Gerentes, Subgerentes y/o jefes de
oficina realiza revisión del mapa de conocimiento con relación a lo que se requiere para desarrollar los componentes identificados en las caracterizaciones de proceso, se valida que se hayan identificado los conocimientos claves o estratégicos para el cumplimiento de la objetivos de la entidad, los expertos, y las necesidades de conocimiento ausente</t>
  </si>
  <si>
    <r>
      <rPr>
        <sz val="11"/>
        <color theme="1"/>
        <rFont val="Calibri"/>
        <family val="2"/>
        <scheme val="minor"/>
      </rPr>
      <t>Procedimiento de Gestión del Conocimiento e Innovación</t>
    </r>
    <r>
      <rPr>
        <sz val="11"/>
        <color rgb="FFFF0000"/>
        <rFont val="Calibri"/>
        <family val="2"/>
        <scheme val="minor"/>
      </rPr>
      <t xml:space="preserve"> - </t>
    </r>
    <r>
      <rPr>
        <sz val="11"/>
        <color theme="1"/>
        <rFont val="Calibri"/>
        <family val="2"/>
        <scheme val="minor"/>
      </rPr>
      <t xml:space="preserve">
Revisar los Mapas de conocimiento</t>
    </r>
  </si>
  <si>
    <t>Profesional OAPAP valida que las herramientas hayan sido construidas de manera correcta y consolidarlas.</t>
  </si>
  <si>
    <r>
      <rPr>
        <sz val="11"/>
        <color theme="1"/>
        <rFont val="Calibri"/>
        <family val="2"/>
        <scheme val="minor"/>
      </rPr>
      <t xml:space="preserve">Procedimiento de Gestión del Conocimiento e Innovación </t>
    </r>
    <r>
      <rPr>
        <sz val="11"/>
        <color rgb="FFFF0000"/>
        <rFont val="Calibri"/>
        <family val="2"/>
        <scheme val="minor"/>
      </rPr>
      <t xml:space="preserve"> - </t>
    </r>
    <r>
      <rPr>
        <sz val="11"/>
        <color theme="1"/>
        <rFont val="Calibri"/>
        <family val="2"/>
        <scheme val="minor"/>
      </rPr>
      <t xml:space="preserve">
	Revisar las herramientas diligenciadas</t>
    </r>
  </si>
  <si>
    <t>Jefe OAPAP y Profesional OAPAP, realiza seguimiento a la ejecución del plan, la efectividad de las acciones frente a las necesidades
identificadas, los objetivos propuestos y las brechas identificadas y genera alertas</t>
  </si>
  <si>
    <t>Procedimiento de Gestión del Conocimiento e Innovación -Realizar seguimiento y monitoreo al plan de GCIN</t>
  </si>
  <si>
    <t>Relacionamiento estratégico</t>
  </si>
  <si>
    <t>Mejorar la experiencia del servicio al ciudadano, a través de la eficiencia, oportunidad y conocimiento en la atención de las necesidades de los grupos de valor de los grupos de valor.</t>
  </si>
  <si>
    <t xml:space="preserve">Gestionar la relación con los grupos de valor de la Unidad que permita a la entidad posicionarse, prestar una experiencia de servicio para satisfacer sus necesidades y expectativas, así como garantizar la generación de ingresos para la entidad.  
</t>
  </si>
  <si>
    <t>REES</t>
  </si>
  <si>
    <t>Campañas y productos comunicativos. Mesas de servicios atendidas. Información actualizada de la sección de Transparencia de la página web</t>
  </si>
  <si>
    <t xml:space="preserve">Posibilidad de afectación reputacional  por Inconformidad de los ciudadanos sobre la información entregada o no entregada a causa de su divulgación inoportuna, incorrecta, incompleta o inadecuada </t>
  </si>
  <si>
    <t xml:space="preserve"> *Desarticulación con las áreas que publican información *Insuficiencia de insumos requeridos para la divulgación de la información *Incumplimiento de la Política de Protección de Datos Personales por parte de las áreas solicitantes o de Comunicaciones</t>
  </si>
  <si>
    <t>(Reportes de  información publicada de forma inoportuna, incorrecta, incompleta o inadecuada en el periodo / Número de meses con información publicada del período)* 100
Nota: Estos reportes se pueden identificar  tanto a nivel externo de la entidad (cuando esos mensajes lograron una afectación con alguno de nuestros grupos de valor externos), pero tambien se puede indentificar a nivel interno como Entidad en los comites de comunicaciones que se realizan o comites Directivos o de GYD, los cuales quedarán en las actas respectivas."</t>
  </si>
  <si>
    <t>Mayor</t>
  </si>
  <si>
    <t>El Comité Institucional de Gestión y Desempeño valida y aprueba el Plan de Comunicaciones. Para su aprobación se deberá tener en cuenta los siguientes criterios:
1.Es pertinente y coherente frente al Plan Estratégico de la Unidad y el Plan de Acción Anual.
2.Se cuenta con los recursos disponibles para su ejecución.
3.El plan es presentado en debida forma, cuenta con actividades, productos, responsables y fechas que permitan su seguimiento y evaluación. Si el Plan es aprobado continua con la actividad de socialización, en caso de no ser aprobado se devuelve a la actividad de definición del Plan de Comunicaciones.</t>
  </si>
  <si>
    <t>Procedimiento de Planificación, atención y evaluación de las comunicaciones  -
Revisar y aprobar el plan de comunicaciones.</t>
  </si>
  <si>
    <t>1.Tan pronto se detecta una publicación errada se retira de redes o página web y posteriormente se publica un comunicado informando que dicha publicación contiene información inoportuna, incorrecta o inadecuada y se debe hacer una verificación y rectificación de la información o aclaración del contenido, disculpándose por los inconvenientes que se hubieran podido presentar. 
2.Capacitación y/o sensibilización acerca de la importancia de proteger los derechos de autor, tener transparencia en las publicaciones que se solicitan y la importancia de reportar conflictos de interés de manera oportuna sobre cualquier situación, especialmente en lo relacionado a las comunicaciones que genera la entidad.</t>
  </si>
  <si>
    <t xml:space="preserve">Realizar socializaciones sobre cómo se deben realizar las solicitudes para comunicar información institucional. </t>
  </si>
  <si>
    <t>(Número de campañas realizadas  / Número de campañas programadas)*100</t>
  </si>
  <si>
    <t xml:space="preserve"> Recursos comunicacionales</t>
  </si>
  <si>
    <t xml:space="preserve"> Asesor de Comunicaciones</t>
  </si>
  <si>
    <t>Para el primer trimestre del 2026, se realizó la socialización del procedimiento de solicitud al equipo de Comunicaciones, en pantallas de TV., boletín interno y en el espacio del Conversando con la directora, se socializó como un comercial en el noticiero de la entidad.</t>
  </si>
  <si>
    <t xml:space="preserve">Se adjunta como evidencia el informe de Socialización solicitudes proceso de Comunicaciones </t>
  </si>
  <si>
    <t>(0/3)*100% = 0%</t>
  </si>
  <si>
    <t>No se evidencia la materializacion del riesgo</t>
  </si>
  <si>
    <t>El Profesional Especializado 22-10 y/o contratista recibe las solicitudes de comunicación de cada proceso a través de la Mesa de Servicios de Comunicaciones o las solicitudes externas que lleguen por medio de correo electrónico, físico o de cualquier otro medio valido para su recepción, si no está conforme, devuelve al área solicitante.</t>
  </si>
  <si>
    <t>C1,C2,C3</t>
  </si>
  <si>
    <t xml:space="preserve">Procedimiento de Planificación, atención y evaluación de las comunicaciones - Revisar, validar y direccionar las solicitudes de Comunicación
</t>
  </si>
  <si>
    <t xml:space="preserve">Realizar reuniones o mesas de trabajo para el  seguimiento de la información que se requiere divulgar por los canales internos y externos de la entidad. </t>
  </si>
  <si>
    <t>(Número de reuniones o mesas de trabajo / Número de reuniones o mesas de trabajo programadas)*100</t>
  </si>
  <si>
    <t>Asesoría y apoyo talento Humano</t>
  </si>
  <si>
    <t>Durante el primer trimestre se realizaron 2 reuniones de seguimiento en donde participó todo el equipo de comunicaciones para hacer seguimiento de la información a divulgar en los canales de comunicación internos y externos.</t>
  </si>
  <si>
    <t>Se adjuntan como evidencia las actas de las 2 reuniones que se realizaron en el primer trimestre 2026.</t>
  </si>
  <si>
    <t>El Profesional Especializado 22-10 y/o contratista analiza las solicitudes de comunicaciones que llegan por mesa de servicio y verifica que cuenten con derechos de autor, validación de fuente y uso de datos personales.  Esta actividad permite que se verifique si las imágenes, videos, textos y referencias tienen derechos de autor y pueden ser utilizados por la UAECD.  
Si la propuesta gráfica o audiovisual no cuenta con permisos y derechos de autor se devuelve al área solicitante</t>
  </si>
  <si>
    <t>Procedimiento de Planificación, atención y evaluación de las comunicaciones -Revisar si la solicitud requiere derechos de autor, validación de fuente o autorización de uso de datos personales.</t>
  </si>
  <si>
    <t>Plan de comunicaciones</t>
  </si>
  <si>
    <t>Posibilidad de afectación reputacional  por desconocimiento de los grupos de valor de la información generada por la entidad a causa de Incumplimiento al plan de comunicaciones al final de la vigencia</t>
  </si>
  <si>
    <t xml:space="preserve"> *No contar con los recursos presupuestales y de TH necesarios para ejecutar las actividades *Insuficiencia de insumos requeridos para la divulgación de la información *Lineamientos del ente territorial  no permita la ejecución de algunas actividades por aspectos político – social - económico</t>
  </si>
  <si>
    <t>Cumplimiento de las actividades del plan de comunicaciones
(No actividades ejecutadas / No actividades planeadas) * 100</t>
  </si>
  <si>
    <t>El Asesor de comunicaciones, Profesional especializado 222-10 y /o Contratista realiza seguimiento al cumplimiento del plan de comunicaciones y de las solicitudes de mesa de servicios. Si se presenta algún retraso, se revisa y se realiza la actividad que se encuentre pendiente.</t>
  </si>
  <si>
    <t>Procedimiento de Planificación, atención y evaluación de las comunicaciones - Realizar seguimiento al cumplimiento del plan de comunicaciones y de las solicitudes de mesa de servicios.</t>
  </si>
  <si>
    <t xml:space="preserve">1. Generar estrategias de planificación y seguimiento para el cumplimiento de los indicadores y las actividades establecidas en Plan de Comunicaciones </t>
  </si>
  <si>
    <t>(21 actividades ejecutadas /21 actividades planeadas ) * 100 = 100% En el trimestre
(21 actividades ejecutadas / 81 actividades planeadas en el año) * 100 en la vigencia
Se ejecuta el plan según programación</t>
  </si>
  <si>
    <t>Atención y radicación de solicitudes de trámites catastrales de acuerdo con la normatividad vigente</t>
  </si>
  <si>
    <t>Posibilidad de afectación reputacional  por inconformidad del usuario frente a la atención recibida a causa de incumplimiento de la oportunidad en la atención de solicitudes que se reciben por los canales de atención</t>
  </si>
  <si>
    <t xml:space="preserve"> *Desconocimiento de los protocolos de atención y procedimientos relacionados *Fallas en los sistemas o aplicativos utilizados para la atención de solicitudes a través de los diferentes canales *Falta de seguimiento a la oportunidad en la atención de solicitudes</t>
  </si>
  <si>
    <t>Sumatoria del porcentaje de oportunidad por canal / Total de canales evaluados</t>
  </si>
  <si>
    <t>Muy Alta</t>
  </si>
  <si>
    <t>El Gerente Comercial y de Atención al Ciudadano, el Subgerente de Participación y atención al Ciudadano y/o el profesional asignado a cada canal de atención, verifica la asignación de los recursos humanos y tecnológicos para la atención desde los canales.</t>
  </si>
  <si>
    <t>Procedimiento de atención y radicación de solicitudes - Verificar los recursos humanos y tecnológicos requeridos para atender las solicitudes</t>
  </si>
  <si>
    <t>1. Revisar la matriz de riesgos
2. Revisar los controles asociados
3. Revisar y ajustar la capacidad operativa por canal</t>
  </si>
  <si>
    <t>Realizar socialización de los protocolos de atención</t>
  </si>
  <si>
    <t>(Socializaciones realizadas / Socializaciones programadas)*100</t>
  </si>
  <si>
    <t> </t>
  </si>
  <si>
    <t>Humanos, técnológicos</t>
  </si>
  <si>
    <t>Funcionarios, servidores GCAC/SPAC</t>
  </si>
  <si>
    <t>Durante el primer trimestre se realizó una capacitación virtual del protocolo de atención basado en el Manual de Servicio a la Ciudadanía, dirigida a los funcionarios que realizan atención a través de los canales habilitados por la entidad. 
De otra parte, se creó el Documento Técnico Manual de Servicio a la Ciudadanía, el cual fue incorporado a la documentación del proceso de Relacionamiento Estratégico y fue socializado a través de la herramienta SGI - Pandora</t>
  </si>
  <si>
    <t>* Imágenes de la capacitación virtual sobre protocolos de atención, y listado de asistencia.
* Documento Técnico Manual de Servicio a la Ciudadanía
* Correo de socialización del documento técnico</t>
  </si>
  <si>
    <t>(347,70% suma porcentaje oportunidad por canal / 4 canales evaluados)*100= 86,93%</t>
  </si>
  <si>
    <t>No se materializa</t>
  </si>
  <si>
    <t>El profesional asignado a cada canal verifica que los servidores estén capacitados en el manejo general de los aplicativos para la atención y radicación, la normatividad e información técnica general vigente para la gestión operativa de las solicitudes.</t>
  </si>
  <si>
    <t xml:space="preserve">Procedimiento de atención y radicación de solicitudes - Verificar que los servidores estén capacitados </t>
  </si>
  <si>
    <t>El profesional, el técnico y/o el auxiliar de la Subgerencia de Participación y Atención al Ciudadano verifica el acceso a los aplicativos necesarios para la atención.</t>
  </si>
  <si>
    <t>Procedimiento de atención y radicación de solicitudes - Verificar el acceso a los aplicativos necesarios para la atención y/o radicación de solicitudes</t>
  </si>
  <si>
    <t>Diario</t>
  </si>
  <si>
    <t>Sin registro</t>
  </si>
  <si>
    <t>El profesional, el técnico y el auxiliar de la Subgerencia de Participación y Atención al Ciudadano verifica que todas las solicitudes fueron atendidas</t>
  </si>
  <si>
    <t>Procedimiento de atención y radicación de solicitudes - Verificar que todas las solicitudes fueron atendidas</t>
  </si>
  <si>
    <t xml:space="preserve">El profesional asignado a cada canal de la Subgerencia de Participación y Atención al Ciudadano revisa y retroalimenta sobre la atención y/o radicación realizada </t>
  </si>
  <si>
    <t>Procedimiento de atención y radicación de solicitudes - Revisar y retroalimentar sobre la atención y/o radicación realizada</t>
  </si>
  <si>
    <t>El Gerente comercial y de atención al Ciudadano, el Subgerente de Participación y Atención al Ciudadano y/o el Profesional asignado por canal, revisa el cumplimiento de la gestión de solicitudes y satisfacción de la atención</t>
  </si>
  <si>
    <t>Procedimiento de atención y radicación de solicitudes - Revisar el cumplimiento de la gestión de las solicitudes y satisfacción de la atención</t>
  </si>
  <si>
    <t>Posibilidad de afectación reputacional  por reprocesos  a causa de inconsistencia en las radicaciones de los trámites catastrales solicitados</t>
  </si>
  <si>
    <t xml:space="preserve"> *Orientación incorrecta al ciudadano por el desconocimiento de los lineamientos, normatividad y procedimientos asociados a la radicación de trámites *Falta de verificación y seguimiento de la calidad en las radicaciones que se realizan *Fallas en los sistemas o aplicativos utilizados para la radicación de solicitudes</t>
  </si>
  <si>
    <t>(Radicaciones correctas sin devolución / Radicaciones realizadas)*100</t>
  </si>
  <si>
    <t>1. Revisar la matriz de riesgos
2. Revisar los controles asociados
3. Corregir la inconsistencia
4. Verificar los documentos asociados al proceso de radicación</t>
  </si>
  <si>
    <t>(7.899 Radicaciones correctas sin devolución /7.927 Radicaciones realizadas)*100= 99.65%</t>
  </si>
  <si>
    <t>El profesional, el técnico y el auxiliar de la Subgerencia de Participación y Atención al Ciudadano verifica el acceso a los aplicativos necesarios para la atención y/o radicación de solicitudes</t>
  </si>
  <si>
    <t>El profesional, el técnico y el auxiliar de la Subgerencia de Participación y Atención al Ciudadano recibe solicitud y verifica si es competencia de la entidad</t>
  </si>
  <si>
    <t>Procedimiento de atención y radicación de solicitudes - Revisar si la atención se realiza o se redirecciona a otra entidad</t>
  </si>
  <si>
    <t>El profesional, el técnico y el auxiliar de la Subgerencia de Participación y Atención al Ciudadano revisa el cumplimiento de los requisitos establecidos.</t>
  </si>
  <si>
    <t>Procedimiento de atención y radicación de solicitudes - Revisar el cumplimiento de los requisitos establecidos</t>
  </si>
  <si>
    <t>Notificación electrónica, personal, aviso o publicación de la notificación por aviso de trámites catastrales</t>
  </si>
  <si>
    <t>Posibilidad de afectación reputacional  por desconocimiento por parte de los usuarios del resultado del trámite catastral a causa de incumplimiento en la gestión de notificación electrónica</t>
  </si>
  <si>
    <t xml:space="preserve"> *Desconocimiento de los lineamientos, normatividad y procedimientos asociados a la notificación de trámites *Fallas en los sistemas o aplicativos utilizados para la notificación de trámites *Falta de control y seguimiento a la gestión de  notificación electrónica</t>
  </si>
  <si>
    <t>(No. Notificaciones electrónicas realizadas /No. de notificaciones electrónicas a realizar)*100</t>
  </si>
  <si>
    <t>El profesional asignado al equipo de notificaciones verifica que los servidores estén capacitados en la normatividad asociada en el manejo de las notificaciones y en la gestión operativa de las mismas</t>
  </si>
  <si>
    <t>Procedimiento Entrega de notificaciones - Verificar que los servidores estén capacitados en la normatividad asociada en el manejo de las notificaciones y en la gestión operativa de las mismas</t>
  </si>
  <si>
    <t>1. Revisar la matriz de riesgos
2. Revisar los controles asociados
3. Mesa de trabajo para identificar causas del incumplimiento para generar acciones correctivas</t>
  </si>
  <si>
    <t>1. Realizar reuniones trimestrales del equipo de notificaciones para revisar gestión y plantear mejoras si hay lugar a ellas.</t>
  </si>
  <si>
    <t>(Reuniones realizadas / Reuniones programadas)*100</t>
  </si>
  <si>
    <t>Humanos, técnicos, tecnológicos</t>
  </si>
  <si>
    <t>Profesional del equipo de notificaciones</t>
  </si>
  <si>
    <t>* El 5 de febrero y el 5 de marzo se realizaron reuniones con el equipo de notificaciones con el fin de tratar temas propios de la gestión</t>
  </si>
  <si>
    <t>* acta de reunión 5 de febrero
* Asistencia a reunión 5 de marzo</t>
  </si>
  <si>
    <t>(2.480  notificaciones electrónicas realizadas/2.480 notificaciones electrónicas a realizar)*100 = 100%</t>
  </si>
  <si>
    <t>El Profesional, auxiliares y técnicos del equipo de notificaciones revisan el funcionamiento de las herramientas y aplicativos necesarios para el proceso de notificación</t>
  </si>
  <si>
    <t>Procedimiento Entrega de notificaciones - Revisar el funcionamiento de las herramientas y aplicativos necesarios para el proceso de notificación</t>
  </si>
  <si>
    <t xml:space="preserve">El profesional asignado al equipo de notificaciones verifica la asignación de las radicaciones para notificación </t>
  </si>
  <si>
    <t>Procedimiento Entrega de notificaciones - Verificar asignaciones de las radicaciones para notificación</t>
  </si>
  <si>
    <t xml:space="preserve">El Gerente Comercial y de Atención al Ciudadano, el Subgerente de Participación y Atención al Ciudadano y el Profesional
SPAC mensualmente revisan el cumplimiento de la gestión de notificaciones </t>
  </si>
  <si>
    <t>Procedimiento Entrega de notificaciones - Revisar el cumplimiento de la gestión de notificaciones</t>
  </si>
  <si>
    <t xml:space="preserve">El auxiliar y/o técnico de la SPAC, valida la información de los oficios y actos administrativos a notificar </t>
  </si>
  <si>
    <t>Instructivo Notificación Electrónica
Validar información de los oficios y actos administrativos a notificar</t>
  </si>
  <si>
    <t>El auxiliar y/o técnico de la SPAC verifica que la notificación fue exitosa</t>
  </si>
  <si>
    <t>Instructivo Notificación Electrónica
Verificar que la notificación fue exitosa</t>
  </si>
  <si>
    <t xml:space="preserve">Atención y respuesta a las solicitudes de información, quejas, reclamos, sugerencias, denuncias por actos de corrupción y otras, Derecho de Petición y /o felicitaciones. </t>
  </si>
  <si>
    <t xml:space="preserve">Posibilidad de afectación reputacional  por aumento en los tiempos de respuesta al ciudadano y posibles hallazgos, investigaciones y sanciones a causa de incumplimiento con los tiempos establecidos para la atención y respuesta a las solicitudes de información, quejas, reclamos, sugerencias, denuncias por actos de corrupción y otras, derecho de Petición y /o felicitaciones, recibidas en Bogotá te Escucha </t>
  </si>
  <si>
    <t xml:space="preserve"> *Desconocimiento de los lineamientos, normatividad y procedimientos asociados a la gestión de PQRS *Fallas en los sistemas o aplicativos utilizados para gestión y respuesta de las PQRS *Falta de seguimiento a la gestión de las PQRS en la entidad</t>
  </si>
  <si>
    <t>(PQRS atendidas oportunamente / Total PQRS por atender en el periodo)*100</t>
  </si>
  <si>
    <t xml:space="preserve">El profesional de la SPAC verifica que los servidores estén capacitados en la normatividad asociada en el manejo de las PQRS y en la gestión operativa de las mismas </t>
  </si>
  <si>
    <t>Procedimiento de Atención de PQRS - Verificar que los servidores estén capacitados en la normatividad asociada en el manejo de las PQRS y en la gestión operativa de las mismas</t>
  </si>
  <si>
    <t>1. Socializar tips trimestralmente para la gestión de PQRs</t>
  </si>
  <si>
    <t>(Tips socializados / Tips programadas)*100</t>
  </si>
  <si>
    <t>Profesional del equipo de Bogotá Te Escucha</t>
  </si>
  <si>
    <t>Se solicitó desde la SPAC publicación de pieza informativa en el Boletín Interno de Comunicaciones, sobre información de los canales virtuales, habilitados para la radicación de las PQRS por parte de los ciudadanos</t>
  </si>
  <si>
    <t>Solicitud y publicación realizada</t>
  </si>
  <si>
    <t>(1.368 peticiones atendidas oportunamente/ x 1.368 peticiones para contestar en el periodo)*100= 100%</t>
  </si>
  <si>
    <t>El Técnico y/o Profesional encargado de la gestión de PQRS en  la SPAC o territorio, revisar el funcionamiento de los aplicativos necesarios para el registro, atención y seguimiento de las PQRS</t>
  </si>
  <si>
    <t>Procedimiento de Atención de PQRS - Revisar el funcionamiento de los aplicativos necesarios para el registro, atención y seguimiento de las PQRS</t>
  </si>
  <si>
    <t>El profesional de la SPAC encargado de la gestión de PQRS verifica peticiones próximas a vencer y realizar alertamientos</t>
  </si>
  <si>
    <t>Procedimiento de Atención de PQRS - Verificar peticiones próximas a vencer y realizar alertamientos</t>
  </si>
  <si>
    <t>Los Gerentes, Subgerentes y Jefes de dependencia verifican la gestión de las peticiones</t>
  </si>
  <si>
    <t>Procedimiento de Atención de PQRS - Verificar gestión de las peticiones</t>
  </si>
  <si>
    <t xml:space="preserve">El Gerente GCAC y/o Subgerente SPAC, y el Profesional y/o técnico de la  SUPAC, Revisan el cumplimiento de la gestión y administración de las PQSR </t>
  </si>
  <si>
    <t>Procedimiento de Atención de PQRS - Revisar el cumplimiento de la gestión y administración de las PQSR</t>
  </si>
  <si>
    <t xml:space="preserve">Plan de participación ciudadana </t>
  </si>
  <si>
    <t>Posibilidad de afectación reputacional  por desarticulación con los grupos de valor y su insatisfacción con la gestión de la entidad a causa de incumplimiento de las actividades del Plan de participación ciudadana</t>
  </si>
  <si>
    <t xml:space="preserve"> *Fallas en la construcción del plan de participación ciudadana *Falta de seguimiento a las actividades programadas *</t>
  </si>
  <si>
    <t>(Promedio acumulado del porcentaje de
ejecución de las actividades del plan de participación/ Total promedio acumulado a ejecutar del plan de participación)*100</t>
  </si>
  <si>
    <t>Gerente GCAC, subgerente de participación Ciudadana y su equipo de trabajo, revisan y ajustan el plan de participación con cada uno de sus componentes.</t>
  </si>
  <si>
    <t>Procedimiento de participación ciudadana - Revisar y ajustar plan de participación</t>
  </si>
  <si>
    <t>1. Revisar la matriz de riesgos
2. Revisar los controles asociados
3. mesa de trabajo para identificar causas del incumplimiento para generar acciones correctivas</t>
  </si>
  <si>
    <t xml:space="preserve">Realizar reuniones mensuales para el seguimiento de la gestión. </t>
  </si>
  <si>
    <t xml:space="preserve">(Reuniones realizadas/reuniones programadas)*100 </t>
  </si>
  <si>
    <t>Profesionales del equipo de participación</t>
  </si>
  <si>
    <t>Durante el primer trimestre se realizaron 3 reuniones de seguimiento en donde participó todo el equipo de la Subgerencia de Participación para revisar el seguimiento y avance de las actividades del Plan de Participación de la vigencia, verificar los temas y sus cronogramas.</t>
  </si>
  <si>
    <t>Acta y listado de asistencia de reuniones</t>
  </si>
  <si>
    <t>Promedio acumulado del porcentaje de ejecución del trimestre de las actividades de la estrategia de participación (7.50 ) / Total promedio acumulado a ejecutar de la estrategia de participación (100)= 7.50 %</t>
  </si>
  <si>
    <t>Comité Institucional de Gestión y Desempeño aprueba el plan con cada uno de sus componentes. Si el plan requiere ajustes se dejará consignando en el acta de la reunión para realizarlos</t>
  </si>
  <si>
    <t>Procedimiento de participación ciudadana - Presentar, revisar y aprobar el plan de participación ciudadana</t>
  </si>
  <si>
    <t>Gerente GCAC, Subgerente SPAC y su equipo de trabajo, periódicamente hacen seguimiento al cumplimiento de cada una de las actividades del Plan de participación y los planes de interlocución en todos los niveles.</t>
  </si>
  <si>
    <t>Procedimiento de participación ciudadana - Realizar seguimiento al plan de participación ciudadana</t>
  </si>
  <si>
    <t>Comité Institucional de gestión y desempeño realiza seguimiento a plan de participación ciudadana con el propósito de garantizar su cuplimiento.</t>
  </si>
  <si>
    <t>Procedimiento de participación ciudadana - Presentar y revisar el avance ejecución plan de participación ciudadana</t>
  </si>
  <si>
    <t>Ejecución del Plan de Acción de la Estrategia Comercial y Mercadeo</t>
  </si>
  <si>
    <t>Posibilidad de afectación económica y reputacional  por deficiencia en la consecución de recursos a causa de incumplimiento en la meta de recaudo programado</t>
  </si>
  <si>
    <t xml:space="preserve"> *Inadecuada planeación o proyección de los ingresos esperados  *Inadecuado seguimiento a los contratos vigentes *Incumplimiento en la entrega de productos y servicios</t>
  </si>
  <si>
    <t>(Recaudo ejecutado / recaudo programado) *100%
Nota: Corresponde al cumplimiento de la meta anual</t>
  </si>
  <si>
    <t>El Comité Institucional de Gestión y Desempeño revisa y aprueba la Estrategia Comercial y el Plan de Acción de mercadeo y relacionamiento comercial para su implementación acorde a los lineamientos, directrices y metas de gestión institucional acorde con el periodo de aplicación.</t>
  </si>
  <si>
    <t>Revisar y aprobar la Estrategia comercial y de mercadeo y el Plan de acción de mercadeo y relacionamiento comercial</t>
  </si>
  <si>
    <t>Realizar seguimiento con el cliente en compañía de las áreas técnicas</t>
  </si>
  <si>
    <t>(Reportes realizados / reportes programados)*100</t>
  </si>
  <si>
    <t>Funcionarios y servidores responsables GCAC</t>
  </si>
  <si>
    <t>Durante el I Trimestre de la vigencia 2026 se realizaron los siguientes seguimientos:
1.Seguimiento a contrato interadministrativo suscrito con la EMPRESA METRO DE BOGOTÁ S.A con agenda en las siguientes fechas:
*21 y 28 de enero de 2026
*04, 11 , 18, 25 de febrero de 2026
*04, 11, 18, 25 y 31  de marzo de 2026
De igual forma se agendaron reuniones virtuales con el INSTITUTO DE DESARROLLO URBANO en las siguientes fechas:
*26 y 28 de enero de 2026
*05 y 27 de febrero de 2026
*26 de marzo de 2026
Y con la ALCALDÍA DE USME, con agenda virtual en las siguientes fechas:
*04 y 17 de marzo de 2026</t>
  </si>
  <si>
    <t>Se dispone(n) evidencia(s) en el OneDrive de la OAPAP en la ruta: Oficina Asesora de Planeación y Aseguramiento de Procesos / OAP / EVIDENCIAS_RIESGOS_2026 / REES / ITRIM / RG-REES-8 / 1.Seguimiento-Cliente-Areas-Tecnicas en tres carpetas por cliente (3) con archivos de imagen, PDF y/o correos:
1.EMB
2.IDU
3.USME</t>
  </si>
  <si>
    <t>(Recaudo ejecutado $706.478.782/ Recaudo Programado $733.039.093)*100% = 96,38%
Las cifras registradas corresponden a las conciliadas con la Tesorería de la UAECD y al acumulado de la meta proyectado para el Trimestre.
Meta de recaudo con cumplimiento al finalizar la vigencia.
Se aporta seguimiento de ingresos (Programación y Recaudo) y correos electrónicos institucionales</t>
  </si>
  <si>
    <t>No se materializa riesgo</t>
  </si>
  <si>
    <t>El Gerente Comercial y de Atención al Ciudadano – GCAC, los Gerentes de dependencias encargadas de la elaboración de los productos y servicios y los Asesores Dirección, en mesa técnica,  realizan revisión y análisis de viabilidad de la propuesta, teniendo en cuenta aspectos como la capacidad operativa y financiera para asegurar que las Ofertas de Servicios cuenten con la viabilidad operativa y financiera en el marco de la misionalidad de la Unidad.</t>
  </si>
  <si>
    <t>Procedimiento "Gestión Comercial y de Mercadeo" - Determinar viabilidad de la Oferta de Servicios (Capacidad operativa - financiera)</t>
  </si>
  <si>
    <t xml:space="preserve">Participar en las sesiones o gestiones de proyección de ingresos en el marco de la formulación del anteproyecto de presupuesto 2027 </t>
  </si>
  <si>
    <t>(Apoyo en sesión(es) convocada(s) y-o solicitud(es) gestionada(s) / sesión(es) convocada(s) y-o solicitud(es) realizada(s))*100</t>
  </si>
  <si>
    <t>Gerente Comercial y de Atención al Ciudadano</t>
  </si>
  <si>
    <t>No se tiene prevista la realización de esta actividad para el I Trimestre.</t>
  </si>
  <si>
    <t>El Gerente Comercial y de Atención al Ciudadano – GCAC, los Gerentes de dependencias encargadas de la elaboración de los productos y servicios y los Asesores Dirección, en mesa técnica,  determinan la viabilidad y condiciones de los nuevos productos presentados mediante oferta de servicios asegurando la viabilidad de esta en la suscripción y/o formalización del negocio jurídico.</t>
  </si>
  <si>
    <t>C1, C2</t>
  </si>
  <si>
    <t>Procedimiento "Gestión Comercial y de Mercadeo" - Determinar viabilidad y verificar las condiciones del negocio</t>
  </si>
  <si>
    <t>Realizar seguimientos trimestrales a los contratos interadministrativos</t>
  </si>
  <si>
    <t>(Seguimientos realizados / Seguimientos programados) *100</t>
  </si>
  <si>
    <t>De igual forma  el seguimiento comercial del I trimestre se cumple con el con el envío del respectivo informe en el marco del siguiente acuerdo comercial:
1.  Contrato Interadministrativo 327 de 2023.</t>
  </si>
  <si>
    <t>Se remite mediante oficio 2026EE 7096 del 05/03/2026 el informe correspondiente al seguimiento para lo cual se dispone en el OneDrive de la OAPAP en la ruta: Oficina Asesora de Planeación y Aseguramiento de Procesos / OAP / EVIDENCIAS_RIESGOS_2026 / REES / ITRIM / RG-REES-8 / 3.Informes-Trimestrales en un (1) archivo PDF:
1. UAECD 2026EE -7096 RENOBO</t>
  </si>
  <si>
    <t>El Comité de Contratación revisa y analiza el negocio jurídico para realizar control de legalidad y determinar su viabilidad para dar continuidad o no al negocio jurídico asegurando jurídicamente que este cuente con la legalidad y viabilidad en su ejecución.</t>
  </si>
  <si>
    <t>C2, C3</t>
  </si>
  <si>
    <t>Procedimiento "Gestión Comercial y de Mercadeo" - Realizar revisión del negocio jurídico</t>
  </si>
  <si>
    <t>Actualizar el tablero de seguimiento negocios jurídicos</t>
  </si>
  <si>
    <t>(Actualizaciones realizadas / Actualizacones programadas ) *100</t>
  </si>
  <si>
    <t xml:space="preserve">Se realizan las actualizaciones correspondientes al seguimiento económico y contractual de los acuerdos comerciales para los meses de enero, febrero y marzo en el documento TABLERO SEGUIMIENTO ACUERDOS COMERCIALES GCAC </t>
  </si>
  <si>
    <t>Se dispone en el OneDrive de la OAPAP en la ruta: Oficina Asesora de Planeación y Aseguramiento de Procesos / OAP / EVIDENCIAS_RIESGOS_2026 / REES / ITRIM / RG-REES-8 / 4.Tablero-Control-Contratos en un (1) archivo XLS:
1. Tablerocontrol-Itrim</t>
  </si>
  <si>
    <t xml:space="preserve">El Gerente Comercial y de Atención al Ciudadano – GCAC y los Gerentes de dependencias encargadas de la elaboración de los productos y servicios realizan la revisión y validación de la oferta de servicios para garantizar que esté correctamente estructurada y cumpla con los requisitos exigidos por el socio de negocio, así como con las especificaciones técnicas del producto. </t>
  </si>
  <si>
    <t>C1, C2, C3</t>
  </si>
  <si>
    <t>Procedimiento "Gestión Comercial y de Mercadeo" - Validar la Oferta de servicios.</t>
  </si>
  <si>
    <t xml:space="preserve">Realizar reuniones de seguimiento ingresos </t>
  </si>
  <si>
    <t>En el I Trimestre de la vigencia 2026 se realizaron las siguientes reuniones de seguimiento de facturación, Ingresos y gastos:
1. 13 de febrero de 2026
2. 13 de marzo de 2026
3. 27 de marzo de 2026</t>
  </si>
  <si>
    <t>Se dispone en el OneDrive de la OAPAP en la ruta: Oficina Asesora de Planeación y Aseguramiento de Procesos / OAP / EVIDENCIAS_RIESGOS_2026 / REES / ITRIM / RG-REES-8 / 5.Seguimiento-Ingresos en tres (3) archivos PDF:
1. Seguimiento-Ingresos-Facturacion-13Feb25
2.Seguimiento-Ingresos-Facturacion-13Mar25
3.Seguimiento-Ingresos-Facturacion-27Mar25
Adicionalmente se dispone un (1) informe ejecutivo de seguimiento que es presentado a la Dirección General en formato PDF:
1.Revisión-seguimiento-ITRIM-26</t>
  </si>
  <si>
    <t>El Gerente Comercial y de Atención al Ciudadano - GCAC, los responsables de la Gerencia Comercial y de Atención al Ciudadano - GCAC, los Gerentes de las dependencias encargadas de elaborar los productos y servicios y los responsables delegados para el seguimiento realizan el seguimiento del negocio jurídico asegurando el cumplimiento de las condiciones, entregas, tiempos establecidos y balance financiero, de acuerdo con lo definido en las obligaciones del vínculo pactado.</t>
  </si>
  <si>
    <t>Procedimiento "Gestión Comercial y de Mercadeo" - Realizar el seguimiento del negocio jurídico</t>
  </si>
  <si>
    <t>Gestión estratégica de tecnología</t>
  </si>
  <si>
    <t>Gestionar proyectos estratégicos de Tecnologías de la Información y las Comunicaciones, fomentando la implementación de procesos, trámites y servicios
que permitan la generación de valor en lo público, el acceso, uso y apropiación de los mismos, para el cumplimiento de los objetivos institucionales, bajo
lineamientos de seguridad y privacidad de la información y la continuidad de los servicios tecnológicos.</t>
  </si>
  <si>
    <t>GEST</t>
  </si>
  <si>
    <t>Plan Estratégico de Tecnologías de la Información– PETI</t>
  </si>
  <si>
    <t>Posibilidad de afectación reputacional  por desmejoramiento en la provisión, gestión, gobierno TI, y en el uso y apropiación de las tecnologías de la información, a causa de incumplimiento de la Politica de Gobierno Digital, el  PETI y el objetivo del proceso</t>
  </si>
  <si>
    <t xml:space="preserve"> *Recortes presupuestales, falta de presupuesto o insuficiente presupuesto; fluctuación del dólar *Debilidades y/o inoportunidad por parte de los procesos/dependencias en la generación de insumos para la ejecución de los proyectos *Insuficiente personal</t>
  </si>
  <si>
    <t>Plan Estratégico de Tecnologias de información - PETI implementado (Avance acumulado de la ejecución del
plan de trabajo/ Avance programado acumulado del plan
para el período evaluado) *100%</t>
  </si>
  <si>
    <t>Comité Institucional de Gestión y Desempeño revisa y aprueba el Plan Estratégico de TI, con el fin de verificar que se hayan tenido en cuenta todos los insumos y que sean claros los objetivos e indicadores propuestos y que además se cuenta con los recursos suficientes para dar cumplimiento al PETI.</t>
  </si>
  <si>
    <t>Procedimiento planeación estratégica de TI. Actvidad 5: Revisar y Aprobar el Plan Estrategico de TI</t>
  </si>
  <si>
    <t>Revisión de los riesgos asociados a cada uno de los proyectos del PETI. Y generar plan de trabajo para remediar la desviación.</t>
  </si>
  <si>
    <r>
      <t xml:space="preserve">
</t>
    </r>
    <r>
      <rPr>
        <b/>
        <sz val="11"/>
        <rFont val="Calibri"/>
        <family val="2"/>
        <scheme val="minor"/>
      </rPr>
      <t>I Trimestre</t>
    </r>
    <r>
      <rPr>
        <sz val="11"/>
        <rFont val="Calibri"/>
        <family val="2"/>
        <scheme val="minor"/>
      </rPr>
      <t xml:space="preserve">
(Avance acumulado de la ejecución del
plan de trabajo (20,16%)/ Avance programado acumulado del plan
para el período evaluado (21,58%)) *100% = 93,41%
Durante marzo se logra un avance del 20,16% del 21,58% programado alcanzando un 93,41% de cumplimiento. 
</t>
    </r>
  </si>
  <si>
    <t>No hubo materialización del riesgo</t>
  </si>
  <si>
    <t>NA</t>
  </si>
  <si>
    <t>Gerente de Tecnología revisa mensualmente la ejecución de la Planeación Estratégica de TI, con el fin de determinar si los planes y proyectos del PETI están cumpliendo de acuerdo a la programación.</t>
  </si>
  <si>
    <t>Procedimiento planeación estratégica de TI. Actvidad 12: Verificar el Cumplimiento de la Ejecución del PETI</t>
  </si>
  <si>
    <t>Comité Institucional de Gestión y Desempeño revisa la ejecución de la Planeación Estratégica de TI, con el fin de determinar que no se afecte el cumplimiento de las metas institucionales.</t>
  </si>
  <si>
    <t>Procedimiento planeación estratégica de TI. Actvidad 14: Verificar el Cumplimiento de la Ejecución del PETI</t>
  </si>
  <si>
    <t>Gerente de Tecnología presenta ante la Subgerencia de Contratación, la información para la propuesta de la versión inicial del Plan
Anual de Adquisiciones, buscando que la renovación y sostenimiento de infraestructura tecnológica se cumpla de acuerdo a la programación, y que contribuya al normal desempeño de la Planeación Estratégica TI e Institucional.</t>
  </si>
  <si>
    <t>Procedimento de Elaboración, Formulación, Articulación y Modificación del Plan Anual de Adquisiciones. Actividad 2: Radicación de la información para la elaboración de propuesta del Plan Anual de Adquisiciones.</t>
  </si>
  <si>
    <t>Plan de Seguridad y Privacidad de la Información</t>
  </si>
  <si>
    <t>Posibilidad de afectación reputacional  por la no prestación de los servicios tecnológicos, a causa de pérdida, fuga o alteración de información de la UAECD</t>
  </si>
  <si>
    <t>Tecnología</t>
  </si>
  <si>
    <t xml:space="preserve"> *Obsolescencia tecnológica y vulnerabilidades no solucionadas, accesos no autorizados *Falta de adopción y apropiación de las políticas de Seguridad y Privacidad de la Información en sensibilización en temas de seguridad y privacidad de la información a los usuarios *Inadecuada gestión de copias de seguridad y deficiencias en almacenamiento de información </t>
  </si>
  <si>
    <t>Incidentes de seguridad de la información que impiden la prestación de servicios de TI (Número total de eventos e incidentes de
seguridad de la información en el período,
que impidieron la prestación de servicios de TI
de acuerdo al Instructivo de Gestión de
Incidentes de Seguridad de la Información / Número total de eventos o incidentes de
seguridad evidenciados y/o reportados en el
período, clasificados como de seguridad de la
información de acuerdo con el Instructivo de
Gestión de Incidentes de Seguridad de la
Información)*100)</t>
  </si>
  <si>
    <t>Gerente de Tecnología aprueba el Plan de Seguridad y Privacidad de la Información, el Plan de Tratamiento de Riesgos de Seguridad y Privacidad de la
Información, y el Documento Técnico Manual de Políticas Detalladas de Seguridad y Privacidad la Información, con el fin de garantizar el cumplimiento de los lineamientos nacionales, distritales e institucionales en materia de Seguridad y Privacidad de la Información.</t>
  </si>
  <si>
    <t>Procedimiento Gestión de Seguridad y Privacidad de la Información. Actividad 5: Aprobar el Plan de Seguridad y Privacidad de la Información, el Plan de Tratamiento de Riesgos de Seguridad y Privacidad de la
Información, y el Documento Técnico Manual de Políticas Detalladas de Seguridad y Privacidad la Información</t>
  </si>
  <si>
    <t xml:space="preserve">Controles provenientes del Procedimiento de Gestión de Seguridad y Privacidad de la información, actividades del instructivo de Gestión de Incidentes de Seguridad de la Información, actividades del Instructivo de Gestión de Copias de Seguridad; ejecución del Procedimiento Gestión de Infraestructura Tecnológica, y Procedimiento Gestión de Continuidad del Negocio
</t>
  </si>
  <si>
    <t>Fortalecer la Estrategia de comunicaciones para dar a conocer tips y las políticas de seguridad y privacidad de la información</t>
  </si>
  <si>
    <t>(No.  de actividades de la estrategia de comunicaciones ejecutadas en el periodo /No.  de actividades e la estrategia de comunicaciones programadas en el periodo )*100</t>
  </si>
  <si>
    <t>a. Medios de comunicación
b. Recurso humano</t>
  </si>
  <si>
    <t>a. Oficial de Seguridad</t>
  </si>
  <si>
    <t>I Trimestre
En el primer trimestre se ejecutan las actividades programadas en la estrategia de comunicaciones de Seguridad y privacidad de la información 2026, correspondientes a 2 boletines y tres capsulas</t>
  </si>
  <si>
    <t>I Trimestre
EstrategiaComunicaciones_SGSPI2026.xlsx
Seguimiento plan comunicación SGSPI 2026.pdf</t>
  </si>
  <si>
    <r>
      <rPr>
        <b/>
        <sz val="11"/>
        <rFont val="Calibri"/>
        <family val="2"/>
        <scheme val="minor"/>
      </rPr>
      <t>I Trimestre</t>
    </r>
    <r>
      <rPr>
        <sz val="11"/>
        <rFont val="Calibri"/>
        <family val="2"/>
        <scheme val="minor"/>
      </rPr>
      <t xml:space="preserve">
Incidentes de seguridad de la información que impiden la prestación de servicios de TI 
(No total de eventos o incidentes de seguridad en el periodo, evidenciados y/o reportados, clasificados como seguridad de la información de acuerdo co el instructivo de gestión de incidentes de seguridad de la información (58) -
 N. Total de de eventos e incidentes de seguridad de la información que impidieron la prestación de servicios(1)  (57) / No Total de eventos o indicentes en el periodo, evidenciadosy/o reprotados, clasificados como seguridad de la información de acuerdo con el instructivo de gestión de incidentes de seguridad la información(58))*100)= 98,28%
Durante el primer trimestre 2026 se presentaron 58 eventos de seguridad de la información (20 incidentes reportados por mesa de servicios de TI y uno por correo electrónico, y 37 por SOC (Centro de Operaciones de Seguridad)). Solo uno de los eventos o incidentes afectó o impidió la prestación de servicios de TI. El Incidente es relacionado con un correo malicioso tipo phishing con suplantación de identidad del correo dvasquez@catastrobogota.gov.co ocurrido el 16 de febrero del 2026, el cual afectó reglas en el correo electrónico de otras cuentas de la UAECD. Respecto al incidente presentado, se le dio el debido tratamiento de acuerdo al instructivo de gestión de incidentes de seguridad de la información.</t>
    </r>
  </si>
  <si>
    <t>Comité Institucional de Gestión y Desempeño aprueba el Plan de Seguridad y Privacidad de la Información, el Plan de
Tratamiento de Riesgos de Seguridad y Privacidad de la Información, y las Políticas de Seguridad y Privacidad de la Información, con el fin de garantizar la proteccion de la información institucional en el marco de lineamientos nacionales y distritales.</t>
  </si>
  <si>
    <t xml:space="preserve">Procedimiento Gestión de Seguridad y Privacidad de la Información. Actividad 7: Aprobar en el Comité Institucional de Gestión y Desempeño, el Plan de Seguridad y Privacidad de la Información, el Plan de Tratamiento de Riesgos de Seguridad y Privacidad de la Información, y las Políticas de Seguridad y Privacidad de la Información  </t>
  </si>
  <si>
    <t>Jefe de Dependencia y/o el designado mediante memorando, solicitan la inactivación de las cuentas de usuario expiradas, para garantizar que no existan accesos lógicos no autorizados.</t>
  </si>
  <si>
    <t>Instructivo gestión de accesos. Actividad 15: Revisar y solicitar depuraciones mensuales cuentas de usuario de red</t>
  </si>
  <si>
    <t>Oficial y/o Equipo de Seguridad de la
Información, realiza sensibilización, capacita y comunica al personal de la UAECD en seguridad de la información, con el fin de fortalecer los temas de protección de la información.</t>
  </si>
  <si>
    <t xml:space="preserve">Procedimiento Gestión de Seguridad y Privacidad de la Información. Actividad 12: Sensibilizar, capacitar y comunicar al personal de la UAECD en Seguridad y Privacidad de la Información </t>
  </si>
  <si>
    <t>Los administradores de plataforma, validan la disponibilidad de la infraestructura tecnológica para constatar que los servicios se encuentren disponibles, con el fin de garantizar la disponibilidad de la información para una operación constante.</t>
  </si>
  <si>
    <t>C1 y C3</t>
  </si>
  <si>
    <t>Procedimiento Gestión de la Infraestructura Tecnológica. Actividad 19: Monitorear la gestión y capacidades de la infraestructura
y plataformas.
Actividad 5: Ejecutar el Plan Operativo de la Subgerencia de Infraestructura Tecnológica.</t>
  </si>
  <si>
    <t>Elaborar Planes de Continuidad del Negocio, para identificar la información crítica de cada proceso o dependencia</t>
  </si>
  <si>
    <t>C2 y C3</t>
  </si>
  <si>
    <t>Procedimiento Continuidad del Negocio. Actividad 4: Elaborar y/o actualizar Plan de Continuidad del Negocio para los procesos críticos BCP</t>
  </si>
  <si>
    <t>Gestión de información catastral y valuatoria</t>
  </si>
  <si>
    <t>Mantener un registro de información catastral oportuno y de calidad que se anticipe a las necesidades de información de la ciudad.</t>
  </si>
  <si>
    <t>Realizar la gestión catastral con enfoque multipropósito a través de la formación, actualización, conservación y difusión catastral, así como la gestión de trámites y/o productos con fines urbanísticos y para adquisición de predios</t>
  </si>
  <si>
    <t>GICV</t>
  </si>
  <si>
    <t>Base de datos gráfica y alfanumérica con información, física, jurídica y económica actualizada.</t>
  </si>
  <si>
    <t>Posibilidad de afectación reputacional  por aumento de reclamaciones por parte de los usuarios a causa de desactualización de la base de datos de información catastral</t>
  </si>
  <si>
    <t xml:space="preserve"> *1. Planeación y seguimiento inadecuado a las actividades programadas *2. Condiciones ambientales, sociales, políticas, culturales, financieras que afecten la actualización *Incumplimiento en los tiempos de contratación de recursos o en los resultados esperados por los contratistas</t>
  </si>
  <si>
    <t>(N. de predios actualizados en el año / Total de predios de la Ciudad)*100
Nota: El cumplimiento de la meta de este indicador se mide al finalizar la vigencia.</t>
  </si>
  <si>
    <t>El Gerente de Información Catastral revisa el cronograma de la Actualización Catastral del área rural y urbana, en el caso de requerir ajustes se solicitará el ajuste respectivo a través de correo electrónico al área correspondiente.</t>
  </si>
  <si>
    <t>Instructivo Planificación y seguimiento de la actualización catastral.
-Revisar el cronograma de la Actualización Catastral</t>
  </si>
  <si>
    <t>Realizar análisis y revisión para determinar un plan de trabajo y/o acciones a tomar para garantizar que en la vigencia siguiente se pudiera dar cumplimiento a lo programado</t>
  </si>
  <si>
    <t>El indicador se puede medir hasta finalizar la vigencia.</t>
  </si>
  <si>
    <t>Profesional Especializado o Contratista encargado del seguimiento de la Actualización en la Gerencia de Información Catastral y los Directivos que intervienen en el Seguimiento semanal al proceso de actualización catastral revisan el cronograma de la actualización catastral y de requerir ajustes se solicitan realizarlos para ser presentados en el seguimiento.</t>
  </si>
  <si>
    <t>Instructivo Planificación y seguimiento de la actualización catastral.
-Presentar para aprobación el cronograma de la Actualización Catastral</t>
  </si>
  <si>
    <t>El Director UAECD y el Gerente de Información Catastral realizan seguimiento a las actividades de la actualización catastral, con el propósito de garantizan el cumplimiento de la programación, analiza las dificultades y propone acciones o estrategias en caso de que se presenten inconvenientes.</t>
  </si>
  <si>
    <t>1,2,3</t>
  </si>
  <si>
    <t>Instructivo Planificación y seguimiento de la actualización catastral
- Realizar seguimiento a la Actualización Catastral.</t>
  </si>
  <si>
    <t>El Director UAECD y el Gerente de Información Catastral realizan seguimiento al cumplimiento de cada una de las actividades planeadas, si existe algún incumplimiento se implementan las acciones que se determinan en el marco del instructivo de planificación y seguimiento.</t>
  </si>
  <si>
    <t>Procedimiento Actualización catastral
- Verificar el cumplimiento de los planes de trabajo o cronograma de la actualización catastral</t>
  </si>
  <si>
    <t xml:space="preserve">Solicitudes y/o trámites atendidos </t>
  </si>
  <si>
    <t>Posibilidad de afectación reputacional  por pérdida de confianza de la ciudadanía a causa de Incumplimiento en la atención de los trámites no inmediatos</t>
  </si>
  <si>
    <t xml:space="preserve"> *1. Cambios normativos *2. Alta rotación de personal  *3. Fallas en los aplicativos y /o soluciones tecnológicas
4. Debilidades en la articulación con otras dependencias que participan en la gestión del trámite</t>
  </si>
  <si>
    <t>(Radicaciones atendidas/Radicaciones programadas)*100</t>
  </si>
  <si>
    <t>Los Profesionales líderes de los equipos de trabajo revisan el estado de las radicaciones, envían correos a quienes tienen asignaciones que presenten retrasos, solitando información correspondiente y estableciendo compromisos, acciones de mejora  para cumplir con la meta establecida.</t>
  </si>
  <si>
    <t>1,2,3,4</t>
  </si>
  <si>
    <t>Instructivo Planificación, seguimiento y control de trámites
 Revisar el estado (actividad vigente) de las radicaciones</t>
  </si>
  <si>
    <t>Realizar análisis y revisión para determinar un plan de trabajo y/o acciones a tomar 
Evaluar la disposición de recursos y acciones para superar el rezago</t>
  </si>
  <si>
    <t xml:space="preserve">1. Realizar seguimiento acerca de las mesas de trabajo con otras entidades, dependencias y equipos de trabajo para la atención de las solicitudes radicadas en el periodo (Actividad por demanda según la necesidad del proceso). </t>
  </si>
  <si>
    <t>(Registros con el reporte de mesas realizadas/ Registros programados)* 100.</t>
  </si>
  <si>
    <t>Humanos, tecnológicos.</t>
  </si>
  <si>
    <t xml:space="preserve">Subgerencia de Información Económica, Subgerencia de Información Física y Jurídica, Gerencia de Información Catastral </t>
  </si>
  <si>
    <t>Durante el trimestre enero - marzo 2026, la SIFJ adelantó por demanda un total de 26 mesas de trabajo para la gestión del suelo, discriminadas así: Ene (1); Feb (11); Mar (14).
Desde la Subgerencia de Información Económica:  Esta actividad se realiza por demanda; para el primer trimestre se realizaron un total de 6 mesas de trabajo en el espacio llamado mesa de trabajo consulta y aclaración dudas para resolver trámites; adicionalmente, para resolver casos de correcciones que realizó Censo para la vigencia 2026, se realizó una mesa de trabajo Revisiones-Censo para concertar los valores de terreno a dejar en solicitudes de revisión de avalúo en los sectores los sectores de SIBERIA CENTRAL y MARIA CRISTINA</t>
  </si>
  <si>
    <t>RG_GICV_2_ACT1_MESAS_TRAB_GEST_SUELO_ITRIM2026, RG2_ACTt1_MESAS_TRABAJO_SIE</t>
  </si>
  <si>
    <t xml:space="preserve">
Se han resuelto un total de 5.560 trámites de los 20.000 programados para la vigencia, lo que representa un avance del 27.08%. = (5560/20000)
Es importante señalar que a primer trimestre estaban programados 4.300 trámites, motivo por el cual se cumplió y se superó lo programado y se avanza en la meta de la vigencia. </t>
  </si>
  <si>
    <t>Los profesionales líderes de los equipos de trabajo y Subgerentes SIE SIFJ, revisan la información por cada grupo de trabajo de trámites, resultado del seguimiento para detectar las radicaciones que superan los plazos establecidos, se evalúan las acciones a implementar y se determina si requiere algún otro tipo de estrategia.</t>
  </si>
  <si>
    <t>Instructivo Planificación, seguimiento y control de trámites
Realizar el seguimiento interno a los trámites</t>
  </si>
  <si>
    <t>2. Detectar radicaciones asignadas con más de dos meses a cargo del mismo funcionario, realizar análisis conjunto de las causas del retrasos y definir con base en las mismas fechas de entrega</t>
  </si>
  <si>
    <t>(Seguimientos ejecutados / Seguimientos programados)*100</t>
  </si>
  <si>
    <t>Durante el trimestre enero - marzo, la SIFJ adelantó la revisión de los trámites vigentes con corte a 31 de marzo 2026, identificando 191 radicaciones con más de dos (2) meses a cargo de un mismo servidor sin registrar mayor cambio: CyL (175): 174 sin asignar y 1 en estudio técnico. Englobes y Desenglobes (16): 12 en estudio previo y 4 en estudio técnico. Se procedió a citar a los responsables y acordar acciones inmediatas.
Desde la SIE y la GIC: No se encontraron trámites asignados a funcionarios de con más de 60 días de asignado un paso o un radicación.</t>
  </si>
  <si>
    <t>RG_GICV_2_ACT2_IDEN_TRAM_2MESES_ITRIM2026</t>
  </si>
  <si>
    <t>El Gerente de Información Catastral, Subgerentes SIE SIFJ y profesionales líderes de los equipos de trabajo en GIC/SIE/SIFJ, verifican la información consolidada del resultado del seguimiento de trámites, quincenalmente con el propósito de revisar el resultado del seguimiento de los trámites y definir estrategias para mejorar en los tiempos de respuesta requeridos.</t>
  </si>
  <si>
    <t xml:space="preserve">Instructivo Planificación, seguimiento y control de trámites
Realizar seguimiento general del estado de los trámites </t>
  </si>
  <si>
    <t>3. Realizar reunión de seguimiento de la gestión de trámites.</t>
  </si>
  <si>
    <t>(Reuniones  realizadas/ Total de reuniones programadas)*100</t>
  </si>
  <si>
    <t>Se realizaron 5 seguimientos a la gestión de trámites en articulación con la Dirección, orientados a revisar su estado y avance. Como evidencia del proceso, se adjuntan la presentación y los archivos de seguimiento correspondientes.</t>
  </si>
  <si>
    <t>RG_2_GICV_ACT_3_REUNIONES_SEGUIMIENTO_GESTION</t>
  </si>
  <si>
    <t>4. Realizar registro del envío de alertas cuando transcurridos 15 días hábiles no se cuente con la respuesta por parte de la SDP al trámite de topográficos.</t>
  </si>
  <si>
    <t>(Registro de alertas enviadas / Registro trimestral)*100</t>
  </si>
  <si>
    <t>Gerencia de Información Catastral</t>
  </si>
  <si>
    <t>Se enviaron (2) alertas por correo electronico a la Secretaría de Planeación respecto de los trámites de topograficos que transcurrdios más de 15 dÍas habiles no contaban con repuesta.</t>
  </si>
  <si>
    <t>RG_2_GICV_ACT_4_TOPOGRAFICOS_SDP</t>
  </si>
  <si>
    <t>Respuestas a solicitudes de Avalúos comerciales</t>
  </si>
  <si>
    <t>Posibilidad de afectación reputacional  por pérdida de imagen o credibilidad por parte de los clientes a causa de Incumplimiento en la oportunidad de los avalúos comerciales</t>
  </si>
  <si>
    <t xml:space="preserve"> *1. Falta de seguimiento en el desarrollo de las actividades *2. Falta de disponibilidad o dedicación exclusiva de los avaluadores (contratistas) *3. En ocasiones complejidad en la valoración de los predios solicitados</t>
  </si>
  <si>
    <t>(Avalúos comerciales entregados oportunamente / Avalúos comerciales que tenían vencimiento en el periodo)*100</t>
  </si>
  <si>
    <t xml:space="preserve">El profesional de control de calidad de la Subgerencia de Información Económica -SIE, verifica en el aplicativo de avalúos comerciales el Informe técnico con los anexos y los documentos aportados, validando contra una lista de chequeo para determinar su conformidad. De requerirse ajustes, devuelve al profesional avaluador para ajustes. </t>
  </si>
  <si>
    <t>Procedimiento Avalúos comerciales
Verificar y realizar control de calidad al avalúo comercial</t>
  </si>
  <si>
    <t>Realizar análisis y revisión para determinar un plan de trabajo y/o acciones a tomar
Gestionar la entrega de los  avalúos pendientes</t>
  </si>
  <si>
    <t>1. Realizar reuniones mensuales de seguimiento con la Gerencia de Información Catastral y la Dirección General sobre la gestión de los avalúos comerciales.</t>
  </si>
  <si>
    <t>Líder avalúos comerciales, Subgerente SIE</t>
  </si>
  <si>
    <t>RG_3_GICV_ACT_1_REUNIONES_SEGUIMIENTO_GESTION</t>
  </si>
  <si>
    <t>(Avalúos comerciales entregados oportunamente / Avalúos comerciales que tenían vencimiento en el periodo)*100
124 / 134 *100= 92,5 %
Durante el primer trimestre de 2026 se entregaron 134 avalúos comerciales, de los cuales 124 fueron entregados dentro del plazo establecido y 10 fuera de término, lo que representa un 92.5% de oportunidad en las entregas.
Los retrasos se derivaron principalmente de la complejidad de algunos avalúos, los cuales requirieron un mayor nivel de análisis para garantizar la precisión de los resultados.</t>
  </si>
  <si>
    <t xml:space="preserve">El Comité de avalúos realiza revisión y validación del avalúo teniendo en cuenta las variables definidas en el procedimiento asociado; de no ser aprobado, se devuelve a la realización del estudio técnico, dejando como registro el Acta de Comité. </t>
  </si>
  <si>
    <t xml:space="preserve">Procedimiento Avalúos comerciales
Revisar y Validar propuesta de avalúo en comité </t>
  </si>
  <si>
    <t>2. Realizar reuniones técnicas del equipo de trabajo con los clientes y escalar a la Gerencia los casos en que existan sdiscrepancias que no permitan avanzar en la entrega y aprobación de avalúos</t>
  </si>
  <si>
    <t>Líder avalúos, Subgerente SIE</t>
  </si>
  <si>
    <t>Se realizaron un total de tres (4) reuniones técnicas del equipo de trabajo con los clientes (IDU, EMB).
Ya con el Grupo de Avalúos Comerciales, se realizaron reuniones para el fortalecimiento y la mejora continua en la gestión de avalúos comerciales.</t>
  </si>
  <si>
    <t>RG_3_GICV_ACT_2_ACT_REUNIONES_CLIENTES</t>
  </si>
  <si>
    <t xml:space="preserve">El profesional de control de calidad de la SIE revisa y valida la inclusión de la totalidad de los ítems de reconocimiento según la documentación aportada; si no se aprueba se devuelve al profesional avaluador por el módulo de avalúos. </t>
  </si>
  <si>
    <t>Procedimiento Avalúos comerciales
Revisar y realizar control de calidad avalúo de indemnización</t>
  </si>
  <si>
    <t xml:space="preserve">El profesional de control de calidad de la SIE revisa la respuesta soportada en el informe técnico de avalúo con sus anexos (si aplica), para asegurar que dé respuesta a todos los requerimientos del solicitante y que la respuesta sea consistente; de requerir ajuste devuelve al profesional avaluador . </t>
  </si>
  <si>
    <t>Procedimiento Avalúos comerciales
Revisar y realizar control de calidad a la respuesta de revisión y/o complementación</t>
  </si>
  <si>
    <t>Respuesta a solicitudes de plusvalía</t>
  </si>
  <si>
    <t xml:space="preserve">Posibilidad de afectación económica y reputacional  por reclamaciones de los usuarios a causa de Inconsistencia en la determinación del efecto plusvalía </t>
  </si>
  <si>
    <t xml:space="preserve"> *1.  Error y/o diferencias en la aplicación de las normas por parte del avaluador y/o el control de calidad *2. Solicitudes de cálculo del efecto incompletas o con normatividad insuficiente o confusa *</t>
  </si>
  <si>
    <r>
      <t>(Número de actos administrativos de liquidación de plusvalía revocados / Actos administrativos de liquidación generados</t>
    </r>
    <r>
      <rPr>
        <sz val="11"/>
        <rFont val="Calibri"/>
        <family val="2"/>
      </rPr>
      <t>)*100</t>
    </r>
  </si>
  <si>
    <t>El Profesional Avaluador, profesional control de calidad, urbanístico y valuatorio revisa que la solicitud cumpla con los requisitos estipulados en la resolución de trámites. verifica la información de los predios que hacen parte del instrumento que contienen hechos generadores, el soporte del estudio normativo que da sustento a los hechos generadores, y además otros soportes que se requieran para plantear los ejercicios valuatorio. Si la información no está completa o no es suficiente para adelantar el cálculo, solicita mediante oficio dirigido a la SDP la documentación pendiente o las aclaraciones requeridas para adelantar el cálculo.</t>
  </si>
  <si>
    <t xml:space="preserve">Procedimiento Plusvalía
Revisar preliminarmente la documentación aportada en la radicación para verificar su completitud para realizar el cálculo del efecto plusvalía </t>
  </si>
  <si>
    <t>Revisar y si es necesario, modificar el cálculo y el acto administrativo de liquidación del efecto plusvalía</t>
  </si>
  <si>
    <t>1. Realizar reuniones mensuales de seguimiento con la Gerencia de Información Catastral y la Dirección General sobre la gestión de plusvalía</t>
  </si>
  <si>
    <t>Subgerente SIE</t>
  </si>
  <si>
    <t>RG_4_GICV_ACT_1_REUNIONES_SEGUIMIENTO_GESTION</t>
  </si>
  <si>
    <t>Para el primer trimestre  no se revocaron actos administrativos de revocatoria ni de liquidaciones</t>
  </si>
  <si>
    <t>El Profesional Control de Calidad Urbanístico y valuatorio realiza la verificación del Informe Técnico de Plusvalía, y registra los resultados en el Formato de Control de Calidad Plusvalía</t>
  </si>
  <si>
    <t>Procedimiento Cálculo y determinación del efecto plusvalía
Realizar el control de calidad urbanístico y valuatorio al cálculo del efecto plusvalía.</t>
  </si>
  <si>
    <t>2. Realizar revisión y actualización del Procedimiento de Plusvalía</t>
  </si>
  <si>
    <t>(Procedimiento actualizado / Procedimiento programado)*100</t>
  </si>
  <si>
    <t xml:space="preserve">Se realizo actualización del procedimiento de plusvalía con respecto a: 
1. Ajustar las condiciones especiales de operación y la actividad 2, en cuanto a la verificación oportuna de los soportes para realizar el cálculo del efecto plusvalía
2. Actualizar procedimiento con ocasión del  requerimiento de la dirección para racionalizar los formatos de resolución y teniendo en cuenta buenas prácticas del Manual Distrital de Técnica Normativa 2025.
</t>
  </si>
  <si>
    <t>RG_4_Act_2_ACTUAL_PROCED_PLUSVALIA</t>
  </si>
  <si>
    <t>El Avaluador y Comité de Avalúos presenta el estudio efectuado para el cálculo del efecto plusvalía para su verificación y aprobación, en sesión de Comité de cálculo de efecto plusvalía. Las observaciones y la decisión que se tomen se consignan en el formato Acta comité Cálculo del Efecto Plusvalía</t>
  </si>
  <si>
    <t xml:space="preserve">Procedimiento Plusvalía
Verificar Sustentación para aprobación el cálculo del efecto plusvalía ante el comité de plusvalía  </t>
  </si>
  <si>
    <t>El Profesional Control Calidad Valuatorio revisa el informe final y el listado de predios junto con sus valores consolidados, dejando constancia en el registro de control de calidad del cálculo y teniendo en cuenta la nueva información obrante en el expediente desde la anterior revisión de calidad</t>
  </si>
  <si>
    <t xml:space="preserve">Procedimiento Plusvalía
Revisar el informe técnico con sus soportes  </t>
  </si>
  <si>
    <t>Base de datos gráfica y  alfanumérica con información, física, jurídica y económica actualizada - Avalúo Catastral</t>
  </si>
  <si>
    <t>Posibilidad de afectación reputacional  por modificaciones de avalúo de oficio a causa de inconsistencias en la determinación del avalúo catastral</t>
  </si>
  <si>
    <t xml:space="preserve"> *1. Errores por procesamientos  manuales *2. Falta de herramientas gráficas con información de valores históricos de predios *3. Retrasos en el inicio y ejecución del proceso de actualización</t>
  </si>
  <si>
    <t>(No. de predios no modificados de oficio en su avalúo catastral  / total de predios de la ciudad) * 100</t>
  </si>
  <si>
    <t>El OTC, grupo de estadística y Gerencia de tecnología revisan que las fórmulas se hayan aplicado correctamente de acuerdo con las reglas definidas para los modelos econométricos y liquidación de avalúo, si se requieren ajustes se devuelve para ajuste.
El profesional avaluador asignado realiza el análisis de sensibilidad de acuerdo con el instructivo análisis de sensibilidad, si se requieren ajustes devuelve para ajuste.
El grupo de estadística y la Gerencia de Tecnología revisan que se hayan aplicado correctamente los porcentajes de CONFIS e IVIUR los porcentajes aprobados según las políticas fiscales definidas por la autoridad municipal y el índice de ley a los predios. Si se presentan inconsistencias las comunica para ajuste por parte del profesional asignado.</t>
  </si>
  <si>
    <t>Instructivo Liquidación de avalúos Revisar y realizar pre liquidar avalúos
Instructivo Liquidación de avalúos Revisar y aprobar los avaluos comerciales liquidados
Instructivo Liquidación de avalúos
Revisar la correcta aplicación de los porcentajes</t>
  </si>
  <si>
    <t>Aplicar lo establecido por la autoridad catastral para determinar las inconsistencias y corregir</t>
  </si>
  <si>
    <t xml:space="preserve">1. Realizar las actividades tendientes a estabilizar las herramienta de automatización del componente económico y liquidación de avalúos </t>
  </si>
  <si>
    <t>(Informes de seguimiento realizados / Informes programados)*100</t>
  </si>
  <si>
    <t>Subgerente de Información Económica</t>
  </si>
  <si>
    <t xml:space="preserve">A marzo de 2026, se lograron entregar la totalidad de Historias de Usuario correspondientes a:  Zonas Homogéneas Físicas, Zonas homogéneas Geoeconómicas, Método de Reposición, Método de mercado Liquidador, Sensibilidad, Avalúos Especiales, no obstante, estas HU se siguen retroalimentando conforme las necesidades de la dependencia y a la capacidad de la Gerencia de Tecnología. </t>
  </si>
  <si>
    <t>RG_5_ACT_1_ESTABILIZACION COMP ECON</t>
  </si>
  <si>
    <t>Los profesionales avaluadores revisan la consistencia de los valores comerciales liquidados de los predios de la base catastral, si no se encuentran acordes proponen los ajustes.
El profesional de control de calidad revisa la propuesta de ajuste y/o cambios verificando la consistencia de la información a cargar por parte del avaluador, si no se aprueban se devuelve.
El profesional avaluador revisa para cada uno de los predios reportados por los validadores la consistencia de la información y el avalúo total liquidado, si no todos los valores se encuentran acordes con las condiciones del predio y el mercado inmobiliario, se procede a realizar los ajustes y cargue de información a que haya a lugar.</t>
  </si>
  <si>
    <t>Instructivo Análisis de sensibilidad
Revisar los validadores
Instructivo Análisis de sensibilidad
Realizar control de calidad de ajustes propuestos
Instructivo Análisis de sensibilidad
Revisar los validadores catastrales</t>
  </si>
  <si>
    <t xml:space="preserve">El profesional de control de calidad, comité de avalúos selecciona una muestra aleatoria de los puntos muestra realizados y sobre estos revisa la consistencia de la información valuatoria, si detecta inconsistencia marca los puntos muestra con las alertas detectadas en las revisiones anteriores y genera un archivo de alertas para remitir al profesional avaluador para su revisión. </t>
  </si>
  <si>
    <t>Instructivo Realización Avalúos puntos muestra
Revisar y realizar control de calidad</t>
  </si>
  <si>
    <t>El profesional de control de calidad OTC grupo OIC verifica la información recolectada para determinar que todas las ofertas de venta arriendo de un sector hayan sido capturadas, si no se capturó como mínimo el 70% de las ofertas del sector asignado devuelve al técnico para un nuevo recorrido.
El profesional de control de calidad OTC grupo OIC y líder territorial OTC verifica la calidad y consistencia de la información registrada tras el cargue y ajuste de las ofertas en los aplicativos dispuestos.</t>
  </si>
  <si>
    <t xml:space="preserve">Instructivo para la captura y ajuste de ofertas del mercado inmobiliario.
Realizar control de calidad de ofertas capturadas en campo
Realizar control de calidad a las ofertas ajustadas y cargadas en FOCA y de la información capturada en territorio </t>
  </si>
  <si>
    <t xml:space="preserve">El Subgerente de información económica y el Abogado revisan la consistencia de  los actos administrativos, de requerirse ajuste se debe realizar la devolución para corrección. </t>
  </si>
  <si>
    <t>Instructivo mutación cuarta
Revisar y aprobar la resolución</t>
  </si>
  <si>
    <t>El Director UAECD y el Gerente de Información Catastral realizan seguimiento a las actividades de la actualización catastral, con el propósito de garantizan el cumplimiento de la programación, analiza las dificultades y propone acciones o estrategias en caso de que se presenten inconvenientes.
El Director UAECD y el Gerente de Información Catastral realizan seguimiento al cumplimiento de cada una de las actividades planeadas, si existe algún incumplimiento se implementan las acciones que se determinan en el marco del instructivo de planificación y seguimiento.</t>
  </si>
  <si>
    <t>Instructivo Planificación y seguimiento de la actualización catastral
- Realizar seguimiento a la Actualización Catastral.
Procedimiento Actualización catastral
- Verificar el cumplimiento de los planes de trabajo o cronograma de la actualización catastral</t>
  </si>
  <si>
    <t>Operaciones estadísticas</t>
  </si>
  <si>
    <t xml:space="preserve">Posibilidad de afectación reputacional  por pérdida de confianza en la entidad por parte de los usuarios de la información a causa de Incumplimiento en la entrega de los productos de la operación estadística </t>
  </si>
  <si>
    <t xml:space="preserve"> *Falta de información o información incompleta *Demora o retraso en la obtención de la información para la generación de la operación estadística *Falta de seguimiento y control al cronograma de trabajo</t>
  </si>
  <si>
    <t>(Productos entregados oportunamente según cronograma de trabajo según margen de tolerancia / Productos entregados)*100
Nota: Se contempla una oportunidad teniendo en cuenta un margen de tiempo de unos 15 días adicionales en la fecha cronograma.</t>
  </si>
  <si>
    <t>El Jefe del Observatorio Técnico Catastral y Expertos (internos o externos) comprueba la coherencia y consistencia de los resultados para asegurar su calidad y posterior análisis para validar la calidad de los resultados obtenidos de acuerdo con los objetivos y las actividades o fases previas, realizando un análisis de contexto y coherencia de la información estadística producida, dejando como soporte el Informe de evaluación de la fase</t>
  </si>
  <si>
    <t>Procedimiento Desarrollo de operaciones estadísticas 
Verificar y analizar datos</t>
  </si>
  <si>
    <t>Ajustar el cronograma de difusión, informar al usuario de la información y ejecutar las actividad para cumplir la nueva fecha prevista.</t>
  </si>
  <si>
    <t>1. Realizar seguimiento a la operación estadística.</t>
  </si>
  <si>
    <t>Jefe OTC</t>
  </si>
  <si>
    <t>Se realizaron los tres seguimientos programados
Informe de Acopio
Informe de Procesamiento
Informe de Análisis</t>
  </si>
  <si>
    <t>RG_6_GICV_Informe_fase_procesamiento
RG_6_GICV_Informe_fase_analisis
RG_6_GICV_Informe_fase_acopio</t>
  </si>
  <si>
    <t>Productos entregados oportunamente según cronograma de trabajo, según margen de tolerancia/productos entregados (15 días tolerancia)
0/1*100= 0%
Según el cronograma el producto Boletín Operación estadística
Indicadores de Valor Predial Urbano de Bogotá (IVPUB), estaba previsto para entrega a finales del mes de febrero, no obstante, debido a la realización de ajustes técnicos en los resultados a publicar, la información final solamente se generó en el mes de marzo.
Se elaboró el boletín correspondiente a la primera iteración de la operación estadística Indicadores de Valor Predial Urbano de Bogotá
(IVPUB). Esta publicación hace parte de la etapa de difusión de la operación estadística. 
https://www.catastrobogota.gov.co/indicadores-de-valor-predial-urbano-de-bogota</t>
  </si>
  <si>
    <t>A que a pesar de haberse publicado el boletín de la OE, este no se difundió de acuerdo a lo programado en el cronograma.
Teniendo en cuenta el margen de tolerancia el indicador fue difundido 15 días después de lo programado.
No obstante, se destaca que al ser la primera iteración, no se generó afectación reputacional con los grupos de valor ya que no era pública la fecha en la que saldría los resultados de la primera iteración.</t>
  </si>
  <si>
    <t>Se realizaron revisiones para la difusión del documento, lo cual se generó en el mes marzo.
Se realizará revisión específica del riesgo con el acompañamiento de la Oficina Asesora de Planeación para identificar mejoras en la formulación, controles y/o plan de tratamiento.</t>
  </si>
  <si>
    <t>El Gerente de Información Catastral valida la viabilidad, coherencia y pertinencia de las acciones de mejora propuestas de la operación estadística, si tiene observaciones devuelve para ajuste al Profesional(es) Observatorio Técnico Catastral (OTC)</t>
  </si>
  <si>
    <t>Procedimiento Desarrollo de operaciones estadísticas 
Revisar resultados de la evaluación y el plan de mejora de la operación estadística</t>
  </si>
  <si>
    <t>Gestión de información geográfica</t>
  </si>
  <si>
    <t>Fortalecer la Infraestructura de Datos Espaciales del Distrito Capital, como herramienta que permite la integración, análisis y explotación de la información geográfica y catastral para la toma de decisiones.</t>
  </si>
  <si>
    <t>Gestionar la estandarización, consolidación, integración y disposición de los recursos de información geográfica de la IDE de Bogotá, para permitir y facilitar el descubrimiento, acceso, aprovechamiento, uso y apropiación de los datos geográficos del Distrito Capital.</t>
  </si>
  <si>
    <t>GIGE</t>
  </si>
  <si>
    <t>Plan anual de trabajo formulado e implementado</t>
  </si>
  <si>
    <t xml:space="preserve">Posibilidad de afectación reputacional  por incumplimiento de los objetivos estratégicos y de las lineas de acción del Plan Estratégico de la IDE de Bogotá para la vigencia, así como posibles retrasos en la hoja de ruta y cronograma establecido para el decenio. a causa de incumplimiento del plan anual de trabajo </t>
  </si>
  <si>
    <t xml:space="preserve"> *Debilidades en la planeación pues no responde a las necesidades de la infraestructura *Desarticulación o no coordinación de los involucrados, bajo compromiso y participación de las entidades *Incumplimiento de tiempos u oportunidad en el seguimiento y control a la ejecución del plan anual de trabajo de IDECA</t>
  </si>
  <si>
    <t>(% acumulado de ejecución de las actividades del plan anual de trabajo de la IDE de Bogotá en el período / % de programación de las actividades del plan anual de trabajo de la IDE de Bogotá en la vigencia ) * 100</t>
  </si>
  <si>
    <t>El  Gerente Ideca y los Subgerentes de Operaciones y de Analítica de Datos,  revisan el documento propuesta del PAT en el sentido de verificar que este de acuerdo con los lineamientos impartidos, para garantizar que se tiene en cuenta todos los componentes de la IDE, que se está de acuerdo con los elementos estratégicos propuestos y alineado al plan de desarrollo, necesidades insterinstitucionales y con los objetivos estrategicos de la UAECD. (C1)</t>
  </si>
  <si>
    <t>Procedimiento Fortalecimiento de la Gobernanza de IDECA. Revisar y aprobar propuesta de plan estratégico o plan anual de trabajo.</t>
  </si>
  <si>
    <t>Diseñar e implementar un plan de contingencia orientado a garantizar el cumplimiento del plan de trabajo en coordinación con las entidades miembros de la IDE de Bogotá.</t>
  </si>
  <si>
    <t>(% acumulado de ejecución de las actividades del plan anual de trabajo de la IDE de Bogotá en el período (18,11) / % de programación de las actividades del plan anual de trabajo de la IDE de Bogotá en la vigencia (100%) * 100]=18,11% 
En lo corrido de la vigencia se ha avanzado en un18,11% frenteal 18%programado,superando la meta programada en un100,6%; esta
sobre ejecución se debe a la disposición de 3 datos temáticos y la actualización de 2 datos temáticos más de los programados para el
período. Las demás actividades se ejecutaron dentro de lo programado</t>
  </si>
  <si>
    <t>El  Gerente Ideca y los Subgerentes de Operaciones y de Analítica de Datos, junto con el profesional especializado lider del procedimiento de fortalecimiento de la gobernanza Ideca, realizan seguimiento, monitoreo y control al Plan Anual de Trabajo. Registran el avance del PAT en la matriz de seguimiento y en caso de evidenciar atraso La Gerencia Ideca y las Subgerencias de Operaciones y Analítica evaluan causas y definen las acciones pertinentes. realizaran seguimiento de los compromisos para cada caso. (C3)</t>
  </si>
  <si>
    <t>Procedimiento Fortalecimiento de la Gobernanza de IDECA. Realizar seguimiento, monitoreo y control al  plan anual de trabajo.</t>
  </si>
  <si>
    <t>El  Gerente Ideca y los Subgerentes de Operaciones y de Analítica de Datos, desarrollan sesión para aprobación del plan estratégico ante la Comisión Ideca con el propósito de garantizar que se tienen en cuenta todos los componentes de la infraestructura de datos (C2)</t>
  </si>
  <si>
    <t>Procedimiento Fortalecimiento de la Gobernanza de IDECA. Desarrollar sesión para aprobación del plan estratégico ante la Comisión Ideca.</t>
  </si>
  <si>
    <t>Instrumentos técnicos
elaborados y/o actualizados</t>
  </si>
  <si>
    <t>Posibilidad de afectación reputacional  por desactualización, ausencia o baja calidad de instrumentos para la eficiente gestión de la información geográfica a causa de La gestión inoportuna de las actividades o incumplimiento de los requisitos  para la elaboración de propuestas de instrumentos técnicos</t>
  </si>
  <si>
    <t xml:space="preserve"> *Inadecuada planeación de los instrumentos priorizados en relación al alcance y requerimientos *Cambios o transformación en modelos, métodos, tecnología con relación a la Gestión de Información Geográfica *</t>
  </si>
  <si>
    <t>(% de ejecución de  actividades para la elaboración de propuestas de instrumentos técnicos o jurídicos desarrolladas en el período / % de programación de  actividades para la elaboración de propuestas de instrumentos técnicos o jurídicos programadas a desarrollar en la vigencia) * 100</t>
  </si>
  <si>
    <t>El Gerente Ideca y la mesa técnica designada, revisan y aprueban la propuesta de priorización  con el propósito de validar que se cuente con los recursos suficientes para ejecutar la elaboración y/o actualización de los instrumentos técnicos o proyectos jurídicos y que los mismos estén de acuerdo con lo establecido
en el Plan Estratégico Institucional y el Plan estratégico de Ideca. (C1)</t>
  </si>
  <si>
    <t>Procedimiento elaboración y mantenimiento de instrumentos técnicos y jurídicos para la gestión de información geográfica. Revisar y aprobar la propuesta de priorización.</t>
  </si>
  <si>
    <t>Diseñar e implementar un plan de contingencia orientado a garantizar la gestión oportuna de las actividades, así como el cumplimiento de los requisitos  para la elaboración de propuestas de instrumentos técnicos y/o jurídicos</t>
  </si>
  <si>
    <t>1. Realizar semestralmente sesiones de seguimiento de las normas que impactan la elaboración o actualización de instrumentos de GIG</t>
  </si>
  <si>
    <t xml:space="preserve"> Número de sesiones de seguimiento de las normas ejecutadas   / Total de sesiones de seguimiento de normas programadas </t>
  </si>
  <si>
    <t>Humanos
Normativos
Tecnológicos</t>
  </si>
  <si>
    <t>1. Lider del procedimiento - Profesional Especializado</t>
  </si>
  <si>
    <t>Se realizó 1 sesion el 20 de febrero,  en dicha reunión se hace revisión de  las normas nuevas o actualizadas que inciden sobre los instrumentos existentes o por desarrollar, se realiza la revisión de la normativa identificada a ser incluida o actualizada en el normograma del proceso de Gestión de Información Geográfica, se actualiza el archivo de Excel del normograma del proceso de Gestión de Información Geográfica.</t>
  </si>
  <si>
    <t>20260220 ActaRevNormograma</t>
  </si>
  <si>
    <t>(% de ejecución de  actividades para la elaboración de propuestas de instrumentos técnicos o jurídicos desarrolladas en el período (20) / % de programación de  actividades para la elaboración de propuestas de instrumentos técnicos o jurídicos programadas a desarrollar en la vigencia (100%) *100)= 20%
Con corte a marzo de 2026, se ha avanzado en un 20% cumpliendo la meta  programada. Se avanza en el plan de trabajo de Instrumentos con los documentos: 1. Guía para el uso de la herramienta integral de
estándares, 2.Protocolo de reutilización de recursos geográficos. 3. Actualización Guía para la publicación de servicios web geográficos.</t>
  </si>
  <si>
    <t>El profesional especializado de la Gerencia Ideca, lider del procedimiento  revisa el instrumento preliminar con el propósito de evitar que el instrumento no cuente con las especificaciones necesarias para su implementación.(C2)</t>
  </si>
  <si>
    <t>Procedimiento elaboración y mantenimiento de instrumentos técnicos y jurídicos para la gestión de información geográfica. Revisar instrumento preliminar.</t>
  </si>
  <si>
    <t>El Subgerente a cargo, aplica pruebas y valida la funcionalidad del instrumento técnico con el proposito de identificar la
conformidad de producto para evitar que el instrumento no cuente con las especificaciones necesarias para su implementación. (C2)</t>
  </si>
  <si>
    <t>Procedimiento elaboración y mantenimiento de instrumentos técnicos y jurídicos para la gestión de información geográfica. Aplicar pruebas y analisis de conformidad del instrumento técnico.</t>
  </si>
  <si>
    <t xml:space="preserve">Catálogo de Recursos Geográficos </t>
  </si>
  <si>
    <t>Posibilidad de afectación reputacional  por dificultades en el seguimiento de la oferta y demanda de los recursos geográficos dispuestos en la IDE de Bogotá a causa de la desactualización, impresición o inadecuada estructuración del catalogo de recursos geográficos</t>
  </si>
  <si>
    <t xml:space="preserve"> *Incumplimiento de lineamientos por parte  de los responsables de  garantizar la actualización del catálogo *Carencia de herramientas tecnológicas automatizadas o funcionales para la actualización del catálogo de recursos geográficos *</t>
  </si>
  <si>
    <t xml:space="preserve">Número de recursos geográficos actualizados en el período = (recursos geográficos solicitados para actualizar en el catálogo en el período / número de recursos geográficos actualizados en el catálogo)*100 </t>
  </si>
  <si>
    <t>El profesional especializado de la Gerencia Ideca, profesionales especializados o universitarios de la Subgerencia de Operaciones, verifican la actualización del catálogo de recursos geográficos el propósito de asegurar la trazabilidad y consistencia de la información.</t>
  </si>
  <si>
    <t>Procedimiento Gobierno de Recursos Geográficos. Verificar la actualización del catálogo de recursos geográficos.</t>
  </si>
  <si>
    <t>Automático</t>
  </si>
  <si>
    <t>Diseñar e implementar un plan de contingencia orientado a garantizar la actualización, presición y/o adecuada estructuración del catálogo de recursos geográficos</t>
  </si>
  <si>
    <t>Número de recursos geográficos actualizados en el período = (recursos geográficos solicitados para actualizar en el catálogo en el período ( 58) / número de recursos geográficos actualizados en el catálogo (58)*100= 100% 
 En el primer trimestre de la vigencia 2026 se cumple con lo planeado através de la  se realiza la inserción y/o actualización  de 58 recursos geográficos, correspondientes a los procedimientos de Gestión de
Datos Temáticos (28), Gestión de Datos de Referencia (12) y Gestión de Servicios Web Geográficos (18).</t>
  </si>
  <si>
    <t xml:space="preserve">El lider funcional, el operador de mesa de servicios, el líder tecnico y el analista de desarrollo analizan requerimientos y diseñan la solución, construcción o ajuste de software, con el propósito de generar soluciones que realmente se atiendan el requerimiento . </t>
  </si>
  <si>
    <t xml:space="preserve">Procedimiento soporte y mantenimiento de sistemas de información. Analizar requerimientos y diseñar la solución, construcción o ajuste de software. </t>
  </si>
  <si>
    <t>Requerimientos de Recursos Geográficos atendidos</t>
  </si>
  <si>
    <t>Posibilidad de afectación reputacional  por insatisfacción de los usuarios de la Infraestructura de Datos Espaciales de Bogotá a causa de incumplimientos de los requisitos normativos y del cliente o de los grupos de valor en la atención de los requerimientos de información geográfica</t>
  </si>
  <si>
    <t xml:space="preserve"> *Incumplimiento de tiempos u oportunidad de respuestas *Incumplimiento de lineamientos y el contenido de las respuestas que no cumplen los requerimientos de los usuarios y los establecidos en la normatividad vigente *</t>
  </si>
  <si>
    <t>(Número  de requerimientos de recursos geográficos atendidos con oportunidad y calidad / Total de requerimientos de recursos geográficos recibidos para atención) *100</t>
  </si>
  <si>
    <t>El gerente Ideca, subgerente de operaciones o subgerente de analítica de datos, revisan conforme a los requisitos establecidos el cumplimiento de las especificaciones en la respuesta proyectada por el profesional asignado y evalúan si puede aprobarse la misma con el propósito de verificar que la respuesta a la solicitud sea pertinente, oportuna y cumpla con los lineamientos y normas
establecidas para tal fin.</t>
  </si>
  <si>
    <t>Procedimiento Atención de Requerimientos de Recursos Geográficos. Aprobar respuesta.</t>
  </si>
  <si>
    <t>Direccionar al responsable asignado de la atención del requerimiento a las instancias correspondientes para la indagación pertinente de tal manera que se garantice la atención del requerimiento con el lleno de las especificaciones establecidas</t>
  </si>
  <si>
    <t>1. Realizar sesiones de trabajo mensual para el seguimiento del cumplimiento en términos de calidad y oportunidad.</t>
  </si>
  <si>
    <t>Número de sesiones de seguimiento ejecutadas / Número de sesiones de seguimiento programadas*100%</t>
  </si>
  <si>
    <t>Jefe de dependencia
Profesional asignado
Auxiliar administrativo</t>
  </si>
  <si>
    <t>Se realizaron tres seguimientos correspondientes a los meses de enero, febrero y marzo de 2026 de los requerimientos que fueron atendidos.</t>
  </si>
  <si>
    <t>Acta_Reunión_SeguimientoAR_ENERO
Acta_Reunión_SeguimientoAR_FEBRERO
Acta_Reunión_SeguimientoAR_MARZO</t>
  </si>
  <si>
    <t xml:space="preserve">(Número  de requerimientos de recursos geográficos atendidos con oportunidad y calidad(153) / Total de requerimientos de recursos geográficos recibidos para atención(153) *100=100%
En lo corrido de la vigencia se cumplió el 100% de la meta programada. De conformidad con lo establecido en el procedimiento de atención
de recursos geográficos, se verificó el cumplimiento de las condiciones especiales de atención de 153 requerimientos realizados a la
Gerencia Ideca y las Subgerencias de Operaciones y de Analítica de Datos. </t>
  </si>
  <si>
    <t>Datos de referencia para Bogotá Distrito Capital y documentos técnicos</t>
  </si>
  <si>
    <t>Posibilidad de afectación reputacional  por incorformidad y perdida de crebilidad en el producto Mapa de Referencia por parte de los usuarios a causa de incumplimiento en la publicación del número de datos de referencia solicitados para actualizar por versión</t>
  </si>
  <si>
    <t xml:space="preserve"> *Problemas tecnológicos o técnicos en la arquitectura de la UAECD  *Desactualización de la documentación técnica asociada por versión de las capas suministradas por las entidades *Incongruencia entre las BDG origen y las BDG destino</t>
  </si>
  <si>
    <t>(Número  de datos de referencia actualizados por versión / Total de datos de referencia solicitados para actualizar por versión) *100</t>
  </si>
  <si>
    <t>El profesional especializado lider del procedimiento de la Subgerencia de Operaciones verifica las actualizaciones de los documentos técnicos en terminos de forma, consistencia y coherencia . (C2)</t>
  </si>
  <si>
    <t>Procedimiento de gestión de datos de referencia. Verificar las actualizaciones de los documentos técnicos.</t>
  </si>
  <si>
    <t>Realizar convocatoria extraordinaria mesa técnica Mapa de Referencia en el marco de la Comisión Ideca con el fin de garantizar el cumplimiento de los requisitos de actualización del conjunto de datos</t>
  </si>
  <si>
    <t>(Número  de datos de referencia actualizados por versión (12) / Total de datos de referencia solicitados para actualizar por versión(12) *100= 100%
Se actualizaron 12 datos de referencia de los 12 datos recibidos para actualizar en el periodo (V12.2025) cumpliendo con el 100% de los
datos actualizados en dicho trimestre.</t>
  </si>
  <si>
    <t>El profesional especializado lider de procedimiento de la Subgerencia de Operaciones valida la actualización y cargue de los datos de referencia en la base de datos geográfica con el propósito de validar la consistencia de los datos respecto a los datos suministrados por las entidades responsables  (C3)</t>
  </si>
  <si>
    <t>Procedimiento de gestión de datos de referencia. Validar actualización y cargue de los datos de referencia en la base de datos geográfica.</t>
  </si>
  <si>
    <t>El profesional responsable de la Gerencia de Tecnología mantiene y soporta las aplicaciones y/o sistemas de información con el proposito de disminuir o eliminar los problemas tecnologicos de la UAECD  (C1)</t>
  </si>
  <si>
    <t>Procedimiento soporte y mantenimiento de sistemas de información. Mantener y soportar las aplicaciones y/o sistemas de información.</t>
  </si>
  <si>
    <t>Externa</t>
  </si>
  <si>
    <t>Datos temáticos y
documentos técnicos</t>
  </si>
  <si>
    <t>Posibilidad de afectación reputacional  por pérdida de crebilidad e incorformidad por parte de los usuarios de la IDE de Bogotá respecto a las capas geográficas publicadas a causa de incumplimiento en la publicación del número de datos temáticos actualizados y/o generados en el período</t>
  </si>
  <si>
    <t xml:space="preserve"> *Incumplimiento de lineamientos establecidos por IDECA por parte de la entidad productora *Inadecuado diligenciamiento de los documentos técnicos en terminos de forma, consistencia y coherencia *Problemas tecnológicos o técnicos en la arquitectura de la UAECD</t>
  </si>
  <si>
    <t>(Número  de datos temáticos actualizados y/o generados en el período / Total de datos  temáticos programados para actualizar y/o generar en la vigencia) *100</t>
  </si>
  <si>
    <t>El Subgerente de Operaciones y el profesional especializado lider del procedimiento verifican y aprueban que la documentación técnica cumpla a cabalidad con los criterios de forma, consistencia y coherencia. Revisan y validan que los datos cargados cumplan con los lineamientos establecidos en Ideca, asimismo verifican el servicio en ambiente de pruebas, una vez esté conforme se notifica al profesional universitario de datos temáticos y al Profesional Universitario Subgerencia de Operaciones (Administrador base de datos geográfica de IDECA), mediante correo electrónico, para proceder así al cargue de los datos en las bases de datos de IDECA y la publicación del servicio en producción. (C1)</t>
  </si>
  <si>
    <t>Procedimiento de Gestión de Datos Temáticos. Verificar y aprobar resultados</t>
  </si>
  <si>
    <t>Convocatoria extraordinaria mesa técnica  en el marco de la Comisión Ideca con el fin de garantizar el cumplimiento de los requisitos de actualización y generación de capas</t>
  </si>
  <si>
    <t>(Número  de datos temáticos actualizados y/o generados en el período (15) / Total de datos  temáticos programados para actualizar y/o generar en la vigencia (100) *100= 15%
En lo corrido de la vigencia 2026, se supera la meta programada en un 150%. Se destaca la disposición de 5 datos temáticos nuevos y  la actualización de 10 datos, superando la meta de  2 y 8 datos temáticos respectivamente.  Lo anterior, es producto del trabajo adelantado con el Instituto Distrital de Recreación y Deporte IDRD, para cinco (05) datos nuevos, con el Fondo de Prestaciones Económicas, Cesantías y Pensiones - FONCEP, para uno (01) dato actualizado, con el Jardín Botánico de Bogotá - JBB, para cuatro (04) datos actualizados, y con la Secretaría Distrital de la Mujer SDMUJER, para cinco (05) datos actualizados</t>
  </si>
  <si>
    <t>El Subgerente de Operaciones y el profesional especializado lider del procedimiento verifican y aprueban que la documentación técnica cumpla a cabalidad con los criterios de forma, consistencia y coherencia. Revisan y validan que los datos cargados cumplan con los lineamientos establecidos en Ideca, asimismo verifican el servicio en ambiente de pruebas, una vez esté conforme se notifica al profesional universitario de datos temáticos y al Profesional Universitario Subgerencia de Operaciones (Administrador base de datos geográfica de IDECA), mediante correo electrónico, para proceder así al cargue de los datos en las bases de datos de IDECA y la publicación del servicio en producción. (C2)</t>
  </si>
  <si>
    <t>El administrador de la plataforma de la Gerencia de Tecnología valida la disponibilidad de la Infraestructura Tecnologica con el proposito de disminuir o eliminar los problemas tecnologicos de la UAECD . (C3)</t>
  </si>
  <si>
    <t>Procedimiento de Gestión de la Infraestrutura Tecnológica. Validar la disponibilidad de la infraestrutura tecnológica.</t>
  </si>
  <si>
    <t>Sistemas de información</t>
  </si>
  <si>
    <t>Servicios Web Geográficos Interoperables</t>
  </si>
  <si>
    <t>Posibilidad de afectación reputacional  por la inapropiada gestión de los servicios web geograficos a causa de incumplimiento en la actualización y/o generación de los servicios web en el período</t>
  </si>
  <si>
    <t xml:space="preserve"> *Problemas tecnológicos o técnicos en la arquitectura de la UAECD *Deficiencia en el control de los requerimientos técnicos que deben cumplir los servicios web *</t>
  </si>
  <si>
    <t>(Número de servicios web geográficos actualizados o generados en el período / Total de servicios web geográficos solicitados para publicar)  * 100</t>
  </si>
  <si>
    <t>El profesional especializado de la subgerencia de operaciones (líder de servicios) verifica que el servicio web geográfico en ambiente de pruebas cumpla con los requisitos mínimos requeridos y buenas prácticas para los servicios web geográficos. (C2)</t>
  </si>
  <si>
    <t>Procedimiento gestión de servicios web geográficos. Verificar servicio web geográfico en ambiente de pruebas</t>
  </si>
  <si>
    <t>Convocatoria extraordinaria para articulación institucional a través del procedimiento de gobernanza de la IDE de Bogotá con el fin de garantizar el cumplimiento de los requisitos de actualización de los servicios web geograficos asociados al conjunto de datos generados o actualizados durante el período</t>
  </si>
  <si>
    <t>(Número de servicios web geográficos actualizados o generados en el período (18) / Total de servicios web geográficos solicitados para publicar (18)  * 100= 100%
Durante el primer trimestre de 2026 se logró la publicación de 18 servicios web geográficos nuevos o actualizados que cumplen los
requisitos de conformidad y facilitan la interoperabilidad al permitirle a los usuarios acceder a servicios con protocolos estándar y
documentados.</t>
  </si>
  <si>
    <t>El subgerente de operaciones revisa la solicitud del servicio web geográfico que se requiere publicar en ambiente de producción, para verificar y controlar los aspectos de despliegue y coherencia de los servicios web geográficos que se van a publicar para paso a producción. (C2)</t>
  </si>
  <si>
    <t>Procedimiento gestión de servicios web geográficos. Aprobar publicación del servicio web geográfico para paso a producción</t>
  </si>
  <si>
    <t>El profesional asignado de la subgerencia de operaciones (Administrador consola de mapas Bogotá) verifica que el servicio web geográfico en ambiente de producción cumpla con los requisitos mínimos requeridos y buenas prácticas para los servicios web geográficos. (C2)</t>
  </si>
  <si>
    <t>Procedimiento gestión de servicios web geográficos. Verificar servicio web geográfico en ambiente de producción</t>
  </si>
  <si>
    <t>El administrador de la plataforma de la Gerencia de Tecnología valida la disponibilidad de la Infraestructura Tecnologica con el proposito de disminuir o eliminar los problemas tecnologicos de la UAECD . (C1)</t>
  </si>
  <si>
    <t>Estrategias desarrolladas
para la promoción y
fortalecimiento de
capacidades Técnicas de
IDECA.</t>
  </si>
  <si>
    <t>Posibilidad de afectación reputacional  por debilidades en la información publicada en los canales y plataformas disponibles, así como en el desarrollo de los eventos de promoción y/ o fortalecimiento a causa de debilidades en el diseño e implementación de la estrategia desarrollada para la promoción, difusión y fortalecimiento de las capacidades técnicas de los miembros de la IDE de Bogotá.</t>
  </si>
  <si>
    <t xml:space="preserve"> *Incorrecta formulación de la estrategia desarrollada para la promoción, difusión y fortalecimiento de las capacidades técnicas de los miembros de la IDE de Bogotá. *debilidades en la implementación de la estrategia desarrollada  para la promoción y difusión y fortalecimiento de capacidades *</t>
  </si>
  <si>
    <t>(% acumulado de ejecución de las actividades de la estrategia para la promoción y fortalecimiento de capacidades técnicas IDECA en el período / % de programación de las actividades de la estrategia para la promoción y fortalecimiento de capacidades técnicas IDECA  en la vigencia ) * 100</t>
  </si>
  <si>
    <t>El Gerente IDECA y los Subgerentes de Operaciones y de Analítica de Datos revisan y aprueban la Estrategia de Promoción, Difusión y Fortalecimiento de Capacidades de Ideca. (C1 y C2)</t>
  </si>
  <si>
    <t>Procedimiento para la promoción, Difusión y Fortalecimiento de Capacidades Técnicas de Ideca. Revisar y aprobar la estrategia de promoción, difusión y fortalecimiento de capacidades de Ideca.</t>
  </si>
  <si>
    <t>A través de las mesas de trabajo de la comisión Ideca realizar seguimiento, monitoreo y acciones de mejora de las actividades establecidas en la estrategia.</t>
  </si>
  <si>
    <t>(% acumulado de ejecución de las actividades de la estrategia para la promoción y fortalecimiento de capacidades técnicas IDECA en el período (25) / % de programación de las actividades de la estrategia para la promoción y fortalecimiento de capacidades técnicas IDECA  en la vigencia (100) * 100= 25%
En lo corrido del año se ha cumplido con el 25% obteniendo el 100% de la meta programada, lo anterior a traves del cumplimiento de las
siguientes actividades: Se adelantó la campaña del mapa de las manzanas del cuidado. Para la Semana Santa, se realizó la gestión con la
subgerencia de operaciones la activación del mapa de iglesias católicas de Bogotá y se adelantó campaña de difusión en el canal Teleamiga.</t>
  </si>
  <si>
    <t>El profesional Especializado y el Equipo de trabajo de fortalecimiento de las capacidades Procedimiento para la promoción, validan el material a utilizar y los instrumentos de implemntación de la estratégia (C1)</t>
  </si>
  <si>
    <t>Procedimiento para la promoción, Difusión y Fortalecimiento de Capacidades Técnicas de Ideca. Validar el material a utilizar y los instrumentos de
implementación de la estrategia</t>
  </si>
  <si>
    <t>El Gerente IDECA y los Subgerentes de Operaciones y de Analítica de Datos Validan el informe de las actividades desarrolladas en el marco de la estrategia. (C2)</t>
  </si>
  <si>
    <t>Procedimiento para la promoción, Difusión y Fortalecimiento de Capacidades Técnicas de Ideca. Validar el informe de las actividades desarrolladas en el marco de la estrategia.</t>
  </si>
  <si>
    <t>Ortoimagen
Modelo Digital de Terreno
Base de datos cartográfica digital</t>
  </si>
  <si>
    <t xml:space="preserve">Posibilidad de afectación reputacional  por incorformidad por parte de los usuarios de la IDE de Bogotá respecto a los productos de cartografía básica a causa de incumplimientos de las especificaciones técnicas mínimas </t>
  </si>
  <si>
    <t xml:space="preserve"> *Debilidades en la formulación del plan de trabajo en concordancia con los productos de cartografía básica a generar *Debilidades en la verificación del cumplimiento de requerimientos técnicos mínimos de los insumos *</t>
  </si>
  <si>
    <t>(N de Productos de cartografía básica que cumplen con las especificaciones técnicas definidas  / Total de productos de cartografía básica generados en el período) * 100</t>
  </si>
  <si>
    <t>El líder del procedimiento para la generación de productos de cartografía básica, el Gerente IDECA y el  Subgerente de Operaciones verifican que el plan de trabajo no tenga inconsistencias frente a las diversas fases y actividades previstas.</t>
  </si>
  <si>
    <t>Procedimiento para la generación de productos de cartografía básica.
Evaluar el plan de trabajo propuesto para la generación de productos cartográficos</t>
  </si>
  <si>
    <t xml:space="preserve">Realizar los ajustes requeridos al plan de trabajo y establecer las acciones de contingencia necesarias, cuando se identifique situaciones que puedan afectar la calidad de los productos de cartografía básica. </t>
  </si>
  <si>
    <t>(N de Productos de cartografía básica que cumplen con las especificaciones técnicas definidas  / Total de productos de cartografía básica generados en el período) * 100
Estos producto cuenta con frecuecnia de medición semestral, razon por la cual aun no se cuena con reporte del indicador</t>
  </si>
  <si>
    <t>El líder de procesamiento y el ingeniero de control de calidad verifican posibles inconformidades con respecto a los elementos y subelementos establecidos en las especificaciones técnicas emitidas por el IGAC.</t>
  </si>
  <si>
    <t>Procedimiento para la generación de productos de cartografía básica: Realizar control de calidad de Modelo Digital de Terreno MDT
Documento técnico para la generación de productos cartográficos básicos</t>
  </si>
  <si>
    <t>Procedimiento para la generación de productos de cartografía básica: Realizar control de calidad de Ortoimágen
Documento técnico para la generación de productos cartográficos básicos</t>
  </si>
  <si>
    <t>Procedimiento para la generación de productos de cartografía básica: Realizar control de calidad de la base de datos vectorial
Documento técnico para la generación de productos cartográficos básicos</t>
  </si>
  <si>
    <t>Gestión presupuestal y financiera</t>
  </si>
  <si>
    <t>Administrar los recursos financieros y proveer información presupuestal, contable y de tesorería para apoyar el cumplimiento de la misión de la UAECD</t>
  </si>
  <si>
    <t>GPFI</t>
  </si>
  <si>
    <t xml:space="preserve"> Órdenes de pago</t>
  </si>
  <si>
    <t>Posibilidad de afectación económica y reputacional  por la generación de sanciones administrativas, disciplinarias, y reprocesos a causa de Trámites de pago sin el lleno de los requisitos legales</t>
  </si>
  <si>
    <t xml:space="preserve"> *Solicitudes de pago con errores o sin la documentación completa y requerida.   *Personal sin experiencia, *Incumplimiento de procedimientos y controles</t>
  </si>
  <si>
    <t>(Solicitudes tramitadas con cumplimiento de requisitos legales / Total de solicitudes de pago a tramitar) * 100</t>
  </si>
  <si>
    <t xml:space="preserve">El profesional de presupuesto o funcionario asignado, para elaborar la orden de pago, verifica si el cobro es de persona natural o jurídica, la documentación según el número de pago cobrado,  y el tipo de contribuyente, de acuerdo con las instrucciones indicadas en el numeral 2 del Instructivo, validando que la documentación asociada con los cobros o cuentas recibidas coincida con la información aplicable al periodo de revisión, en caso de inconsistencias devuelve la cuenta de cobro solicitando ajustes, con el fin de prevenir dobles pagos, evitar incongruencias, información faltante y pagos sin el lleno de los requisitos legales. </t>
  </si>
  <si>
    <t xml:space="preserve">Instructivo Revisión y validación de cuentas
Validar documentos de pago
</t>
  </si>
  <si>
    <t>1. Dejar evidencia del caso o los casos materializados
2. Re - liquidar la OP presupuestalmente de acuerdo con la normatividad aplicable</t>
  </si>
  <si>
    <t>Reportar trimestralmente el estado del  Consolidado de Cuentas de la UAECD (control de radicación)</t>
  </si>
  <si>
    <t>(Estado Consolidado de Cuentas de la UAECD reportado / Estado Consolidado de Cuentas de la UAECD del trimestre) * 100</t>
  </si>
  <si>
    <t>Recursos  humanos, físicos, informáticos  y  tecnológicos</t>
  </si>
  <si>
    <t>Profesional SAF (Presupuesto)</t>
  </si>
  <si>
    <t>El control de radicación se lleva en la herramienta Consolidado de Cuentas UAECD, en la cual se monitorea la radicación de solicitudes de pago que recibe la SAF (Central de Cuentas).  La duplicidad de órdenes de pago, se controla a través de la columna REPETICIONES, utilizando código de colores que muestran registros con:
- Número de veces que la cuenta ha sido radicada en Central de cuentas
-Cuentas Juridicas
-Terceros que radicaron más de una cuenta en el mismo mes
-Cuentas rechazadas
-Cuentas aprobadas
Se tramitaron 715 cuentas en el primer triemestre del 2026 -  Enero:37 - Febrero:305 - Marzo:373,  las cuales cumplieron todos lo requisitos legales exigidos para realizar el giro efectivo.</t>
  </si>
  <si>
    <t>Informe de Cconsolidado de Cuentas I Trimestre</t>
  </si>
  <si>
    <t>(Solicitudes tramitadas con cumplimiento de requisitos legales / Total de solicitudes de pago a tramitar) * 100
I TRIMESTRE: 715/715=100%</t>
  </si>
  <si>
    <t>No se presentó materialización del riesgo</t>
  </si>
  <si>
    <t xml:space="preserve">El profesional especializado de Presupuesto revisa por segunda vez las órdenes de pago de las personas juridicas frente a los soportes y si encuentra inconsistencias devuelve a quien la elaboró para que realice los ajustes, esto con el fin  de garantizar la congruencia de los soportes con el informe cobrado y que los descuentos respectivos se realizaron correctamente antes de aprobarla.  </t>
  </si>
  <si>
    <t>Instructivo Revisión y validación de cuentas
Realizar segunda revisión de la orden de pago</t>
  </si>
  <si>
    <t xml:space="preserve">El técnico o auxiliar administrativo de presupuesto, con el fin de aprobar las órdenes de pago realizadas, ejecuta las validaciones en el Consolidado de Cuentas y crea el Envío Autorizaciones de Pago Tesorería para firma y la Relación de Documentos a Radicar (OPGET), para remisión a la Tesorería. Een caso de que la cuenta no cumpla con alguno de los requisitos de la validación, se solicita la anulación de la OP a la Subgerencia Administrativa y Financiera para realizar de nuevo el proceso de elaboración y revisión de orden de pago. </t>
  </si>
  <si>
    <t>Instructivo Revisión y validación de cuentas
Validar el Envío Autorizaciones de Pago Tesorería para firma</t>
  </si>
  <si>
    <t xml:space="preserve"> Certificados de Registro Presupuestal
(anulados o liberados parcialmente)</t>
  </si>
  <si>
    <t>Posibilidad de afectación económica y reputacional  por reprocesos, desgaste administrativo e incumplimiento en la ejecución y pagos a causa de anulación errónea de saldos de registros presupuestales de compromisos vigentes</t>
  </si>
  <si>
    <t xml:space="preserve"> *Personal con conocimientos desactualizados *Errores humanos *Incumplimiento de procedimientos y controles</t>
  </si>
  <si>
    <t>(Total de RP anulados correctamente/ Total de anulaciones de RP solicitadas)*100</t>
  </si>
  <si>
    <t>El profesional de presupuesto verifica la solicitud frente al acta de liquidación del contrato o informe final de supervision, garantizando que los saldos a anular correspondan a contratos ya finalizados o liquidados. Si la documentación no está completa devuelve al área solicitante para su corrección.</t>
  </si>
  <si>
    <t>Procedimiento Administración Presupuestal
Verificar soportes de la solicitud de anulación de saldos</t>
  </si>
  <si>
    <t>1. Dejar evidencia del caso o los casos materializados, 
2. Anular los saldos del RP, en caso de estar pendiente,
3. Reconstituir el RP anulado por error, en caso de anulación de RP por error.  
4. Buscar los recursos anulados o liberados, en la vigencia, y volver a emitir otro RP.</t>
  </si>
  <si>
    <t>(Total de RP anulados correctamente/ Total de anulaciones de RP solicitadas)*100
I TRIMESTRE: (4/4)*100=100%</t>
  </si>
  <si>
    <t>El profesional especializado de presupuesto revisa el acta de anulación de saldos frente a los soportes respectivos, verificando que la información esté completa y correcta, si no lo está devuelve a elaborar acta de anulación</t>
  </si>
  <si>
    <t>Procedimiento Administración Presupuestal
Revisar acta de anulación de saldos</t>
  </si>
  <si>
    <t>El profesional de presupuesto genera reporte en los aplicativos correspondientes para verificar que se anularon todos los saldos, garantizando que se registraron correctamente, si los saldos incluidos en el acta no están anulados devuelve a registrar las anulaciones en los aplicativos correspondientes.</t>
  </si>
  <si>
    <t>Procedimiento Administración Presupuestal
Validar anulaciones en reporte de los aplicativos correspondientes</t>
  </si>
  <si>
    <t xml:space="preserve">El profesional de presupuesto verifica la solicitud frente al acta de liquidación del contrato o informe final de supervision, validando la consistencia de la solicitud remitida por las áreas frente a los soportes. Si la información no es correcta devuelve al área solicitante.  </t>
  </si>
  <si>
    <t>Procedimiento Administración Presupuestal
Verificar soportes de la solicitud de anulación de saldos de reserva presupuestal y cotejarla con los aplicativos</t>
  </si>
  <si>
    <t>El profesional de presupuesto genera reporte de reservas presupuestales en los aplicativos dispuestos para verificar que las anulaciones quedaron registradas correctamente, si los saldos incluidos en el acta no están anulados devuelve a registrar las anulaciones en los aplicativos dispuestos.</t>
  </si>
  <si>
    <t>Procedimiento Administración Presupuestal
Validar anulaciones en reporte de los aplicativos dispuestos</t>
  </si>
  <si>
    <t xml:space="preserve">Certificados de Disponibilidad Presupuestal   </t>
  </si>
  <si>
    <t>Posibilidad de afectación reputacional  por reprocesos, desgaste administrativo y retraso en el trámite contractual a causa de expedición errónea de certificados de disponibilidad presupuestal</t>
  </si>
  <si>
    <t xml:space="preserve"> *Personal con conocimientos desactualizados o sin experiencia *Solicitudes con información inexacta *Incumplimiento de procedimientos y controles</t>
  </si>
  <si>
    <t>(Número de CDP expedidos  correctamente/ Número de solicitudes de CDP)*100</t>
  </si>
  <si>
    <t>El profesional de presupuesto recibe la solicitud de CDP remitida por las diferentes áreas ejecutoras del presupuesto y valida que la información sea consistente, si no lo es devuelve la solicitud al área solicitando indicando las inconsistencias presentadas para su corrección.</t>
  </si>
  <si>
    <t>Procedimiento Administración Presupuestal
Validar las solicitudes de CDP</t>
  </si>
  <si>
    <t>1. Dejar evidencia del caso o los casos materializados, 
2. Generar los CDP pendientes.</t>
  </si>
  <si>
    <t>(Número de CDP expedidos  correctamente/ Número de solicitudes de CDP)*100
I TRIMESTRE: (503/503)*100=100%</t>
  </si>
  <si>
    <t>El profesional especializado de presupuesto revisa el CDP frente a la solicitud con el fin de validar la correcta elaboración, si no es consistente devuelve para ajuste o reelaboración.</t>
  </si>
  <si>
    <t>Procedimiento Administración Presupuestal
Revisar CDP</t>
  </si>
  <si>
    <t>El profesional de presupuesto recibe la solicitud remitida por la Subgerencia de contratación y la valida frente a los documentos aportados para el registro, verificando el cumplimiento de los requisitos legales, si no es consistente devuelve la solicitud al técnico o auxiliar administrativo de presupuesto indicando las inconsistencias presentadas para corrección con copia al profesional especializado, el técnico o auxiliar remite por correo a la Subgerencia de contratación para la respectiva gestión.</t>
  </si>
  <si>
    <t>Procedimiento Administración Presupuestal
Validar las solicitudes de CRP</t>
  </si>
  <si>
    <t>El profesional especializado de presupuesto revisa el CRP frente a los soportes respectivos para garantizar su correcta elaboración, si no lo es, devuelve para ajuste.</t>
  </si>
  <si>
    <t>Procedimiento Administración Presupuestal
Revisar CRP</t>
  </si>
  <si>
    <t>Estados financieros transmitidos y publicados</t>
  </si>
  <si>
    <t>Posibilidad de afectación económica y reputacional  por toma de decisiones inadecuadas y sanciones administrativas y disciplinarias a causa de registro y generación de información financiera no precisa ni acorde con el marco normativo contable.</t>
  </si>
  <si>
    <t xml:space="preserve"> *Personal con conocimientos desactualizados dados los cambios en las normas tributarias, financieras y contables aplicables. *No se recibe la informacion completa, correcta o a tiempo por parte de las dependencias implicadas. *</t>
  </si>
  <si>
    <t>(Número de sanciones asociadas a hallazgos de auditoría relacionados con información financiera o contable no acorde con el marco normativo aplicable*1)</t>
  </si>
  <si>
    <t>El profesional especializado o universitario, técnico operativo, auxiliar administrativo o contratista valida si el hecho económico identificado es susceptible de ser reconocido, con el fin de dar cumplimiento a la normatividad contable evitando el riesgo de incumplimiento del principio contable de la importancia relativa. Si la transacción no cumple las condiciones para ser reconocida informa al Contador.</t>
  </si>
  <si>
    <t>Procedimiento Administración contable
Analizar transacciones soportadas</t>
  </si>
  <si>
    <t>Otros esquemas</t>
  </si>
  <si>
    <t>1. Dejar evidencia del caso o los casos materializados, así como de la subsanación de la información financiera o contable implicada. 
2. En caso de no haber realizado el registro generar los reportes contables.
3. Realizar reuniones con las áreas implicadas para tomar decisiones sobre el tratamiento frente a las fallas en el reporte de la información financiera o contable.</t>
  </si>
  <si>
    <t xml:space="preserve">1. Asistir o realizar capacitaciones al equipo de trabajo en la normativa contable. </t>
  </si>
  <si>
    <t>(Capacitaciones de norma realizadas /Capacitaciones de norma programadas)  * 100</t>
  </si>
  <si>
    <t xml:space="preserve">Recursos  humanos, físicos, informáticos  y  tecnológicos
</t>
  </si>
  <si>
    <t>Contador</t>
  </si>
  <si>
    <t>El equipo de trabajo contable en el primer trimestre participó en las siguiente capacitaciones :
1. Capacitación Deterioro de Bienes de PPyE
2. Capacitación Módulo Contable Siproj Web
3. Capacitacion Impuesto Industria y Comercio - ICA
4. Capacitacion FURAG
5. Lineamientos para órdenes de giro de impuestos</t>
  </si>
  <si>
    <t>Invitaciones y pantallazos de asistencia</t>
  </si>
  <si>
    <t>(Número de sanciones asociadas a hallazgos de auditoría relacionados con información financiera o contable no acorde con el marco normativo aplicable*1)
I TRIMESTRE: 0*1= 0</t>
  </si>
  <si>
    <t>El Contador de la entidad verifica la justificación y/o soportes que anteceden al registro contable, para dar cumplimiento a la normatividad contable, evitando el riesgo de incumplimiento del principio contable de la importancia relativa. Si la transacción no cumple las condiciones para ser reconocida o revelada, informa al área de gestión la no procedencia de la contabilización de la transacción.</t>
  </si>
  <si>
    <t>Procedimiento Administración Contable
Validar la procedencia de la contabilización de la transacción</t>
  </si>
  <si>
    <t>2. Reportar las partidas relevantes en las notas a los estados financieros</t>
  </si>
  <si>
    <t>(Reporte de notas a los estados financieros  reportadas / Reporte de notas a los estados financieros por reportar) * 100</t>
  </si>
  <si>
    <t>Se reportaron las Notas a los Estados Financieros con corte a 31 de diciembre de 2025, ante la Contaduria General de la Nación y la Dirección Distrital de Contabilidad de la SDH, todas las partidas de acuerdo con la Carta Circular 140 "Plantillas para la elaboración de las Notas a los Estados Financieros para Entidades de Gobierno"</t>
  </si>
  <si>
    <t>Reporte de Notas Estados Financieros a 31 de diciembre de 2025</t>
  </si>
  <si>
    <t>El Contador, profesional especializado o universitario, técnico operativo, auxiliar administrativo o contratista efectúa conciliación de saldos contables mediante verificación de lo establecido en el procedimiento, lo cual permite validar que las transacciones hayan sido contabilizadas de forma completa, neutral y libre de error, mitigando el riesgo de aplicación incorrecta de los principios de contabilidad pública. Si las transacciones no están completas y debidamente registradas de acuerdo con la naturaleza de la cuenta se genera reportes e identifica las partidas contables propias de conciliación.</t>
  </si>
  <si>
    <t>Procedimiento Administración contable
Validar y revisar movimientos contables</t>
  </si>
  <si>
    <t xml:space="preserve">El Contador, profesional especializado o universitario, técnico operativo, auxiliar administrativo o contratista verifica la completitud de los registros de la información tanto de las áreas como del proceso contable para depurar las cifras y demás datos, esto para garantizar que hayan sido contabilizadas de forma completa, neutral y libre de error mitigando el riesgo de aplicación incorrecta de los principios de contabilidad pública.  Si hay diferencias, registra las transacciones correspondientes a ajustes, actualizaciones de saldos contables y cierres de periodo.  </t>
  </si>
  <si>
    <t>Procedimiento Administración contable
Determinar y registrar los saldos de las cuentas contables propias de conciliación</t>
  </si>
  <si>
    <t>El Contador, profesional especializado o universitario, técnico operativo, auxiliar administrativo o contratista revisa que los registros cumplan con las políticas internas y valida la información registrada en el aplicativo contable con los requerimientos de la Contaduría General de la Nación y la Dirección Distrital de Contabilidad, con el fin de que estos cumplan las características cualitativas de confiabilidad, relevancia y comprensibilidad para los usuarios de la información. Si se presentan errores, inconsistencias o diferencias en el reporte devuelve para corrección.</t>
  </si>
  <si>
    <t>Procedimiento Administración contable
Generar revisar y validar los registros contables del periodo</t>
  </si>
  <si>
    <t xml:space="preserve">El Subgerente Administrativo y Financiero y el Director(a) revisan que los estados financieros reflejan los principales hechos económicos de la entidad con la aplicación de la normatividad vigente, con el fin de disminuir el riesgo en la generación de información financiera no precisa o no acorde con el marco normativo contable. Si las cifras contenidas en los estados financieros no son razonables, no se aplica correctamente la normatividad vigente en materia contable o no se reflejan los principales hechos económicos de la entidad, se devuelven para ajustes y correcciones. </t>
  </si>
  <si>
    <t>Procedimiento Administración contable
Revisar y aprobar los estados financieros trimestrales y anuales</t>
  </si>
  <si>
    <t>Gestión de pagos
(Órdenes de pago administrativas)</t>
  </si>
  <si>
    <t>Posibilidad de afectación económica y reputacional  por sanciones administrativas, disciplinarias y pago de intereses de mora a causa de giro de pagos asociados a la nómina, órdenes judiciales y otros pagos administrativos de forma extemporánea.</t>
  </si>
  <si>
    <t xml:space="preserve"> *Inconsistencias en la entrega de información *Demoras en la presentación y entrega a Tesorería de la información para el pago *Fallas tecnológicas</t>
  </si>
  <si>
    <t>(Pagos administrativos presentados a tiempo/Pagos programados) *100</t>
  </si>
  <si>
    <t xml:space="preserve">El  auxiliar administrativo o técnico de tesorería recibe de SAF-Presupuesto  las órdenes radicadas en el Envío - OPGET y valida que sean recibidas por el sistema, establece situaciones presupuestales en las que la cuenta no tenga PAC asignado, o existan errores de registro en el aplicativo; si las órdenes no pueden continuar el proceso de pago devuelve a Presupuesto mediante correo electrónico detallando el motivo. </t>
  </si>
  <si>
    <t>Procedimiento Administración de Tesorería
Validar las órdenes de pago radicadas</t>
  </si>
  <si>
    <t>1. Dejar evidencia de la materialización. 
2. Realizar reuniones con las áreas implicadas para tomar decisiones sobre el tratamiento frente a las fallas que causan el pago extemporáneo,  no realizado o no presentado.</t>
  </si>
  <si>
    <t>(Pagos administrativos presentados a tiempo/Pagos programados) *100
I TRIMESTRE: (1448/1448)*100= 100%</t>
  </si>
  <si>
    <t xml:space="preserve">BogData cada vez que se va a realizar un pago valida que las transacciones hayan sido exitosas y no se presenten rechazos, a través del Reporte Historial de Pagos, para identificar los pagos que no serán efectivos, entre otras, por las siguientes inconsistencias: Cuenta inactiva, error en el No. de identificación, error en la certificación bancaria, cambio de cuenta, tipo de cuenta o que el tercero no corresponda con el número de la cuenta creada. </t>
  </si>
  <si>
    <t>C1
C3</t>
  </si>
  <si>
    <t>Procedimiento Administración de Tesorería
Verificar la conformidad de las transacciones en BogData</t>
  </si>
  <si>
    <t>Permisos, privilegios, claves y roles de administradores</t>
  </si>
  <si>
    <t>Posibilidad de afectación económica y reputacional  por sanciones disciplinarias y penales originadas en la realización de transacciones financieras por usuarios no autorizados a causa de la desactualización ante entidades bancarias, de permisos, privilegios, claves y roles a funcionarios que ya no laboran en la entidad.</t>
  </si>
  <si>
    <t xml:space="preserve"> *Demoras en el reporte de funcionarios autorizados, *Cambios tecnológicos. *Personal no autorizado para trámites bancarios.</t>
  </si>
  <si>
    <t>(Permisos, privilegios, claves y roles como administradores actualizadas / Permisos, privilegios, claves y roles por actualizar)*100
Nota: Aplica cuando hay cambios de funcionarios y sus roles</t>
  </si>
  <si>
    <t xml:space="preserve">El Tesorero solicita a la Subgerencia de Talento Humano el reporte de novedades de personal de los cargos del Ordenador del gasto, el responsable de Presupuesto, el Tesorero, el Representante Legal o el Profesional Especializado de Tesorería, con el fin de confirmar la información de permisos, privilegios, claves, firmas y roles en los portales bancarios y aplicativos financieros de la UAECD y SDH con el fin de garantizar que las firmas autorizadas se encuentren actualizadas en las diferentes entidades bancarias y aplicativos financieros, para  efectuar oportunamente las actividades del proceso.  En caso de novedades realiza las  gestiones pertinentes de Tesorería en portales bancarios y SHD . </t>
  </si>
  <si>
    <t xml:space="preserve">Procedimiento Administración de Tesorería
Controlar vigencia de firmas, permisos y roles </t>
  </si>
  <si>
    <t>1. Dejar evidencia de la materialización.
2. Coordinar entre las áreas un cronograma por medio de mesa conjunta para el pago en los tiempos establecidos, tratar las posibles sanciones y darle solución al retraso.</t>
  </si>
  <si>
    <t>(Permisos, privilegios, claves y roles como administradores actualizadas / Permisos, privilegios, claves y roles por actualizar)*100
Nota: Aplica cuando hay cambios de funcionarios y sus roles
I TRIMESTRE: 0</t>
  </si>
  <si>
    <t>Gestión documental</t>
  </si>
  <si>
    <t>Administrar la gestión documental de la Unidad mediante la creación y actualización de políticas, planes, programas e instrumentos archivísticos que permitan la custodia y conservación de la documentación facilitando su acceso y uso a los grupos de interés, contribuyendo a la toma de decisiones para el desarrollo de la gestión, asegurando la información como un activo institucional.</t>
  </si>
  <si>
    <t>GDOC</t>
  </si>
  <si>
    <t>Comunicaciones y/o notificaciones entregadas</t>
  </si>
  <si>
    <t>Posibilidad de afectación económica y reputacional  por entrega fallida o inoportuna de comunicaciones oficiales a causa de alto porcentaje de devoluciones de documentos que deben ser distribuidos a través del equipo de gestión documental.</t>
  </si>
  <si>
    <t xml:space="preserve"> *Cambios en la nomenclatura de muchos predios por efecto de la reconfiguración del espacio urbano del Distrito Capital luego de las construcciones y obras de la administración distrital. *Errores en el destinatario y la dirección de la información para la entrega de las comunicaciones. *</t>
  </si>
  <si>
    <t>(N° de comunicaciones oficiales entregadas sin devolución) / Total de comunicaciones oficiales
entregadas)*100</t>
  </si>
  <si>
    <t>El Director, Gerente, Subgerente, Jefe de Oficina o su delegado, siempre que se gestione la respuesta a una comunicación revisa y valida integralmente la respuesta y anexos de la comunicación externa, datos de destinatario y dirección de entrega, garantizando una respuesta coherente, pertinente y precisa a la comunicación externa recibida - ER.</t>
  </si>
  <si>
    <t>GDOC-PR-07 Procedimiento Administración de comunicaciones oficiales 
Revisar, validar, aprobar/devolver respuesta a comunicación externa</t>
  </si>
  <si>
    <t xml:space="preserve">1. Analizar el reporte de devoluciones y tomar las medidas respectivas.      
 2. Reenviar la comunicación al destinatario y finalizar el trámite en el aplicativo CORDIS 
</t>
  </si>
  <si>
    <t>1. Generar y enviar a las dependencias reporte trimestral de devoluciones.</t>
  </si>
  <si>
    <t>(Reportes enviados/ Reportes programados)*100</t>
  </si>
  <si>
    <t xml:space="preserve">Profesional Especializado Gestión Documental </t>
  </si>
  <si>
    <t xml:space="preserve">Se envió el informe de devoluciones a la siguientes dependencias: Subgerencia de Participación y Atención al Ciudadano, Subgerencia de Información Física y Jurídica, Oficina de Control Disciplinario, Gerencia de Información Catastral, Gerencia de Infraestructura de Datos Espaciales, Subgerencia de Información Económica	</t>
  </si>
  <si>
    <t>PDF devoluciones</t>
  </si>
  <si>
    <t>(No de comunicaciones oficiales entregadas sin devolución) / Total de comunicaciones oficiales
entregadas)*100
I TRIMESTRE: 20.745/23.580*100: 87,98%</t>
  </si>
  <si>
    <t xml:space="preserve">El Auxiliar Administrativo que cuente con autorización de envío o el funcionario delegado de la dependencia o el auxiliar/funcionario encargado del equipo de gestión documental, cada vez que se presente una devolución electrónica, valida la causal del rechazo y gestiona nuevamente la notificación, en procura de la entrega efectiva de las comunicaciones externas enviadas y reducir el número de comunicaciones devueltas.  </t>
  </si>
  <si>
    <t>GDOC-PR-07 Procedimiento Administración de comunicaciones oficiales
Notificar por medio de correo electrónico certificado</t>
  </si>
  <si>
    <t>2. Generar reporte trimestral de comunicaciones oficiales enviadas.</t>
  </si>
  <si>
    <t>(Reportes generados / Reportes programados)*100</t>
  </si>
  <si>
    <t>Se generó reporte trimestral de comunicaciones oficiales enviadas durante el primer trimestre</t>
  </si>
  <si>
    <t>Estadística trimestral correspondencia 2026</t>
  </si>
  <si>
    <t xml:space="preserve">El Auxiliar o funcionario encargado, cuando una comunicación externa enviada sea devuelta por motivo:  “Cerrado”, reitera la gestión y envía hasta dos veces más al motorizado para conseguir la entrega, procurando la entrega efectiva y la reducción del número de comunicaciones devueltas.
</t>
  </si>
  <si>
    <t>GDOC-PR-07 Procedimiento Administración de comunicaciones oficiales
Recibir correspondencia para destinatario y realizar entrega física</t>
  </si>
  <si>
    <t>Expediente de archivo</t>
  </si>
  <si>
    <t xml:space="preserve">Posibilidad de afectación económica y reputacional  por impacto en la gestión a causa de pérdida de unidades documentales custodiadas por el equipo de gestión documental. </t>
  </si>
  <si>
    <t xml:space="preserve"> *Inventarios documentales desactualizados * *</t>
  </si>
  <si>
    <t>(Número de denuncias interpuestas por unidades documentales perdidas / Total de unidades documentales que administra el equipo de gestión</t>
  </si>
  <si>
    <t xml:space="preserve">El funcionario del equipo de gestión documental, de acuerdo con programación anual, verifica mediante lista de chequeo el cumplimiento del 100% de las actividades de organización descritas a partir de la actividad 2 del procedimiento Organización Documental, para hacer el control de calidad y establecer el cumplimiento de lineamientos normativos.  </t>
  </si>
  <si>
    <t>GDOC-PR-03 Procedimiento Organización Documental
Adelantar visita de control de calidad sobre la organización y descripción</t>
  </si>
  <si>
    <t xml:space="preserve">  1. Comunicar el hecho a la Oficina de Control Interno Disciplinario
  2. Gestionar la reconstrucción de la unidad documental</t>
  </si>
  <si>
    <t>Generar informe semestral de ejecución del Sistema Integrado de Conservación - SIC (Plan de Conservación Documental y Plan de Preservación Digital a Largo Plazo)</t>
  </si>
  <si>
    <t>(Informe SIC entregado/ Informe SIC requerido) *100</t>
  </si>
  <si>
    <t xml:space="preserve">Profesional Especializado  Gestión Documental </t>
  </si>
  <si>
    <t>(Número de denuncias interpuestas por unidades documentales perdidas / Total de unidades documentales que administra el equipo de gestión) * 100
I TRIMESTRE: (0/5.790)*100=0%</t>
  </si>
  <si>
    <t xml:space="preserve">El funcionario asignado del área o del equipo de gestión documental cada vez que se haga una transferencia documental compara lo que se está entregando en custodia con lo registrado en el inventario (FUID), con el fin de resguardar la información y los expedientes, así como reducir el riesgo de pérdida de unidades documentales simples, complejas o expedientes del inventario documental de la UAECD. </t>
  </si>
  <si>
    <t xml:space="preserve">GDOC-PR-03 Procedimiento Organización Documental
Elaborar inventario documental </t>
  </si>
  <si>
    <t>El gerente, subgerente o jefe de oficina de la cual se presenta el hecho, conforma el expediente en cuestión con las copias obtenidas y debidamente autenticadas o certificadas, según sea el caso, con el fin de concretar su reconstrucción inmediata, en pro de garantizar el normal desarrollo de los procedimientos de la Unidad así como el debido acceso a la información y documentación pública.</t>
  </si>
  <si>
    <t xml:space="preserve">GDOC-03-IN-02 Instructivo Reconstrucción de expedientes de archivo
Conformar el expediente a reconstruir </t>
  </si>
  <si>
    <t xml:space="preserve">El Profesional especializado de Gestión Documental valida la conformidad con la reconstrucción del expediente adelantado por la dependencia, con base en la normatividad vigente y la documentación recabada para este fin, con el fin de presentar informe archivístico, de conservación y preservación sobre dicha revisión al Subgerente Administrativo y Financiero para los fines pertinentes.  
</t>
  </si>
  <si>
    <t xml:space="preserve">GDOC-03-IN-02 Instructivo Reconstrucción de expedientes de archivo
Validar la reconstrucción del expediente a nivel archivístico, de conservación y preservación </t>
  </si>
  <si>
    <t>Gestión de servicios administrativos</t>
  </si>
  <si>
    <t>Gestionar el suministro de los recursos físicos, la infraestructura y los servicios administrativos, así como prevenir los impactos ambientales que generen las actividades que se desarrollan, con el fin de apoyar el cumplimiento de la misión de la Unidad.</t>
  </si>
  <si>
    <t>GSAD</t>
  </si>
  <si>
    <t>Entrega de bienes y servicios
adquiridos por Caja Menor
según las necesidades de las
dependencias.</t>
  </si>
  <si>
    <t>Posibilidad de afectación reputacional  por no atender las necesidades de caja menor a causa de la inoportunidad en el reembolso de  los recursos asignados.</t>
  </si>
  <si>
    <t xml:space="preserve"> *No se presenta seguimiento al presupuesto asignado *Supera el 70% de ejecución del rubro sin observaciones inmediatas *Falta de conocimiento de la normatividad asociada a la administración de la caja menor</t>
  </si>
  <si>
    <t>(Solicitudes no atendidas por falta de recursos/solicitudes recibidas)*100 
Nota: El indicador está sujeto a la falta de recursos en un determinado rubro</t>
  </si>
  <si>
    <t>El profesional universitario al momento de la apertura de la caja menor para la vigencia, al recibo del certificado de disponibilidad presupuestal verifica que las partidas presupuestales solicitadas sean las correctas, para continuar con el trámite de apertura. En caso de error, corrige la solicitud.</t>
  </si>
  <si>
    <t>GSAD-PR-02 Procedimiento Administración de Caja Menor
Recibir  y revisar certificado de disponibilidad presupuestal</t>
  </si>
  <si>
    <t>Realizar verificación de las compras generadas de caja menor por rubro, para validar los topes máximos.</t>
  </si>
  <si>
    <t xml:space="preserve">(Solicitudes no atendidas por falta de recursos/solicitudes recibidas)*100
I TRIMESTRE: 0/1 = 0
</t>
  </si>
  <si>
    <t xml:space="preserve">No se presentó materialización del riesgo	</t>
  </si>
  <si>
    <t>El profesional universitario revisa que existan recursos presupuestales para el mes  de la compra, con el fin de tramitar el requerimiento, así mismo registra en el formato de solicitud de caja menor el rubro correspondiente al gasto y el lugar donde se realizará el gasto. De no existir recursos presupuestales, se informan las causas de la negación de la solicitud.</t>
  </si>
  <si>
    <t>GSAD-PR-02 Procedimiento Administración de Caja Menor
Revisar recursos disponibles en el rubro presupuestal asignado</t>
  </si>
  <si>
    <t>El gerente de gestión corporativa con base en la información de la Subgerencia Administrativa y Financiera, firma todos los documentos de solicitud de reintegro y radica el memorando con los soportes en la Subgerencia Administrativa y Financiera (Presupuesto) para gestionar, legalizar y radicar los reembolsos mensuales que garanticen la normal operación de la caja menor para atender los requerimientos a que haya lugar. Si es el fin de vigencia se realiza el cierre presupuestal y legalización de la caja menor.</t>
  </si>
  <si>
    <t>GSAD-PR-02 Procedimiento Administración de Caja Menor
Firmar y radicar documentos para legalización de reintegro</t>
  </si>
  <si>
    <t>Servicio de Transporte</t>
  </si>
  <si>
    <t>Posibilidad de afectación económica y reputacional  por no cumplir con las metas y compromisos de los procesos a causa de indisponibilidad del servicio de transporte para la operación de los procesos</t>
  </si>
  <si>
    <t xml:space="preserve"> *Uso continuo de los vehículos que afecta la calidad en la prestación del servicio y puede generar daños mecánicos que impidan la prestación del mismo *Ausencia de organización en la programación y solicitud del servicio en las áreas *Falta de personal</t>
  </si>
  <si>
    <t>(Número de servicios de transporte  atendidos /Número de servicios de transportes solicitados y no cancelados)*100</t>
  </si>
  <si>
    <t xml:space="preserve">El gerente, subgerente o jefe del área o quien delegue, verifica si el requerimiento se enfoca de manera exclusiva a la atención y apoyo de las necesidades del servicio y para actividades de carácter oficial y si cumple con las condiciones de operación del procedimiento de administración de transporte de la entidad, con el fin de atender los parámetros de organización y autoridad frente a la prestación del servicio de transporte para el cumplimiento de la misionalidad de la entidad. Según su evaluación, aprueba o deniega la solicitud. </t>
  </si>
  <si>
    <t>GSAD-PR-01 Procedimiento Administración de Transporte
Validar la viabilidad de la solicitud de transporte (dependencia)</t>
  </si>
  <si>
    <t xml:space="preserve">
1. Solicitar a las áreas revisar las actividades requeridas para el cumplimiento de sus funciones y compromisos, en el marco de la indisponibilidad. 
2. Realizar mesa de trabajo con directivos para priorizar los requerimientos de servicios de transporte para el cumplimiento de las metas y compromisos institucionales. </t>
  </si>
  <si>
    <t>(Número de servicios de transporte  atendidos /Número de servicios de transportes solicitados y no cancelados)*100
I TRIMESTRE: 1061/1061 = 100%</t>
  </si>
  <si>
    <t xml:space="preserve"> El responsable de transporte con el propósito de monitorear y hacer seguimiento al servicio, verifica que éste haya sido prestado de manera oportuna, de acuerdo con la programación, exclusivamente para servicios misionales y según los estándares de prestación del servicio por parte del conductor.  En caso de queja, incidente o situación atípica se remite al Subgerente Administrativo y Financiero para las acciones pertinentes. </t>
  </si>
  <si>
    <t>GSAD-PR-01 Procedimiento Administración de Transporte
Verificar la prestación del servicio</t>
  </si>
  <si>
    <t>El responsable de transporte define el tipo de mantenimiento aplicable (preventivo o correctivo) a través del estudio del historial y la información recibida y verifica si existe o no la disponibilidad presupuestal para realizar el mantenimiento.  De no ser viable la solicitud, se deniega y se vuelve a estudiar.</t>
  </si>
  <si>
    <t>GSAD-PR-01 Procedimiento Administración de Transporte
Validar solicitud de mantenimiento</t>
  </si>
  <si>
    <t>El conductor certifica la conformidad y satisfacción con los servicios de taller, verificando mediante prueba de recorrido, el estado en que es recibido el vehículo para constatar si el mantenimiento fue efectivo, e igualmente controlar las garantías otorgadas una vez realizados los mantenimientos y mantener una óptima operación del parque automotor de la Unidad.  En caso de no conformidad debe reprogramarse el mantenimiento.</t>
  </si>
  <si>
    <t>GSAD-PR-01 Procedimiento Administración de Transporte
Recibir vehículo y verificar su estado</t>
  </si>
  <si>
    <t>El conductor verifica el estado óptimo de condiciones de operación del vehículo para la prestación del servicio y vigencia de los documentos para la prevención de multas y/o sanciones, así como para garantizar la prestación del servicio, contra los formatos Chequeo pre-operacional, Inventario vehicular y lista de chequeo y Solicitud de mantenimiento y validación de servicios de taller de vehículos. En caso de encontrar inviabilidad para la programación, realiza un pre-diagnóstico para evaluar el tipo de mantenimiento a solicitar en los talleres autorizados.</t>
  </si>
  <si>
    <t>GSAD-PR-01 Procedimiento Administración de Transporte
Verificar el estado y condiciones operativas del vehículo</t>
  </si>
  <si>
    <t xml:space="preserve">El responsable de transporte o auxiliar verifica las condiciones para la prestación del servicio, así como el tipo de servicio a programar, -si es esporádico o nocturno-, con el fin de controlar las horas extras trabajadas y el derecho del conductor a su reconocimiento, la optimización de recursos y la oportunidad de atención de los requerimientos.   En caso de no ser viable la programación del servicio se comunica el motivo de negación de la solicitud. </t>
  </si>
  <si>
    <t>GSAD-PR-01 Procedimiento Administración de Transporte
Verificar condiciones para programación del servicio de transporte</t>
  </si>
  <si>
    <t>Programas de gestión ambiental
(Plan de Gestión Integral de
Residuos Peligrosos -
PGIRESPEL
Plan de Acción Interno para el
Aprovechamiento Eficiente de
los Residuos Sólidos - PAIPAERS)</t>
  </si>
  <si>
    <t>Posibilidad de afectación reputacional  por posible afectación al medio ambiente y a la salud humana a causa de una gestión operativa inadecuada de los residuos de la entidad.</t>
  </si>
  <si>
    <t xml:space="preserve"> *Falta de planeación y seguimiento a una gestión de residuos segura y ambientalmente sostenible. *Debilidad en el empacado y etiquetado de los residuos peligrosos y en el diligenciamiento de la bitácora de generación de residuos peligrosos *</t>
  </si>
  <si>
    <t>(Condiciones locativas y operativas identificadas como cumplidas en el seguimiento de la gestión de residuos peligrosos / Condiciones locativas y operativas verificadas) *100</t>
  </si>
  <si>
    <t>El Gestor ambiental de la entidad revisa y valida el Plan de Acción Interno para el Aprovechamiento Eficiente de los Residuos Sólidos (PAIPAERS) y el Plan de Gestión Integral de Residuos Peligrosos (PGIRESPEL), mediante la firma en el control del documento, y con ello se determina si se requiere o no ajustes a los planes. Si hay que rectificar se deben hacer ajustes en las propuestas de formulación o actualización de los planes que guiarán el actuar institucional en la materia.</t>
  </si>
  <si>
    <t>GSAD-PR-04 Procedimiento Gestión Integral de Residuos
Revisar y validar el PAIPAERS y el PGIRESPEL</t>
  </si>
  <si>
    <t xml:space="preserve">Realizar reunión con el Gestor Ambiental, altos directivos y contratistas que generen residuos ambientales para analizar la situación, tomar decisiones y evitar sanciones. </t>
  </si>
  <si>
    <t>(Condiciones locativas y operativas identificadas como cumplidas en el seguimiento de la gestión de residuos peligrosos / Condiciones locativas y operativas verificadas) *100
I TRIMESTRE: (2/2)*100 =100%</t>
  </si>
  <si>
    <t>El profesional ambiental durante el proceso de entrega de los residuos al tercero o contratista, verifica las condiciones de transporte, a fin de garantizar el cumplimiento de requisitos legales en la movilización de residuos peligrosos, de conformidad con la normatividad ambiental y lo establecido en el PGIRESPEL.</t>
  </si>
  <si>
    <t xml:space="preserve">GSAD-PR-04 Procedimiento Gestión Integral de Residuos
Verificar las condiciones de transporte de los residuos </t>
  </si>
  <si>
    <t>EL Gestor ambiental revisa la coherencia y calidad de los informes generados sobre el manejo de los residuos peligrosos y que respaldan la gestión realizada por el profesional ambiental</t>
  </si>
  <si>
    <t>GSAD-PR-04 Procedimiento Gestión Integral de Residuos
Revisar informes de gestión de residuos</t>
  </si>
  <si>
    <t>Gestión contractual</t>
  </si>
  <si>
    <t>Gestionar la adquisición de bienes, obras y/o servicios en sus diferentes etapas con el propósito de suplir las necesidades para el desarrollo de las funciones propias de la UAECD, conforme con el marco normativo vigente y a los lineamientos de la Entidad.</t>
  </si>
  <si>
    <t>GCON</t>
  </si>
  <si>
    <t>Plan Anual de Adquisiciones
y 
Documentos y registros de los procesos de selección</t>
  </si>
  <si>
    <t>Posibilidad de afectación económica y reputacional  por inejecución de las metas, planes y proyectos de la UAECD a causa de Incumplimiento en la gestión y publicación de los procesos contractuales requeridos por la UAECD</t>
  </si>
  <si>
    <t xml:space="preserve"> *Radicación a la Subgerencia de Contratación los documentos incompletos o insuficientes para adelantar el proceso de contratación *Falta o insuficiencia de personal *Incumplimiento del Plan Anual de Adquisiciones por parte de las Dependencias</t>
  </si>
  <si>
    <t>(Total de procesos de selección publicados en el periodo / Número de solicitudes de procesos de selección radicados con el lleno de los requisitos en el periodo)*100</t>
  </si>
  <si>
    <t>La Subgerencia de Contratación realiza una revisión integral del proyecto de Plan Anual de Adquisiciones, verificando que cada uno de los ítems se encuentren diligenciados correctamente, con el propósito de realizar una revisión integral de las necesidades de contratación de la Entidad, garantizando el cumplimiento del principio de planeación por parte de la Unidad.</t>
  </si>
  <si>
    <t>Procedimiento Elaboración, formulación, articulación y modificación del Plan Anual de Adquisiciones / Revisión del proyecto de Plan Anual de Adquisiciones</t>
  </si>
  <si>
    <t>Gestionar la publicación inmediata de los procesos con el lleno de los requisitos</t>
  </si>
  <si>
    <t>Realizar seguimiento a PAA consolidando en una matriz la información de los procesos contractuales suscritos,  incluyendo el enlace que acredite la publicación en la plataforma transaccional SECOP o la tienda virtual del estado colombiano segun la modalidad contractual.</t>
  </si>
  <si>
    <t xml:space="preserve">(matriz de seguimiento actualizada/ matriz de seguimiento programada (trimestre)*100 </t>
  </si>
  <si>
    <t>Subgerente de Contratación</t>
  </si>
  <si>
    <t>Se realizó el seguimiento al cumplimiento del PAA en dos instrumentos: 1. Segumiento mensual PAA y 2. Consolidado de contratación que contiene el enlace de publicación (COLUMNA F: SECOP o TIENDA VIRTUAL) de cada uno de los 341 procesos contractuales suscritos por el UAECD en el primer trimestre del 2026.</t>
  </si>
  <si>
    <t>1. Segumiento mensual PAA y 2. consolidado de contratación.</t>
  </si>
  <si>
    <t xml:space="preserve">(341 procesos publicados en el periodo / 341 de solicitudes de procesos de selección radicados con el lleno de los requisitos en el periodo)*100
Como resultado del seguimiento correspondiente al primer trimestre de 2026, consistente en verificar que todos los procesos contractuales cuenten con su enlace de consulta que evidencia la publicidad de las fases del proceso contractual en tiempo real con la trazabilidad electronica del sello temporal de las actuaciones contractuales en la plataforma del SECOP II, se pudo establecer que no se materializó el riesgo asociado a la publicación de los procesos contractuales con el lleno de requisitos en el SECOP II. Como soporte de la verificación se aporta base de contratos suscritos "CONSOLIDADO DE CONTRATACIÓN 2026" en el primer trimestre con el correspondiente enlace de publicación.
</t>
  </si>
  <si>
    <t xml:space="preserve">No se materializó el riesgo
</t>
  </si>
  <si>
    <t>El abogado de la Subgerencia de Contratación revisa y gestiona en la plataforma SECOP II las solicitudes de los procesos contractuales radicadas en la dependencia oportunamente con el lleno de los requisitos.</t>
  </si>
  <si>
    <t>Procedimiento de Licitación Pública- Concurso de méritos-Selección abreviada subasta inversa-Selección abreviada menor cuantía- Concurso de méritos - Adquisiciones a través de TVEC - Mínima Cuantía - Contratación directa/ Revisión de los documentos de la solicitud. Revisión de documentos del proceso contractual.</t>
  </si>
  <si>
    <t>La Subgerencia de Contratación emite lineamientos y actualiza los procedimientos relacionados con la aplicabilidad de las normas en materia de contratación, y unifica criterios para su aplicación por parte de la Entidad</t>
  </si>
  <si>
    <t>Documento Técnico Manual de Contratación</t>
  </si>
  <si>
    <t>La Subgerente de Contratación verifica los documentos del proceso con el fin de realizar los aportes que considere sugerir las correcciones correspondientes o emitir su aprobación.</t>
  </si>
  <si>
    <t>Procedimiento de Licitación Pública- Concurso de méritos-Selección abreviada subasta inversa-Selección abreviada menor cuantía- Concurso de méritos - Adquisiciones a través de TVEC - Mínima Cuantía - Contratación directa/ 
Revisar documentos de pliego de condiciones y anexos del proceso -Revisión de documentos del proceso contractual.</t>
  </si>
  <si>
    <t>Gestión jurídica</t>
  </si>
  <si>
    <t>Proveer apoyo a la Unidad, a través de la atención de las actuaciones administrativas, asesoría en asuntos normativos, el ejercicio de la defensa judicial y
extrajudicial, para contribuir a la toma de decisiones y la prevención del daño antijurídico en los términos y condiciones legales aplicables.</t>
  </si>
  <si>
    <t>GJUR</t>
  </si>
  <si>
    <t>Respuesta a tutelas, contestación a demandas/contestación a acciones populares /cumplimiento a fallo adverso, atención a solicitudes de conciliación</t>
  </si>
  <si>
    <t>Posibilidad de afectación reputacional  por investigaciones disciplinarias y/o sanciones administrativas a causa de la inoportuna atención y/o seguimiento en las actuaciones de gestión judicial y extrajudicial</t>
  </si>
  <si>
    <t xml:space="preserve"> *falta de conocimiento técnico o normativo para ejercer la defensa *fallas en el seguimiento de los tramites  asignados *demoras en la recepción del informe técnico</t>
  </si>
  <si>
    <t>(Número de actuaciones de gestión judicial y extrajudicial efectuadas en el período / número de actuaciones de gestión judicial y extrajudicial recibidas que deben ser atendidas en término) *100</t>
  </si>
  <si>
    <t>El abogado asignado se encarga de revisar el insumo técnico de la acción de tutela.</t>
  </si>
  <si>
    <r>
      <t>Procedimiento gestión</t>
    </r>
    <r>
      <rPr>
        <sz val="11"/>
        <rFont val="Calibri"/>
        <family val="2"/>
        <scheme val="minor"/>
      </rPr>
      <t xml:space="preserve"> de la acción de tutela. Actividad: Revisar insumo(s) técnico(s) sobre la acción de tutela</t>
    </r>
    <r>
      <rPr>
        <sz val="11"/>
        <color rgb="FFFF0000"/>
        <rFont val="Calibri"/>
        <family val="2"/>
        <scheme val="minor"/>
      </rPr>
      <t xml:space="preserve">  </t>
    </r>
    <r>
      <rPr>
        <sz val="11"/>
        <rFont val="Calibri"/>
        <family val="2"/>
        <scheme val="minor"/>
      </rPr>
      <t xml:space="preserve">(c) </t>
    </r>
  </si>
  <si>
    <t>Realizar revisión de las causas del incumplimiento</t>
  </si>
  <si>
    <t>1. Realizar seguimiento mensual al cumplimiento en terminos de las intervenciones en los procesos judiciales y extrajudiciales</t>
  </si>
  <si>
    <t>(Inf. realizados /Inf. programados) *100</t>
  </si>
  <si>
    <t>Recursos humanos y tecnologícos</t>
  </si>
  <si>
    <t>Funcionarios encargados de la Subgerencia de Gestión Jurídica</t>
  </si>
  <si>
    <t>Se realizó seguimiento mensual al cumplimiento en términos de las actuaciones judiciales</t>
  </si>
  <si>
    <t>Archivo de reporte de actuaciones de gestión judicial y extrajudicial
Correspondiente a los reportes de Enero, Febrero y Marzo</t>
  </si>
  <si>
    <t>(95 Actuaciones de gestión judicial y extrajudicial efectuadas en el período 
÷
(95 actuaciones de gestión judicial y extrajudicial recibidas que deben ser atendidas en término ) *100
= 100%</t>
  </si>
  <si>
    <t>El Subgerente de Gestión Jurídica/funcionario delegado de la Dirección en territorio revisa cada vez que se proyecta una respuesta a una acción de tutela, con todos los antecedentes y soportes, dentro del término de respuesta establecido por el Juzgado.</t>
  </si>
  <si>
    <t xml:space="preserve">Procedimiento gestión de la acción de tutela. Actividad: Revisar y firmar respuesta a la acción de tutela (c) </t>
  </si>
  <si>
    <t>El  Subgerente de Gestión Jurídica/
funcionario delegado de laDirección en territorio revisa cada vez que se proyecta una impugnación de un fallo desfavorable con todos los antecedentes y soportes, dentro del término de respuesta establecido por el Juzgado.</t>
  </si>
  <si>
    <t xml:space="preserve">Procedimiento gestión de la acción de tutela. Actividad: Revisar y firmar el proyecto de impugnación del fallo desfavorable de la acción tutela (c) </t>
  </si>
  <si>
    <t>El Subgerente de Gestión Jurídica/
funcionario delegado de la
Dirección en territorio revisa cada vez que se proyecta un cumplimiento del incidente de desacato con todos los antecedentes y soportes, dentro del
término de respuesta establecido por el Juzgado.</t>
  </si>
  <si>
    <r>
      <t xml:space="preserve">Procedimiento gestión de la acción de tutela. Actividad: </t>
    </r>
    <r>
      <rPr>
        <sz val="11"/>
        <rFont val="Calibri"/>
        <family val="2"/>
        <scheme val="minor"/>
      </rPr>
      <t>Revisar y firmar el proyecto de cumplimiento del incidente de desacato (</t>
    </r>
    <r>
      <rPr>
        <sz val="11"/>
        <color theme="1"/>
        <rFont val="Calibri"/>
        <family val="2"/>
        <scheme val="minor"/>
      </rPr>
      <t xml:space="preserve">c) </t>
    </r>
  </si>
  <si>
    <r>
      <rPr>
        <sz val="11"/>
        <color theme="1"/>
        <rFont val="Calibri"/>
        <family val="2"/>
        <scheme val="minor"/>
      </rPr>
      <t>El Subgerente</t>
    </r>
    <r>
      <rPr>
        <sz val="11"/>
        <rFont val="Calibri"/>
        <family val="2"/>
        <scheme val="minor"/>
      </rPr>
      <t xml:space="preserve"> de Gestión Jurídica revisa si el documento es claro y está conforme a la ley, y si procede la demanda y/o solicitud de conciliación
extrajudicial.</t>
    </r>
  </si>
  <si>
    <t xml:space="preserve">Procedimiento representación judicial y extrajudicial. Actividad: Revisar el concepto elaborado por el abogado (c) </t>
  </si>
  <si>
    <t>Respuesta a solicitudes de
conceptos jurídicos</t>
  </si>
  <si>
    <t>Posibilidad de afectación reputacional  por investigaciones disciplinarias y/o sanciones administrativas  a causa de inoportunidad en la atención o trámite de las solicitudes de conceptos jurídicos</t>
  </si>
  <si>
    <t xml:space="preserve"> *Falta recursos para la atención a las solicitudes  *fallas en el seguimiento de los tramites  asignados *</t>
  </si>
  <si>
    <t>(Número de respuestas oportunas a conceptos generadas en el periodo / Número de solicitudes de concepto que se deben atender en el periodo) *100</t>
  </si>
  <si>
    <t>El Gerente Jurídico revisa el proyecto de concepto jurídico, si es del caso realiza observaciones y solicita las correcciones que considere.</t>
  </si>
  <si>
    <t xml:space="preserve">Procedimiento elaboración de conceptos jurídicos. Actividad: Revisar y suscribir el proyecto de concepto jurídico (c) </t>
  </si>
  <si>
    <t>(26 respuestas oportunas a conceptos generadas en el periodo / 26 solicitudes de concepto que se deben atender en el periodo) *100
= 100%</t>
  </si>
  <si>
    <t>Normograma institucional actualizado</t>
  </si>
  <si>
    <t>Posibilidad de afectación reputacional  por hallazgos relacionados con la falta de publicidad del acervo regulatorio vigente aplicable a la entidad, a causa de desactualización del normograma</t>
  </si>
  <si>
    <t xml:space="preserve"> *Fallas en la identificación y socialización  de modificaciones, reformas normativas y novedades jurisprudenciales *incumplimiento por parte de los procesos *</t>
  </si>
  <si>
    <t>(Revisiónes y/o actualizaciones al normograma institucional realizadas/ Revisiones y/o actualizaciones programadas)*100
Semestral</t>
  </si>
  <si>
    <t>El/la profesional de la Gerencia Jurídica asignado: Conforme al cronograma, revisa los servicios de información  web listados en el procedimiento identificando las novedades normativas y jurisprudenciales</t>
  </si>
  <si>
    <t>Procedimiento Consulta normativa y jurisprudencial. Actividad: Revisar fuentes de información e identificar novedades normativas y jurisprudenciales</t>
  </si>
  <si>
    <t>Identificar el control que está fallando en el proceso</t>
  </si>
  <si>
    <t>El monitoreo es Semestral</t>
  </si>
  <si>
    <t xml:space="preserve">El Responsable de procesos y el Líder de MIPG de cada proceso Revisa las novedades o cambios registrados en la norma y determina las acciones a implementarse. </t>
  </si>
  <si>
    <t>Procedimiento Consulta normativa y jurisprudencial: Actividad: Realizar el ánálisis de la norma identificada</t>
  </si>
  <si>
    <t>El responsable del proceso  realiza la revisión del ajuste realizado y remite socialización incluyendo a la Gerencia Jurídica, al profesional abogado que remitió la norma, al líder de MIPG de la Gerencia Jurídica, así como al asesor de proceso y a los servidores de la dependencia.</t>
  </si>
  <si>
    <t>Procedimiento Consulta normativa y jurisprudencial. Actividad:  Aprobar y socializar el normograma del proceso</t>
  </si>
  <si>
    <t>La Gerente Jurídica/Líder de MIPG, Verifican la información a actualizar y gestionan la mesa de servicios a comunicaciones para que se publique de acuerdo con el
esquema de publicación en la página web de la Entidad.</t>
  </si>
  <si>
    <t>Procedimiento Consulta normativa y jurisprudencial. Actividad: Revisar y aprobar la actualización del normograma institucional</t>
  </si>
  <si>
    <t>Gestión y operación de TI</t>
  </si>
  <si>
    <t>Gestionar eficientemente los requerimientos de los usuarios que deben estar enmarcados en el catálogo de servicios de TI, alineados con las soluciones
generadas desde la Planeación Estratégica TI, apoyando su uso y apropiación con el fin de dinamizar la transformación digital de la UAECD, generando
valor en lo público para el cumplimiento de los objetivos institucionales.</t>
  </si>
  <si>
    <t>GOTI</t>
  </si>
  <si>
    <t>Administración de la
infraestructura tecnológica
de la Entidad</t>
  </si>
  <si>
    <t>Posibilidad de afectación reputacional  por pérdida de disponibilidad y continuidad de los servicios y recursos de TI, a causa de  falta de capacidad de la plataforma tecnológica o fallas en los procesos de mantenimiento</t>
  </si>
  <si>
    <t xml:space="preserve"> *Ausencia o fallas de mantenimiento preventivos, falta de monitoreo en tiempo real integrado *Falta de presupuesto  o insuficiente presupuesto, fluctuación del dólar, no disponibilidad de equipos de infraestructura por parte de los proveedores *Ausencia o no aplicación de ejercicios de continuidad TI, o ataques cibernéticos</t>
  </si>
  <si>
    <t>NIVEL DE DISPONIBILIDAD DE LA INFRAESTRUCTURA TECNOLÓGICA DE LA UNIDAD ((Número de horas con disponibilidad de
la infraestructura tecnológica en los
servicios de cómputo / Número de horas de disponibilidad
ofrecidas de la infraestructura
tecnológica en los servicios de cómputo.) * 100)</t>
  </si>
  <si>
    <t>El administrador de la plataforma  detecta y resuelven posibles problemas antes de que impacten los servicios de negocio y llegar a una correcta toma de decisiones sobre las soluciones a adquirir dadas las necesidades y capacidades reales de la entidad.</t>
  </si>
  <si>
    <t>Procedimiento Gestión de Infraestructura Tecnológica. Actividad 19: Monitorear la gestión y capacidades de la infraestructura y plataformas</t>
  </si>
  <si>
    <t>Ejecución corrección a las desviaciones detectadas durante el monitoreo, y que están dadas en el Procedimiento de Gestión de Infraestructura Tecnológica</t>
  </si>
  <si>
    <t>Generar informe de la capacidad de la infraestructura tecnológica en el formato Informe de Capacidad y Disponibilidad</t>
  </si>
  <si>
    <t>(No.  de informes de Capacidad y Disponibilidad generados en el periodo /No.  de  informes de Capacidad y Disponibilidad programados en el periodo )*100</t>
  </si>
  <si>
    <t>Recurso humano</t>
  </si>
  <si>
    <t>Subgerente de Infraestructura Tecnológica</t>
  </si>
  <si>
    <r>
      <rPr>
        <b/>
        <sz val="11"/>
        <color theme="1"/>
        <rFont val="Calibri"/>
        <family val="2"/>
        <scheme val="minor"/>
      </rPr>
      <t>I Trimestre</t>
    </r>
    <r>
      <rPr>
        <sz val="11"/>
        <color theme="1"/>
        <rFont val="Calibri"/>
        <family val="2"/>
        <scheme val="minor"/>
      </rPr>
      <t xml:space="preserve">
Se genera informe de capacidad y disponibilidad trimestral para las distintas capas de la infraestructura tecnológica(bases de datos, redes y comunicaciones, seguridad, servicios de cómputo, capa media y capa de operaciones)</t>
    </r>
  </si>
  <si>
    <t>Informe_Disponibilidad_Ene-Mar.pdf</t>
  </si>
  <si>
    <r>
      <rPr>
        <b/>
        <sz val="11"/>
        <rFont val="Calibri"/>
        <family val="2"/>
        <scheme val="minor"/>
      </rPr>
      <t>I Trimestre</t>
    </r>
    <r>
      <rPr>
        <sz val="11"/>
        <rFont val="Calibri"/>
        <family val="2"/>
        <scheme val="minor"/>
      </rPr>
      <t xml:space="preserve">
NIVEL DE DISPONIBILIDAD DE LA INFRAESTRUCTURA TECNOLÓGICA DE LA UNIDAD ((Número de horas con disponibilidad de
la infraestructura tecnológica en los
servicios de cómputo (79.920) / Número de horas de disponibilidad
ofrecidas de la infraestructura
tecnológica en los servicios de cómputo. (79.920)) * 100)= 100%
La medición de la disponibilidad en la capa de servicio de cómputo para los servidores OCI y Azure para el primer trimestre de 2026, presenta un cumplimiento del 100%, con un total de 79.920 horas disponibles versus 79.920 horas ofrecidas (41.040 horas de disponibilidad en OCI, y 38.880 horas de disponibilidad en Azure). Adicionalmente se monitorean constantemente la disponibilidad y la capacidad de las distintas capas de la infraestructura tecnológica: Base de Datos, Redes y Comunicaciones, y Seguridad. También se tiene un buen control de ejecución de cronogramas de mantenimientos preventivos, se han venido renovando dispositivos y la administración del esquema en nube ha tenido una buena gestión.</t>
    </r>
  </si>
  <si>
    <t>El administrador de la plataforma  realiza la ejecución del despliegue o ventana de mantenimiento, y verificando la ejecución del cambio, documenta las acciones realizadas en la orden de cambio y en la herramienta tecnológica de mesa de servicios de TI.</t>
  </si>
  <si>
    <t>Procedimiento Gestión de Infraestructura Tecnológica. Actividad 23: Realizar despliegues o ventanas de mantenimiento</t>
  </si>
  <si>
    <t>El adminstrador de la plataforma  realiza pruebas para la
verificación del cumplimiento de especificaciones, parámetros, robustez de soluciones y cumplimiento de necesidades del usuario,
para el aseguramiento de calidad antes de la puesta en producción definitiva.</t>
  </si>
  <si>
    <t xml:space="preserve">Procedimiento Gestión de Infraestructura Tecnológica. Actividad 15: Realizar pruebas </t>
  </si>
  <si>
    <t>El administrador de la plataforma garantiza la efectividad de la solución a la falla.</t>
  </si>
  <si>
    <t xml:space="preserve">Procedimiento Gestión de Infraestructura Tecnológica. Actividad 31: Verificar la solución </t>
  </si>
  <si>
    <t>Equipo de Subgerencia de Infraestructura Tecnológica en coordinación con Oficial de Continuidad, ejecutan el Plan de Pruebas de acuerdo con el escenario escogido y al período de ejecución.</t>
  </si>
  <si>
    <t>Procedimiento Continuidad del Negocio. Actividad 15: Ejecutar las pruebas al DRP</t>
  </si>
  <si>
    <t>Solicitud gestionada, resuelta y documentada en la herramienta tecnológica de mesa de servicios de TI</t>
  </si>
  <si>
    <t>Posibilidad de afectación reputacional  por insatisfacción de los usuarios, a causa de incumplimiento de los Acuerdos de Servicio y la calidad de la atención</t>
  </si>
  <si>
    <t xml:space="preserve"> *Falta de contratación, Insuficiente personal para atender las solicitudes e incidentes *Desconocimiento por parte de los funcionarios acerca del funcionamiento de la mesa de servicio de TI *Fallas en la capacitación para el personal que brinda el servicio (primer y segundo nivel)</t>
  </si>
  <si>
    <t>NIVEL DE OPORTUNIDAD EN LA SOLUCIÓN DE SOLICITUDES DE LOS SERVICIOS DE TI 
(Número de solicitudes resueltas en los tiempos parametrizados en la mesa de servicios de TI / Número de solicitudes resueltas) * 100</t>
  </si>
  <si>
    <t>El Analista de primer nivel recibe y revisa la solicitud a través de la herramienta de mesa de servicio, determinando si la información es clara o se requiere ampliar dicha información por parte del usuario.</t>
  </si>
  <si>
    <t>Procedimiento Gestión Mesa de Servicios. Actividad 2: Recibir y revisar la solicitud</t>
  </si>
  <si>
    <t>Ejecución de actividades  correctivas, determinadas en el Procedimiento de Gestión de Mesa de Servicios, en el Instructivo de Control de Accesos, el en Instructivo de Incidentes de Seguridad de la Información.</t>
  </si>
  <si>
    <r>
      <t xml:space="preserve">
</t>
    </r>
    <r>
      <rPr>
        <b/>
        <sz val="11"/>
        <rFont val="Calibri"/>
        <family val="2"/>
        <scheme val="minor"/>
      </rPr>
      <t>I Trimestre</t>
    </r>
    <r>
      <rPr>
        <sz val="11"/>
        <rFont val="Calibri"/>
        <family val="2"/>
        <scheme val="minor"/>
      </rPr>
      <t xml:space="preserve">
NIVEL DE OPORTUNIDAD EN LA SOLUCIÓN DE SOLICITUDES DE LOS SERVICIOS DE TI 
(Número de solicitudes resueltas en los tiempos parametrizados en la mesa de servicios de TI (4.902) / Número de solicitudes resueltas (5.065)) * 100=96,78%
En el primer trimestre se alcanzó un nivel de cumplimiento del 96,78% en la atención oportuna de las solicitudes registradas en la herramienta tecnológica de apoyo a la mesa de servicios de TI. En comparación con el cuarto trimestre de 2025, cuyo cumplimiento fue de 96,03%, este resultado refleja un aumento de 0,75 puntos porcentuales, atribuible a la permanencia de diversas iniciativas de cambio que aún no han podido ser analizadas, así como al incremento en el volumen de solicitudes.</t>
    </r>
  </si>
  <si>
    <t>Equipo de seguimiento gestión de solicitudes realiza seguimiento, análisis y generación de reportes, a la gestión de solicitudes (Incidentes y Requerimientos) de mesa de servicio de TI.
Además de Identificar las posibles causas que están afectando la prestación del servicio de TI, a través de la generación de los reportes configurados en la herramienta tecnológica de mesa de servicios de TI o del seguimiento puntual de las solicitudes en dicha herramienta.</t>
  </si>
  <si>
    <t>Procedimiento Gestión Mesa de Servicios. Actividad 34: Realizar estadísticas y analizar la gestión de solicitudes</t>
  </si>
  <si>
    <t>Evaluación independiente de la gestión</t>
  </si>
  <si>
    <t>Mejorar y proteger el valor de la entidad proporcionando aseguramiento objetivo, asesoría y análisis basado en riesgos, a través de la evaluación independiente del Sistema de Control Interno y la retroalimentación permanente a la gestión, generando alertas tempranas que permitan la mejora continua y la toma de decisiones para el cumplimiento de los objetivos institucionales y la eficiencia en la utilización de los recursos asignados.</t>
  </si>
  <si>
    <t>EIGE</t>
  </si>
  <si>
    <t>Plan Anual de auditorias</t>
  </si>
  <si>
    <t xml:space="preserve">Posibilidad de afectación reputacional  por sanciones administrativas  o disciplinarias  a causa de incumplimiento a las actividades del Plan Anual de Auditorías </t>
  </si>
  <si>
    <t xml:space="preserve"> *C1 Inadecuada formulación del plan anual de auditorías, frente a las actividades  y/o recursos humanos, financieros etc requeridos  *C2 Debilidades en el control y seguimiento de las etapas de auditoría por parte del equipo auditor  *C3 Inoportunidad  o entrega inadecuada de  información requerida para los trabajos e auditoría por parte del proceso auiditado.</t>
  </si>
  <si>
    <t>N. de actividades del plan de auditorias  ejecutadas/total de actividades del plan  anual de auditorias programadas para el periodo*100</t>
  </si>
  <si>
    <t>La jefe de la OCI junto al equipo humano de su oficina, genera una revisión exhaustiva del preliminar del plan de auditoría. Generando una revisión conjunta y multidsciplinar del objetivo, alcance y contenido estratégico del plan.</t>
  </si>
  <si>
    <t>PROCEDIMIENTO FORMULACIÓN, EJECUCIÓN Y SEGUIMIENTO AL PLAN ANUAL DE AUDITORIAS - ESTATUTO DE AUDITORÍA - Definir el plan anual de auditorías</t>
  </si>
  <si>
    <t>*Evaluar la gravedad del incumplimiento y sus posibles consecuencias en términos de sanciones disciplinarias y daño a la reputación de la entidad.
*Desarrollar un plan de acción específico para abordar el incumplimiento, que debe incluir la reprogramación de actividades y capacitación.</t>
  </si>
  <si>
    <t xml:space="preserve">
N. de actividades del plan de auditorías ejecutadas 23)/total de actividades del plan anual de auditorías programadas para el periodo (23)*100 =100%
RG_EIGE_1_Ind_clave_Ejecucion_Plan_auditorias_I_Trim_2026</t>
  </si>
  <si>
    <t>El Comité Institucional de Coordinación de Control Interno  revisa, propone ajustes y aprueba el Plan Anual de Auditorías con el proposito de asegurar que contemplete las necesidades y prioridades para la Unidad .</t>
  </si>
  <si>
    <t xml:space="preserve">PROCEDIMIENTO FORMULACIÓN, EJECUCIÓN Y SEGUIMIENTO AL PLAN ANUAL DE AUDITORIAS - Revisar y aprobar el plan anual de auditorias </t>
  </si>
  <si>
    <t xml:space="preserve">El jefe OCI, verificar y aprobar el Programa general para auditoría de gestión
Revisa el Programa general propuesto o el plan de auditoría, los objetivos, metodología, actividades a ejecutar y determina su
aprobación.
</t>
  </si>
  <si>
    <t>C2 Y C3</t>
  </si>
  <si>
    <t>PROCEDIMIENTO FORMULACIÓN, EJECUCIÓN Y SEGUIMIENTO AL PLAN ANUAL DE AUDITORIAS -Verificar y aprobar el Programa general para auditoría de gestión</t>
  </si>
  <si>
    <t>Bimestral</t>
  </si>
  <si>
    <t xml:space="preserve">El Jefe Oficina de Control Interno verifica y aprueba el contenido del Informe Preliminar de evaluación, seguimiento y Auditoría de Gestión, con el proposito de  determinar si el informe presentó inconsistencia o no estuvo lo suficientemente sustentado. </t>
  </si>
  <si>
    <t>PROCEDIMIENTO FORMULACIÓN, EJECUCIÓN Y SEGUIMIENTO AL PLAN ANUAL DE AUDITORIAS -Verificar y aprobar el contenido del Informe Preliminar de evaluación, seguimiento y Auditoría de Gestión</t>
  </si>
  <si>
    <t>Realizar seguimiento al Plan Anual de Auditorías .Evalúa la gestión del Plan en los aspectos tales como: Retroalimentación a la alta dirección, indicadores, seguimiento a las actividades del plan, se verifica el cumplimiento del plan de auditorías, validando los informes generados vs los que se debían generar
de acuerdo con lo planeado. Presenta los resultados de la ejecución del plan anual de auditorías al Comité Institucional de
Coordinación de Control Interno.</t>
  </si>
  <si>
    <t>C1, C2 Y C3</t>
  </si>
  <si>
    <t xml:space="preserve">PROCEDIMIENTO FORMULACIÓN, EJECUCIÓN Y SEGUIMIENTO AL PLAN ANUAL DE AUDITORIAS -Realizar seguimiento al Plan Anual de Auditorías </t>
  </si>
  <si>
    <t>Informes de evaluación, seguimiento o auditoría</t>
  </si>
  <si>
    <t>Posibilidad de afectación reputacional  por  pérdida de confianza y credibilidad por no generar valor agregado en la gestión institucional a causa de inconsistencias en los  trabajos de auditoría</t>
  </si>
  <si>
    <t xml:space="preserve"> *C1 Debilidades en la aplicación de las técnicas y demás lineamientos de auditoría por parte del equipo auditor *C2 Inoportunidad  o entrega inadecuada de  información requerida para los trabajos e auditoría por parte del proceso auiditado *</t>
  </si>
  <si>
    <t>N. de informes sin inconsistencias/ total de informes generados</t>
  </si>
  <si>
    <t xml:space="preserve">El Profesional o Técnico Operativo de la Oficina de Control Interno asignado verifica el contenido del informe preliminar Evaluación, Seguimiento y Auditorías de Gestión, con el proposito de confirmar la suficiencia de la evidencia frente a los criterios de la evaluación y que el informe se haya estructurado de acuerdo con lo dispuesto en el formato correspondiente </t>
  </si>
  <si>
    <t>PROCEDIMIENTO FORMULACIÓN, EJECUCIÓN Y SEGUIMIENTO AL PLAN ANUAL DE AUDITORIAS - Verificar el contenido del Informe preliminar de evaluación, seguimiento y  auditoría  de gestión</t>
  </si>
  <si>
    <t>*Expedir un alcance  con el informe ajustado y remitir al proceso auditado y miembros del CICCI</t>
  </si>
  <si>
    <t xml:space="preserve">1. Realizar en el equipo 2 jornadas de socialización  y sensibilización sobre  tecnicas de auditoría vigentes  </t>
  </si>
  <si>
    <t>Jornadas de socialización y sensibilización realizadas frente a las programadas: Indicador (%)=Nuˊmero de jornadas realizadas Numero de jornadas programadas×100</t>
  </si>
  <si>
    <t>Equipo OCI</t>
  </si>
  <si>
    <t>Jefe OCI y Servidores OCI</t>
  </si>
  <si>
    <t>N. de informes sin inconsistencias (23)/Total de informes generados (23) *100=100%. 
La Oficina de Control Interno alcanzó un 100% de consistencia en los informes generados, al no presentarse solicitud de ajustes posterior al informe final de seguimientos y auditorías para ninguno de los documentos radicados. Este resultado refleja un cumplimiento total de los estándares requeridos en la información producida, lo cual incrementa la credibilidad en la capacidad de la OCI para agregar valor al modelo de operación de la UAECD.
RG_EIGE_2_Ind_clave_Informes sin inconsistencias_I_Trim_2026</t>
  </si>
  <si>
    <t>C1 Y C2</t>
  </si>
  <si>
    <t>PROCEDIMIENTO FORMULACIÓN, EJECUCIÓN Y SEGUIMIENTO AL PLAN ANUAL DE AUDITORIAS - Verificar el contenido del Informe preliminar de evaluación, seguimiento y auditoría de gestión</t>
  </si>
  <si>
    <t>Gestión disciplinaria</t>
  </si>
  <si>
    <t>Desarrollar la gestión disciplinaria, cumpliendo los principios constitucionales y legales del debido proceso, asi como ejecutar las actividades de prevención que permitan mitigar la ocurrencia de faltas disciplinarias buscando la salvaguarda de la función pública.</t>
  </si>
  <si>
    <t>GDIS</t>
  </si>
  <si>
    <t xml:space="preserve">Autos, Pliegos y Actos administrativos </t>
  </si>
  <si>
    <t>Posibilidad de afectación reputacional  por prescripción de acción disciplinaria  y cuestionamiento sobre la validez de la actuación a causa de Inoportunidad en la gestión de los procesos disciplinarios</t>
  </si>
  <si>
    <t xml:space="preserve"> *Incumplimiento de los procedimientos establecidos *Insufiencia de personal para el impulso de los procesos disciplinarios * Evaluación inoportuna de las actuaciones disciplinarias</t>
  </si>
  <si>
    <t xml:space="preserve">(No. de procesos disciplinarios gestionados en instrucción y juzgamiento / No. de procesos activos en instrucción y juzgamiento) * 100 </t>
  </si>
  <si>
    <t>El Jefe de Oficina Control Disciplinario Interno verifica el cumplimiento de la gestión disciplinaria con el proposito de validar el cumplimiento de las actividades planeadas en la dependencia para la actuación disciplinaria, evitando el riesgo de vencimiento de términos e incumplimiento de procedimientos.</t>
  </si>
  <si>
    <t>C1, C3</t>
  </si>
  <si>
    <t>PROCEDIMIENTO GESTIÓN DISCIPLINARIA - Verificar el cumplimiento transversal de los procedimientos de gestión disciplinaria de la Alcaldía Mayor de Bogotá</t>
  </si>
  <si>
    <t xml:space="preserve">*Realiza un análisis de causas raíz para determinar por qué se produjo la prescripción y la inoportunidad en la gestión de los procesos disciplinarios e implementar las acciones para eliminar la causa identificada.
</t>
  </si>
  <si>
    <t xml:space="preserve">No aplica </t>
  </si>
  <si>
    <t xml:space="preserve">(25 procesos disciplinarios gestionados (22 en Instrucción - OCDI y 3 en Juzgamiento SGJ) / 25 procesos activos 22 en Instrucción - OCDI y 3 en Juzgamiento SGJ) ) * 100 : 100%
</t>
  </si>
  <si>
    <t xml:space="preserve">La Jefatura de Control Disciplinario Interno, Verifica que se cuente con los recursos presupuestales para la contratación de personal que preste sus servicios de apoyo a la dependencia, </t>
  </si>
  <si>
    <t>PROCEDIMIENTO GESTIÓN DISCIPLINARIA - Verificar la disposición de recursos</t>
  </si>
  <si>
    <t>Actividades de fomento de la  cultura disciplinaria  y enfoque a la prevención desarrolladas</t>
  </si>
  <si>
    <t>Posibilidad de afectación reputacional  por carencia de herramientas y conocimientos para prevenir conductas que puedan constituir faltas disciplinarias a causa de incumplimiento del cronograma de actividades para fortalecer la conducta ética, fomentar la cultura disciplinaria y el enfoque de prevención</t>
  </si>
  <si>
    <t xml:space="preserve"> *Insuficiencia de personal y de recursos económicos *Incumplimiento de los procedimientos establecidos *</t>
  </si>
  <si>
    <t>(No de actividades para fortalecer la conducta ética, fomentar la cultura disciplinaria y el enfoque a la pevención realizadas /No de actividades programadas) * 100</t>
  </si>
  <si>
    <t xml:space="preserve">El Jefe de Oficina de Control Disciplinario Interno realizar seguimiento a la ejecución del cronograma  con el proposito de garantizar que se ejecuten las actividades programadas en el cronograma para la vigencia </t>
  </si>
  <si>
    <t>PROCEDIMIENTO GESTIÓN PREVENTIVA - Realizar seguimiento a la ejecución del cronograma</t>
  </si>
  <si>
    <t xml:space="preserve">
* Determinar cuales fueron las actividades de prevencion no ejecutadas y desarrollarlas de manera inmediata.. </t>
  </si>
  <si>
    <t>(3 actividades para fortalecer la conducta ética, fomentar la cultura disciplinaria y el enfoque a la pevención realizadas / 3 actividades programadas) * 100: 100%</t>
  </si>
  <si>
    <t>Tabla Criterios para definir el nivel de Probabilidad Gestión - Seguridad de la información</t>
  </si>
  <si>
    <t>Matriz de calor (niveles de severidad del riesgo)</t>
  </si>
  <si>
    <t>Frecuencia de la Actividad</t>
  </si>
  <si>
    <t>Probabilidad</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</si>
  <si>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</si>
  <si>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</si>
  <si>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</si>
  <si>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La actividad/producto/activo que conlleva el riesgo se ejecuta/genera mínimo 500 veces al año y máximo 5000 veces por año.</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</si>
  <si>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</si>
  <si>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</si>
  <si>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</si>
  <si>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</si>
  <si>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</si>
  <si>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</si>
  <si>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</si>
  <si>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</si>
  <si>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</si>
  <si>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</si>
  <si>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</si>
  <si>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</si>
  <si>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</si>
  <si>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</si>
  <si>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</si>
  <si>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</si>
  <si>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</si>
  <si>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</si>
  <si>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Descripción</t>
  </si>
  <si>
    <t>Peso</t>
  </si>
  <si>
    <t>Atributos de Eficiencia</t>
  </si>
  <si>
    <t>Tipo</t>
  </si>
  <si>
    <t>Va hacia las causas del riesgo, aseguran el resultado final esperado.</t>
  </si>
  <si>
    <t>SMLMV 2025</t>
  </si>
  <si>
    <t>Detecta que algo ocurre y devuelve el proceso a los controles preventivos.
Se pueden generar reprocesos.</t>
  </si>
  <si>
    <t>Pto 2025</t>
  </si>
  <si>
    <t>Dado que permiten reducir el impacto de la materialización del riesgo, tienen un costo en su implementación.</t>
  </si>
  <si>
    <t>Son actividades de procesamiento o validación de información que se ejecutan por un sistema y/o aplicativo de manera automática sin la intervención de personas para su realización.</t>
  </si>
  <si>
    <t>Controles que son ejecutados por una persona., tiene implícito el error humano.</t>
  </si>
  <si>
    <t>*Atributos de Formalización</t>
  </si>
  <si>
    <t>Basados en la estructura del Modelo de Operación por procesos, despliegue desde cada proceso, sus procedimientos y esquemas asociados, que se encuentren documentados.</t>
  </si>
  <si>
    <t>-</t>
  </si>
  <si>
    <t>Sistemas de información de apoyo a la ejecución del control (si existen).</t>
  </si>
  <si>
    <t>Políticas de operación, manuales o guías específicas.</t>
  </si>
  <si>
    <t>Sin documentar</t>
  </si>
  <si>
    <t>Cuando el control se ejecuta pero no está documentado</t>
  </si>
  <si>
    <t>La oportunidad en que se ejecuta el control debe ayudar a prevenir la mitigación del riesgo o a detectar la materialización del riesgo de manera oportuna.</t>
  </si>
  <si>
    <t>Periódicamente</t>
  </si>
  <si>
    <t>Se deja evidencia o rastro de la ejecución del control.</t>
  </si>
  <si>
    <t>Ejecución
(Fuentes de información internas o externas)</t>
  </si>
  <si>
    <t>Formatos o registros internos formales.</t>
  </si>
  <si>
    <t>Registros externos confiables (extractos bancarios, confirmaciones de autenticidad de documentos, SECOP, SIIF, SIGEP, bases de datos).</t>
  </si>
  <si>
    <t>Combinación de datos de fuentes internas y externas formales.</t>
  </si>
  <si>
    <t>ÁREAS DE IMPACTO</t>
  </si>
  <si>
    <t>TRIMESTRE</t>
  </si>
  <si>
    <t>afectación económica</t>
  </si>
  <si>
    <t>afectación reputacional</t>
  </si>
  <si>
    <t>afectación económica y reputacional</t>
  </si>
  <si>
    <t>efecto dañoso sobre</t>
  </si>
  <si>
    <t>CLASIFICACIÓN DEL RIESGO</t>
  </si>
  <si>
    <t>FACTOR DE RIESGO</t>
  </si>
  <si>
    <t>Fraude externo</t>
  </si>
  <si>
    <t>Fraude interno</t>
  </si>
  <si>
    <t>Fallas tecnológicas</t>
  </si>
  <si>
    <t>Infraestructura</t>
  </si>
  <si>
    <t>Relaciones laborales</t>
  </si>
  <si>
    <t>Evento externo</t>
  </si>
  <si>
    <t>Usuarios, productos y prácticas</t>
  </si>
  <si>
    <t>Transacción u operación (LAFT)</t>
  </si>
  <si>
    <t>Daños a activos fijos/eventos externos</t>
  </si>
  <si>
    <t>TIPOLOGÍA RIESGO</t>
  </si>
  <si>
    <t>Estratégico</t>
  </si>
  <si>
    <t>Operativo</t>
  </si>
  <si>
    <t>CONTROLES</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</si>
  <si>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</si>
  <si>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</si>
  <si>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</si>
  <si>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Correctivos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</si>
  <si>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</si>
  <si>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</si>
  <si>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</si>
  <si>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</si>
  <si>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</si>
  <si>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Documentado</t>
  </si>
  <si>
    <t>Controles que están documentados en el proceso, ya sea en manuales, procedimientos, flujogramas o cualquier otro documento propio del proceso.</t>
  </si>
  <si>
    <t>Identifica a los controles que pese a que se ejecutan en el proceso no se encuentran documentados en ningún documento propio del proceso.</t>
  </si>
  <si>
    <t>FRECUENCIA</t>
  </si>
  <si>
    <t>Continua</t>
  </si>
  <si>
    <t>El control se aplica siempre que se realiza la actividad que conlleva el riesgo.</t>
  </si>
  <si>
    <t>Aleatoria</t>
  </si>
  <si>
    <t>El control se aplica  aleatoriamente a la actividad que conlleva el riesgo</t>
  </si>
  <si>
    <t>EVIDENCIA</t>
  </si>
  <si>
    <t>Con registro</t>
  </si>
  <si>
    <t>El control deja un registro permite evidencia la ejecución del control.</t>
  </si>
  <si>
    <t xml:space="preserve">El control no deja registro de la ejecución del control. </t>
  </si>
  <si>
    <t>TRATAMIENTO DEL RIESGO</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</si>
  <si>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</si>
  <si>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</si>
  <si>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</si>
  <si>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</si>
  <si>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</si>
  <si>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</si>
  <si>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Pérdida de Disponibilidad</t>
  </si>
  <si>
    <t>Pérdida de Confidencialidad</t>
  </si>
  <si>
    <t>Pérdida de Integridad</t>
  </si>
  <si>
    <t>Pérdida de confidencialidad e integridad</t>
  </si>
  <si>
    <t>PROCESOS</t>
  </si>
  <si>
    <t xml:space="preserve">                                        </t>
  </si>
  <si>
    <t>Transversal</t>
  </si>
  <si>
    <t>TRVS</t>
  </si>
  <si>
    <t>Bienes públicos</t>
  </si>
  <si>
    <t>Recursos públicos</t>
  </si>
  <si>
    <t>Intereses patrimoniales de naturaleza pública</t>
  </si>
  <si>
    <t>TRÁMITES Y CAIP</t>
  </si>
  <si>
    <t>Revisión de avalúo catastral de un predio</t>
  </si>
  <si>
    <t>Asignación de nomenclatura</t>
  </si>
  <si>
    <t>Autoestimación del avalúo catastral</t>
  </si>
  <si>
    <t>Cambio de propietario o poseedor de un bien inmueble</t>
  </si>
  <si>
    <t>Englobe o desenglobe de dos o más predios</t>
  </si>
  <si>
    <t>Incorporación de obras físicas en los predios sometidos o no sometidos al régimen de propiedad horizontal</t>
  </si>
  <si>
    <t>Cambios producidos por la inscripción de predios o mejoras por edificaciones no declaradas u omitidas durante el proceso de formación o actualización del catastro</t>
  </si>
  <si>
    <t>Rectificación de áreas y linderos</t>
  </si>
  <si>
    <t>Rectificaciones de la información catastral</t>
  </si>
  <si>
    <t>Certificado de cabida y linderos Bogotá D.C.</t>
  </si>
  <si>
    <t>Incorporación, actualización, corrección y modificación cartográfica de levantamientos topográficos</t>
  </si>
  <si>
    <t>Certificado de inscripción en el censo catastral Bogotá D.C.</t>
  </si>
  <si>
    <t>Certificado catastral</t>
  </si>
  <si>
    <t>TIPO DE ACTIVO</t>
  </si>
  <si>
    <t>Información análoga</t>
  </si>
  <si>
    <t>Información digital</t>
  </si>
  <si>
    <t>Hardware</t>
  </si>
  <si>
    <t>Software</t>
  </si>
  <si>
    <t>Recurso Humano</t>
  </si>
  <si>
    <t>Instalaciones</t>
  </si>
  <si>
    <t>Servicios</t>
  </si>
  <si>
    <t>Bases de datos</t>
  </si>
  <si>
    <t>Intangibles</t>
  </si>
  <si>
    <t>Infraestructura crítica cibernética nacional</t>
  </si>
  <si>
    <t>OBJETIVOS ESTRATÉGICOS</t>
  </si>
  <si>
    <t>1.</t>
  </si>
  <si>
    <t xml:space="preserve">Mantener un registro de información catastral oportuno y de calidad que se anticipe a las necesidades de información de la ciudad. </t>
  </si>
  <si>
    <t xml:space="preserve">2. </t>
  </si>
  <si>
    <t>3.</t>
  </si>
  <si>
    <t xml:space="preserve">4. </t>
  </si>
  <si>
    <t>MATRIZ DE RIESGOS INSTITUCIONAL</t>
  </si>
  <si>
    <t>MATRIZ DE RIESGOS FISCALES</t>
  </si>
  <si>
    <t>RF</t>
  </si>
  <si>
    <t xml:space="preserve">Plan de Seguridad y Salud en el Trabajo implementado y ejecutado (Sistema de Seguridad y Salud en el Trabajo implementado) </t>
  </si>
  <si>
    <t>Posibilidad de efecto dañoso sobre Recursos públicos por accidentes laborales no cubiertos por la ARL o cubiertos bajo un tipo de riesgo no adecuado a causa de Omisión en el registro o actualización de la información ante la ARL</t>
  </si>
  <si>
    <t xml:space="preserve"> *Descuido o errrores presentados en las afiliaciones, modificaciones o actualizaciones de la información ante la ARL. * *</t>
  </si>
  <si>
    <t xml:space="preserve">El profesional especializado realiza seguimiento a las solicitudes de afiliación, si no se han gestionado aún solicita al técnico operativo y/o auxiliar administrativo para su trámite de forma inmediata. </t>
  </si>
  <si>
    <t xml:space="preserve">Causa raíz </t>
  </si>
  <si>
    <t>Instructivo Afiliaciones a la ARL -
Realizar seguimiento de solicitudes afiliaciones</t>
  </si>
  <si>
    <t>1. Calificar correctamente el tipo de riesgo por Accidente Laboral.
2. Realizar el pago de la sanción a que haya lugar</t>
  </si>
  <si>
    <t>1. Realizar revisión bimestral de la categorización del riesgo del personal reportada en la ARL y de ser necesario realizar las gestiones correspondientes</t>
  </si>
  <si>
    <t>(Revisiones realizadas / Revisiones programadas)*100</t>
  </si>
  <si>
    <t>Humanos, técnicos, apoyo de comunicaciones</t>
  </si>
  <si>
    <t>Profesional STH</t>
  </si>
  <si>
    <t>1. Se realizó revisión de la categorización del riesgo del personal reportado en la ARL (27/02/2026) y no se requirió ningún ajuste; debido a que los cambios de riesgos por terminación de encargo se realizaron en el tiempo determinado para la correspondiente vigencia.</t>
  </si>
  <si>
    <t>1. Base de datos revisión de categorización riesgo del personal</t>
  </si>
  <si>
    <t>Posibilidad de efecto dañoso sobre Recursos públicos por liquidación de mayores valores a causa de la comisión de errores sustanciales en la elaboración de actos administrativos que atienden solicitudes de situaciones administrativas.</t>
  </si>
  <si>
    <t>El profesional universitario revisa si las situaciones corresponden a: ¿ingresos, encargos, retiros, primas técnicas,  vacaciones, interrupción de vacaciones, aplazamiento de vacaciones, licencia de luto, terminación de encargos, encargos con funciones, vacancia temporal, comisiones de libre nombramiento y remoción, sanciones disciplinarias), órdenes judiciales, liquidación de prestaciones sociales, licencia de paternidad, licencia de maternidad, licencias no remuneradas?  Si son relacionadas con estos temas, continúa con el Instructivo Situaciones Administrativas</t>
  </si>
  <si>
    <t>Causa raíz</t>
  </si>
  <si>
    <t>Procedimiento de nómina y situaciones administrativa</t>
  </si>
  <si>
    <t>1. Generar acto administrativo para modificar acto administrativo inicial con errores.
2. Solicitar al servidor o contratista reintegrar el valor o la diferencia del valor pagado por concepto de la situación administrativa</t>
  </si>
  <si>
    <t xml:space="preserve"> Humanos, Técnicos</t>
  </si>
  <si>
    <t>Profesional especializado</t>
  </si>
  <si>
    <t>El profesional Especailizado  STH.,Analiza la solicitud de la situación administrativa y verifica que cumpla con los requisitos dispuestos por la normatividad, según los criterios para cada situación administrativa. Nota: En caso de no cumplir con los requisitos se devuelve mediante acto administrativo (resolución u oficio) motivando las causales de rechazo o negación de la solicitud.</t>
  </si>
  <si>
    <t>Instructivo Situaciones Administrativas</t>
  </si>
  <si>
    <t>2. Realizar revisión aleatoria bimestral de las situaciones administrativas otorgadas</t>
  </si>
  <si>
    <t>Situaciones administrativas revisadas / situaciones administrativas programadas</t>
  </si>
  <si>
    <t>Situaciones administrativas y novedades revisadas durante los meses de enero, febrero y marzo de 2026</t>
  </si>
  <si>
    <t xml:space="preserve">Archivos en excel con la relación de novedades y situaciones administrativas de los meses de enero, febrero y marzo de 2026 </t>
  </si>
  <si>
    <t>El profesional Especailizado  STH., Proyecta el acto administrativo (resolución u oficio) de acuerdo con la situación administrativa. Continúa con el Instructivo Trámite de actos administrativos para Talento Humano.</t>
  </si>
  <si>
    <t>El Profesional Universitario, revisa, valida y visa con los soportes aportados el acto administrativo y lo remite al profesional que lo elaboró, para su revisión y validación. Actividad que debe realizarse dentro de las dos (2) horas siguientes de la entrega por parte del profesional.</t>
  </si>
  <si>
    <t>Instructivo trámite de actos administrativos para talento humano</t>
  </si>
  <si>
    <t xml:space="preserve">El subgerente de TH, revisa y visa el acto administrativo y lo envía a la Gerencia de Gestión 
Corporativa para revisión y visto bueno. </t>
  </si>
  <si>
    <t xml:space="preserve">El Gerente Corporativo, revisa y visa el acto administrativo y lo envía a la Gerencia de Gestión 
Corporativa para revisión y visto bueno. </t>
  </si>
  <si>
    <t>Posibilidad de efecto dañoso sobre Recursos públicos por pagos de nómina o de seguridad social realizados por encima de los valores establecidos normativamente y/o pago de multas o intereses moratorios a causa de la omisión en la aplicación de validaciones y verificaciones de la correcta liquidación de los valores a pagar</t>
  </si>
  <si>
    <t xml:space="preserve"> *Ausencia de controles en la elaboración, revisión y aprobación de la nomina de la Entidad. * *</t>
  </si>
  <si>
    <t>1. Realizar el pago o la corrección del pago de la nómina o de la seguridad social, de acuerdo al cumplimiento de requesitos.
2. Realizar el pago de la sanción a que haya lugar</t>
  </si>
  <si>
    <t xml:space="preserve">Profesional universitario de nómina, cruza todos los ingresos base de cotización que tiene el archivo plano con la actividad anterior, con el fin de identificar las posibles diferencias en los IBC. </t>
  </si>
  <si>
    <t>Administrar los recursos financieros y proveer información presupuestal, contable y de tesorería para apoyar el cumplimiento de la misión de la UAECD.</t>
  </si>
  <si>
    <t xml:space="preserve">Declaraciones tributarias presentadas </t>
  </si>
  <si>
    <t xml:space="preserve">Posibilidad de efecto dañoso sobre Recursos públicos por pago de intereses moratorios y sanciones por incumplimiento de plazos y pagos extemporáneos,  a causa de una presentación inexacta y/o extemporánea de declaraciones tributarias </t>
  </si>
  <si>
    <t xml:space="preserve"> *No se remite la información sobre convenios suscritos que generen pago de impuestos, por parte de las áreas responsables, o se realiza de forma extemporánea. * *</t>
  </si>
  <si>
    <t>El contador o subgerente administrativo y financiero incluye anualmente en el Cronograma de reporte de información a la SAF, el requerimiento de la remisión de la información sobre los procesos de negociación y venta que se hayan gestionado tales como convenio interadministrativo, contrato de Catastro Multipropósito o cualquier otro tipo de acuerdo comercial que se encuentre en firme, a la Gerencia Comercial y de Atención al Ciudadano, con el fin de prevenir la no presentación y/o pago oportuno de impuestos a cargo de la entidad, así como el pago de sanciones e intereses moratorios por el incumplimiento. Si no se recibe la información se le solicita a esa dependencia, una manifestación expresa de la inexistencia de convenios interadministrativos, contratos de Catastro Multipropósito o acuerdos comerciales.</t>
  </si>
  <si>
    <t>Instructivo Elaboración de declaraciones tributarias
 Solicitar la información de acuerdos comerciales que se encuentren en firme</t>
  </si>
  <si>
    <t xml:space="preserve">
1. Gestionar o realizar los pagos a que haya a lugar inmediatamente, 
2. Revisar las causales de pago extemporáneo y tomar decisiones correctivas.</t>
  </si>
  <si>
    <t>(Circular expedida y socializada/Circular programada)*100</t>
  </si>
  <si>
    <t xml:space="preserve">Recursos  humanos, físicos, informáticos  y  tecnológicos
</t>
  </si>
  <si>
    <t>Se expidio la Circular No. 004 de 2026 "Cronograma  de reporte Información al área responsable del proceso contable de la vigencia 2026" la cual fue socializada mediante Cordis 2026IE2549 del 6 de febrero.</t>
  </si>
  <si>
    <t>Circular No. 004 de 2026
Cordis 2026IE2549 6 de febrero 2026</t>
  </si>
  <si>
    <t>El contador o profesional especializado de contabilidad, teniendo en cuenta el calendario tributario, verifica la concordancia de los valores retenidos en las órdenes de pago y nómina, así como el valor del IVA generado en la facturación, contra la información de los registros contables tomados del aplicativo LIMAY, buscando la consistencia de los reportes frente a los saldos de las cuentas, a fin de presentar información exacta en las declaraciones tributarias. Si encuentra inconsistencias devuelve para ajustes.</t>
  </si>
  <si>
    <t>Instructivo Elaboración de declaraciones tributarias
Verificar la consistencia de la información recibida, los reportes de los aplicativos y los saldos de las cuentas de impuestos</t>
  </si>
  <si>
    <t>El contador revisa la información consignada en los formularios preliminares y verifica que los valores a pagar correspondan a las retenciones efectuadas sobre las órdenes de pago procesadas en el mes correspondiente, a fin de presentar información exacta en las declaraciones tributarias. Si se detectan errores, vuelven a diligenciar los formularios.</t>
  </si>
  <si>
    <t>Instructivo Elaboración de declaraciones tributarias
Revisar información de los formularios preliminares</t>
  </si>
  <si>
    <t>El profesional universitario o especializado o el contador de la entidad verifica el calendario tributario para establecer su vigencia, así como la oportunidad en la presentación y pago de las declaraciones u obligaciones tributarias de la UAECD. Si no està actualizado se revisan las fechas de presentación de declaraciones tributarias en el calendario.</t>
  </si>
  <si>
    <t xml:space="preserve">
Instructivo Elaboración de declaraciones tributariasRealizar seguimiento al cumplimiento del calendario tributario de la UAECD</t>
  </si>
  <si>
    <t xml:space="preserve">Servicio de Transporte </t>
  </si>
  <si>
    <t>Posibilidad de efecto dañoso sobre Recursos públicos por generar sobrecostos en la gestión de transporte a causa de desplazamientos no justificados o no autorizados en los vehiculos de la Unidad</t>
  </si>
  <si>
    <t xml:space="preserve"> *Desconocimiento por parte de los servidores de los procedimientos y políticas institucionales para el uso del parque automotor de la Unidad * *</t>
  </si>
  <si>
    <t>GSAD-PR-01  Procedimiento Administración de Transporte
Validar la viabilidad de la solicitud de transporte (dependencia)</t>
  </si>
  <si>
    <t xml:space="preserve">1. Comunicar los hechos a la Oficina de Control Interno Disciplinario </t>
  </si>
  <si>
    <t>Realizar control trimestral de uso del parque atomotor (consumo de combustible vs. kilómetros recorridos vs. servicios prestados).</t>
  </si>
  <si>
    <t>(Reportes realizados / Reportes programadas)*100</t>
  </si>
  <si>
    <t>Recursos Humanos
Recursos Tecnológicos
Soportes documentales físicos y electrónicos</t>
  </si>
  <si>
    <t>Responsable administración de transporte</t>
  </si>
  <si>
    <t>En el marco del control del primer trimestre del parque automotor, se evidenció que los 28 vehículos de la entidad recorrieron un total de 58.701  kilómetros, prestando 1.061 servicios solicitados. Para el desarrollo de estas actividades se consumieron 1.987 galones de combustible, con un costo total de $30.420.939.</t>
  </si>
  <si>
    <t>Control I TRIM - Vehiculos</t>
  </si>
  <si>
    <t>GSAD-PR-01  Procedimiento Administración de Transporte
Verificar condiciones para programación del servicio de transporte</t>
  </si>
  <si>
    <t>Inventario actualizado física y contablemente</t>
  </si>
  <si>
    <t>Posibilidad de efecto dañoso sobre Bienes públicos por pérdida, extravío o daño de los bienes de la Unidad a causa de no informar los movimientos (ingreso y salida) de bienes muebles de la Unidad, al servicio de vigilancia y/o al corredor de seguros (según tipo de ingreso)</t>
  </si>
  <si>
    <t xml:space="preserve"> *Incumplimiento del procedimiento de Administración de Bienes Muebles e Inventarios con relación a la actualización de inventarios * *</t>
  </si>
  <si>
    <t>El Profesional de Inventarios o Profesional designado de bienes y consumo o el Auxiliar Administrativo, coteja la información recogida en el levantamiento de la toma física a través del lector del código de barras, y la compara con lo registrado en el Sistema de Administración de Inventarios SAI - “Plano Inventario Total”, estableciendo las coincidencias y diferencias que se presenten, con el fin de establecer posibles diferencias y realizar los correctivos del caso. Si la información no coincide, se efectúa conteo de verificación a las placas de los elementos en los cuales se encuentren diferencias.</t>
  </si>
  <si>
    <t xml:space="preserve">GSAD-PR-05 Procedimiento Administración de Bienes Muebles e Inventarios
Conciliar la información física del inventario con la documental </t>
  </si>
  <si>
    <t>1. Evaluar la situación con los directivos, el contratista de vigilancia y el responsable de seguros para la toma de decisiones pertinentes.
2. Denunciar los hechos ante las autoridades competentes, e informar a la empresa aseguradora y  a la Oficina de Control Interno Discplinario.</t>
  </si>
  <si>
    <t xml:space="preserve">Contar con el contrato de vigilancia vigente para el control de los bienes (Pantallazo SECOP)
</t>
  </si>
  <si>
    <t>(Contrato suscrito/Contrato planeado)*100</t>
  </si>
  <si>
    <t>Se adjunta acta de inicio del Contrato de Comisión No. 365 de 2025 Operación No 83210485.0 con el objeto Para la celebración de operaciones en el  mercado de compras públicas -mcp – de la Bolsa Mercantil de Colombia s.a. para la compra de la prestación del servicio de vigilancia y seguridad privada para la permanente y adecuada protección de las personas, los bienes muebles e inmuebles de propiedad de la UAECD, así como de aquellos por los que le correspondiere salvaguardar en virtud de disposición legal, contractual o convencional de la UAECD.  El plazo de ejecución será de treinta (30) meses, sin exceder el 31 de diciembre de 2027.  Con fecha de inicio:  11/08/2025.</t>
  </si>
  <si>
    <t>Acta de inicio</t>
  </si>
  <si>
    <t xml:space="preserve">El profesional de inventarios o el profesional designado de bienes de consumo, verifica la placa de inventario,
serial, y demás características del elemento perdido, de acuerdo con el reporte presentado por el responsable de éste, con el fin de asegurar la veracidad de la información a consignar en el acta de pérdida y a reportar a la Oficina de Control Disciplinario, así como la correcta actualización del inventario para los ajustes administrativos y contables a que haya lugar. </t>
  </si>
  <si>
    <t>GSAD-PR-05Administración de Bienes Muebles e Inventarios 
Verificar en SAI elelemento perdido y elaborar el acta de pérdida</t>
  </si>
  <si>
    <t>Acta liquidación de contrato
y/o resolución /Liquidación de contratos
ajustada</t>
  </si>
  <si>
    <t>Posibilidad de efecto dañoso sobre Recursos públicos por pérdida de competencia para liquidar contratos a causa de demora o incumplimiento en la radicación de la solicitud de liquidación bilateral o unilateral del contrato con el lleno de los requisitos por parte del supervisor</t>
  </si>
  <si>
    <t xml:space="preserve"> *Incumplimiento por parte de las Dependencias en la radicación de documentos o radicación incompleta o con deficiencias. *Falta de seguimiento al control de los terminos  *Falta de generación y publicidad de los documentos requeridos para la suscripción de la liquidación</t>
  </si>
  <si>
    <t>El Supervisor identifica los contratos a su cargo que requieren liquidación y radica en la Subdirección los documentos pertinentes garantizando la publicidad del expediente en SECOP.</t>
  </si>
  <si>
    <t>Procedimiento Liquidación de contratos
Revisión de los documentos de la solicitud de liquidación 
bilateral del contrato</t>
  </si>
  <si>
    <t>Iniciar las acciones determinadas por las autoridades</t>
  </si>
  <si>
    <t xml:space="preserve">Identificar en una matriz de seguimiento los contratos suscritos que requieren liquidación y su fecha limite para tramite de liquidación con la finalidad de realizar el seguimiento pertinente </t>
  </si>
  <si>
    <t>Actividad prevista para el II trimestre</t>
  </si>
  <si>
    <t>No aplica monitoreo por no ser un riesgo de gestión</t>
  </si>
  <si>
    <t>El Abogado designado en la Subgerencia de Contratación revisa los documentos radicados los cuales deben contener los  documentos establecidos en el procedimiento, este control permite realizar la revisión integral de los documentos de la solicitud de liquidación del contrato.</t>
  </si>
  <si>
    <t>Procedimiento Liquidación de contratos
Suscribir el acta de liquidación bilateral del contrato por 
parte del contratista</t>
  </si>
  <si>
    <t xml:space="preserve">El Abogado designado Subgerencia de Contratación realiza la verificación de la documentación que soporta la solicitud de liquidación, identificando que se encuentren dentro del expediente contractual los documentos especificados en el procedimiento. </t>
  </si>
  <si>
    <t>Procedimiento Liquidación de contratos
Suscribir el acta de liquidación bilateral del contrato por parte del Supervisor y/o interventor del contrato</t>
  </si>
  <si>
    <t xml:space="preserve">Una vez verificados los documentos, el abogado designado revisada el acta de liquidación del contrato, teniendo en cuenta las condiciones generales establecidas la ley, el Manual de Contratación y en el formato respectivo. Así mismo, verifica que todos los documentos del expediente contractual se encuentren acorde con los soportes documentales y la normatividad vigente para la materia. </t>
  </si>
  <si>
    <t>Procedimiento Liquidación de contratos
Revisión de documentos de la solicitud de liquidación unilateral.</t>
  </si>
  <si>
    <t>El Subgerente de Contratación verifica que el acta de liquidación , esté debidamente elaborado y que cumpla los requisitos legales requeridos, este control permite evidenciar y corregir previo a la suscripción errores o inconsistencias que pudieran presentarse en el proyecto de liquidación unilateral del contrato, si se identifica alguna inconsistencia se devuelve al abogado designado.</t>
  </si>
  <si>
    <t>Procedimiento Liquidación de contratos
Revisar proyecto de resolución de liquidación unilateral del 
contrato</t>
  </si>
  <si>
    <t xml:space="preserve"> Firmada el acta de liquidación por las partes, el Abogado designado Subgerencia de Contratación realiza la publicación en el expediente electrónico de SECOP, este control permite que se surtan todas las actuaciones para dar a conocer el acto administrativo. </t>
  </si>
  <si>
    <t>Procedimiento Liquidación de contratos
Notificar al contratista de la resolución de liquidación 
unilateral del contrato</t>
  </si>
  <si>
    <t>Estudios previos y demás
documentos requeridos en la
etapa precontractual</t>
  </si>
  <si>
    <t>Posibilidad de efecto dañoso sobre Recursos públicos por adjudicación de contratos con valores superiores a los precios de mercado y/o la adquisición de bienes o servicios en cantidades mayores a las estrictamente requeridas a causa de suscripción de contratos que ocasionen detrimento patrimonial para la entidad</t>
  </si>
  <si>
    <t xml:space="preserve"> *Deficiencias en los estudios previos y en la estimación del presupuesto del contrato *Falta de análisis técnico de la necesidad y de la cantidad requerida *Falta de control de legalidad de la documentación de soporte para la adjudicación</t>
  </si>
  <si>
    <t xml:space="preserve">El enlace de Contratación y experto temático de los diferentes procesos contractuales diligencia el formato establecido para los estudios previos y su justificación, componentes técnicos, objeto, alcance, modalidad propuesta y elabora el anexo técnico, economico (estructura de costos) y Formato Solicitud de cotización a Proveedores y remite a revisión previa de la  Subgerencia Administrativa y Financiera. </t>
  </si>
  <si>
    <t>Procedimiento de estructuración de estudios y documentos previos en la asignación del enlace de contratación para los procesos contractuales y la elavoración del proyecto inicial de estudios previos</t>
  </si>
  <si>
    <t>Realizar la revisión integral del proceso de contratación involucrado, verificando la correspondencia entre los precios adjudicados y las condiciones reales del mercado, así como la pertinencia y razonabilidad de las cantidades adquiridas frente a la necesidad que originó el contrato. Esta verificación debe incluir el análisis de los estudios previos, cotizaciones, informes técnicos y decisiones adoptadas en el proceso de selección. En caso de encontrarse valores superiores a mercado o cantidades injustificadas, se deberán adelantar las gestiones necesarias para la recuperación de posibles perjuicios, la determinación de responsabilidades, el reporte a los entes de control y la implementación inmediata de ajustes y correctivos en los procedimientos de planeación y evaluación contractual.</t>
  </si>
  <si>
    <t>Revisar que todos los procesos contractuales competitivos suscritos en el periodo cuenten un estudio de sector o de mercado anexo técnico, economico (estructura de costos) según corresponda.</t>
  </si>
  <si>
    <t xml:space="preserve">Proceso contractual competitivo suscrito/estudio de mercado o de sector </t>
  </si>
  <si>
    <t xml:space="preserve">El profesional de la Subgerencia Administrativa y Financiera Revisa y valida los borradores de los anexos técnico y económico (Formato de cotización) asegurando su coherencia, correctas unidades de medida y estructura para el análisis de precios y comparabilidad antes de iniciar el proceso de cotización formal. </t>
  </si>
  <si>
    <t xml:space="preserve">Procedimiento de estructuración de estudios y documentos previos en la actividad de revión de los anexos técnico y económico por parte del profesional de SAF </t>
  </si>
  <si>
    <t xml:space="preserve">El enlace de Contratación gestiona activamente la obtención de un mínimo de tres (3) cotizaciones válidas, y recopila los soportes digitales de la gestión de precios (cotizaciones y/o históricos) obtenidos, que sustenten el futuro análisis de precios. </t>
  </si>
  <si>
    <t xml:space="preserve">Procedimiento de estructuración de estudios y documentos previos en la actividad de consecución de cotizaciones </t>
  </si>
  <si>
    <t>Con base en la información recolectada el enlace de Contratación analiza el sector en contexto local/nacional (aspectos técnicos, comerciales y legales relevantes desde su experticia), identifica y estudia procesos contractuales similares recientes en SECOP II de otras entidades y de la UAECD (si existen). Adicionalmente, realiza una identificación inicial de potenciales proveedores/empresas del sector, clasificándolas preferiblemente (Mipyme/Grande) y un análisis técnico básico de alternativas técnicas y/o tecnológicas y normas aplicables. Consolida en un documento, la información base para el análisis del sector</t>
  </si>
  <si>
    <t xml:space="preserve">Procedimiento de estructuración de estudios y documentos previos en la actividad de consolidar la investigación para el análisis del sector </t>
  </si>
  <si>
    <t xml:space="preserve"> Con base en la información recopilada el profesional de la Subgerencia Administrativa y Financiera realiza los análisis y proyecta el estudio de precios de mercado, aplicando métodos estadísticos (promedio, mediana, desviación estándar, etc.) sobre las cotizaciones y/o precios históricos suministrados, para determinar el presupuesto oficial estimado a traves del documento Análisis del sector y  los requisitos financieros habilitantes (Capacidad Financiera, liquidez, endeudamiento, razón de cobertura de intereses) Capacidad Organizacional (Rentabilidad del patrimonio y Rentabilidad del Activo) basados en el análisis del sector y el cálculo de la capacidad residual de contratación (cuando aplique).</t>
  </si>
  <si>
    <t xml:space="preserve">Procedimiento de estructuración de estudios y documentos previos en la actividad de Proyectar el estudio de precios de mercado. </t>
  </si>
  <si>
    <t>Con los insumos mencionados el Enlace de Contratación verifica el presupuesto oficial obtenido en contraste con el presupuesto programado en el Plan Anual de Adquisiciones e integra estos documentos a estudios previos definitivos para posteriormente solicitar el CDP y radica el expediente completo en la Subgerencia de contratación para dar inicio al proceso</t>
  </si>
  <si>
    <t xml:space="preserve">Procedimiento Mínima Cuantía
Procedimiento Licitación Pública
Procedimiento de Concurso de Méritos
Procedimiento de Selección Abreviada de Menor Cuantía
Procedimiento de Contratación Directa
Procedimiento de Selección Abreviada Subasta Inversa en cuanto a la estructuración de los estudios previos definitivos y la radicación </t>
  </si>
  <si>
    <t>Pago de Contrato/Lineamientos de la gestión contractual</t>
  </si>
  <si>
    <t xml:space="preserve">Posibilidad de efecto dañoso sobre Recursos públicos por la autorización y pago de valores superiores a los precios de referencia establecidos, así como pagos sin el cumplimiento de requisitos ni soportes de ejecución a causa de el incumplimiento de las obligaciones de la supervisión contractual </t>
  </si>
  <si>
    <t xml:space="preserve"> *El supervisor no revisa de manera detallada los entregables, actas, certificaciones o evidencias que respaldan la ejecución del contrato, permitiendo pagos sin soporte adecuado. *El supervisor no valida que los valores facturados correspondan a los precios pactados o a los límites definidos, lo que permite autorizar valores por encima de lo permitido *Sobrecarga operativa o insuficiencia de personal para realizar la correcta revisión y aprobación de los pagos.</t>
  </si>
  <si>
    <t>En cumplimiento de las funciones de supervisión en el componente financiero del contrato el supervisor realizará el  seguimiento a la ejecución financiera del contrato, con el fin de garantizar que los pagos o desembolsos se efectúen en los términos y por las sumas pactadas en las cláusulas contractuales, evitando pagos adicionales o mayores valores ejecutados sin soporte presupuestal o la desfinanciación del contrato.</t>
  </si>
  <si>
    <t>Documento técnico manual de supervisión e interventoría
3.3 aspectos de la supervisión e interventoría.</t>
  </si>
  <si>
    <t>Realizar la verificación inmediata y exhaustiva de los pagos efectuados, validando la correspondencia entre los valores autorizados, los precios de referencia y los soportes de ejecución del contrato. Esta verificación deberá incluir la revisión documental, el requerimiento de aclaraciones al supervisor, contratista y áreas responsables, así como la determinación de posibles pagos en exceso o sin el lleno de requisitos. En caso de identificar inconsistencias, se deberán adelantar las gestiones de recuperación de recursos, reporte de presuntas irregularidades, ajustes al proceso de supervisión y fortalecimiento de los controles para evitar recurrencia.”</t>
  </si>
  <si>
    <t xml:space="preserve">Realizar una socialización dirigida a los supervisores contractuales de la UAECD, en la que se aborden las responsabilidad sobre la autorización de pagos. </t>
  </si>
  <si>
    <t>(Socialización programada/socialización ejecutada)*100</t>
  </si>
  <si>
    <t>Se realizó una socialización dirigida a los supervisores, en la cual se presentaron dos instrumentos prácticos de apoyo como guías de trabajo: (i) el paso a paso del procedimiento para la cuenta de cobro y el plan de pagos en SECOP II y (ii) la socialización de las funciones de supervisión con énfasis en el proceso de pagos.
La dinámica adoptada en esta ocasión fue de tipo participativo inverso, en la medida en que, una vez finalizada la socialización, los supervisores consignarán sus dudas, inquietudes o requerimientos de refuerzo respecto de la información impartida. Dichos insumos serán posteriormente atendidos en una convocatoria virtual, con el propósito de orientar la actividad hacia los requerimientos reales y fortalecer la comprensión de los temas abordados.
Adicionalmente, se socializó la creación de dos nuevos formatos orientados a fortalecer la trazabilidad de la gestión de supervisión, denominados “Formato de Designación de Supervisión” y “Formato de Informe de Supervisión”, los cuales se adjuntan y deberán aplicarse en los casos en que se presenten cambios de supervisión. Así mismo, se informó sobre la incorporación del acápite de Facturación Electrónica en la versión más reciente del Manual de Contratación (versión 4 del 1 de abril de 2026).</t>
  </si>
  <si>
    <t xml:space="preserve">(i) el paso a paso del procedimiento para la cuenta de cobro y el plan de pagos en SECOP II y (ii) la socialización de las funciones de supervisión con énfasis en el proceso de pagos y “Formato de Designación de Supervisión” y “Formato de Informe de Supervisión”. </t>
  </si>
  <si>
    <t>El supervisor deberá  controlar y mantener actualizado el estado financiero del contrato cargando los soportes correspondientes en el plan de pagos del numeral 7. ejecución de la plataforma SECOP II, l y los informes periódicos de supervisión o interventoría, verificando que éstos se desarrollen dentro del plazo y con los montos establecidos, sin que el valor ejecutado exceda la correspondiente apropiación presupuestal.</t>
  </si>
  <si>
    <t>Documento técnico manual de supervisión e interventoría
4. funciones generales de los supervisores e interventores literal p</t>
  </si>
  <si>
    <t>El supervisor deberá conocer los procesos y procedimientos internos de la entidad relacionados con el manejo y trámite de los contratos, trámite para realizar los pagos, diligenciamiento de formatos y demás aspectos inherentes a sus funciones. e) Programar y coordinar con el contratista las reuniones de seguimiento a la ejecución del contrato y registrar en el formato respectivo su estado de avance, acordando la aplicación de correctivos para subsanar los inconvenientes en forma oportuna.</t>
  </si>
  <si>
    <t xml:space="preserve">Documento técnico manual de supervisión e interventoría
4.1 funciones específicas de los supervisores e interventores
4.4. vigilancia administrativa
literal e
</t>
  </si>
  <si>
    <t>El supervisor deberá verificar que la información diligenciada en el informe de ejecución para el pago de la cuenta presentado por el contratista se encuentre debidamente soportados.</t>
  </si>
  <si>
    <t xml:space="preserve">Documento técnico manual de supervisión e interventoría
4.1 funciones específicas de los supervisores e interventores
4.4. vigilancia administrativa
literal q
</t>
  </si>
  <si>
    <t>El supervisor deberá verificar la consistencia entre el servicio efectivamente prestado frente al valor real a pagar, realizando el cálculo matemático para determinar este monto cuando los pagos a los contratistas se efectúen por fracción de mes.</t>
  </si>
  <si>
    <t>Documento técnico manual de supervisión e interventoría
4.1 funciones específicas de los supervisores e interventores
4.5 vigilancia financiera y contable</t>
  </si>
  <si>
    <t>Previa cuantificación de las actividades ejecutadas, avance parcial de obras, o entrega parcial de productos o servicios que efectivamente hayan sido recibidos a satisfacción de la Entidad y de conformidad con lo pactado en el contrato, el supervisor elaborará y suscribirá con el contratista las actas de recibo parcial de obra, bienes o servicios para efectos de su pago al Contratista. A estas actas deberá acompañarse los respectivos soportes y pruebas de recibo</t>
  </si>
  <si>
    <t>Documento técnico manual de supervisión e interventoría
4.6 funciones del supervisor e interventor respecto de los informes y actas. literal d</t>
  </si>
  <si>
    <t>Recaudo de cartera de los diferentes acreedores que tiene la UAECD</t>
  </si>
  <si>
    <t>Posibilidad de efecto dañoso sobre Recursos públicos por vencimiento de términos para el cobro coactivo a causa de retrasos, errores o falta de acciones jurídicas oportunas</t>
  </si>
  <si>
    <t>El profesional  de la Subgerencia de Gestión Jurídica Recibe el expediente de cobro persuasivo adelantado por la Subgerencia Administrativa y Financiera, identificando que contenga los documentos relacionados en el registro de documentos requeridos para iniciar procesos de cobro coactivo y/o interponer demanda para el recobro de incapacidades</t>
  </si>
  <si>
    <t>Procedimiento de recaudo de cartera - cobro coactivo. Actividad: Verificar y radicar el proceso de cobro coactivo</t>
  </si>
  <si>
    <t>1. Realizar reuniones de seguimiento entre las dependencias involucradas, respecto del avance de los procesos coactivos</t>
  </si>
  <si>
    <t>(Seguimientos realizados/seguimientos  planeados)*100</t>
  </si>
  <si>
    <t>Recursos humanos y tecnologícos, SIPROJ</t>
  </si>
  <si>
    <t>Profesionales  Subgerencia de Gestión Jurídica</t>
  </si>
  <si>
    <t>Se realizó la reunión de seguimiento a los procesos judiciales, correspondiente al primer trimestre</t>
  </si>
  <si>
    <t>Acta de reuníón 02. Seguimiento bimestral al estado, oportunidad y resultado de los procesos de cobro de 
incapacidades radicadas ante las EPS, en cumplimiento de la NC 2025-031.</t>
  </si>
  <si>
    <t>MATRIZ DE RIESGOS DE SEGURIDAD DE LA INFORMACIÓN</t>
  </si>
  <si>
    <t>RS</t>
  </si>
  <si>
    <t>1. OneDrive de GGC
2. OneDrive de Dirección</t>
  </si>
  <si>
    <t xml:space="preserve"> * * *</t>
  </si>
  <si>
    <t>a. Ausencia o indebida asignación de derechos de acceso 
b. Desconocimiento de Politicas de seguridad de la Información</t>
  </si>
  <si>
    <t>a. Abuso de derechos
b. Borrado o Corrupción de la Información
c. Fallas Humanas</t>
  </si>
  <si>
    <t xml:space="preserve">El Propietario de información/Admnistrador de Carpetas realiza la solicitud de los accesos definidos para los  funcionarios/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 </t>
  </si>
  <si>
    <t>b</t>
  </si>
  <si>
    <t>DT  manual de políticas detalladas de seguridad y privacidad de la información
 Instructivo de Gestión de Accesos</t>
  </si>
  <si>
    <t xml:space="preserve">El propietario del activo cada vez que se presente un incidente de seguridad deberá reportar la vulberabilidad en la Mesa de Servicios de TI con el fin que se verifique el mismo. La evidencia del control queda registrada en la Mesa de Servicios de TI </t>
  </si>
  <si>
    <t>a, b</t>
  </si>
  <si>
    <t>Instructivo de Gestión de Incidentes</t>
  </si>
  <si>
    <t>a. Desconocimiento de las políticas de seguridad de la información
b. Ausencia de controles de respaldo de información
c. Falta de monitoreo de las plataformas (OneDrive - SharePoint)</t>
  </si>
  <si>
    <t>a. Borrado de Información</t>
  </si>
  <si>
    <t>El proveedor de servicios de nube realiza el respaldo de las herramientas colaborativas de acuerdo con lo descrito en el contrato firmado con la Unidad</t>
  </si>
  <si>
    <t>Instructivo de Copias de Respaldo y Recuperación</t>
  </si>
  <si>
    <t>Restauración de la información de acuerdo con lo descrito en el contrato firmado con el proveedor con la Unidad</t>
  </si>
  <si>
    <t>El proveedor de servicios de nube realiza  la restauración de las herramientas colaborativas e información de acuerdo con lo descrito en el contrato firmado con la Unidad</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</si>
  <si>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La evidencia del control queda en la herramienta de teams del equipo de infraestrcutura y check list diario que maneja cada uno de los administradores de plataforma</t>
  </si>
  <si>
    <t>a,c</t>
  </si>
  <si>
    <t>Procedimiento Gestión de Infraestructura Tecnológica</t>
  </si>
  <si>
    <t>El oficial de seguridad de la información revisa las charlas programadas de sensibilizaciones de seguridad de la información, con el fin de que las dependencias asistan al proceso programado. Verifica las personas/ dependencias que asistieron y las que no asistieron a las sensibilizaciones o actividades. Si existen personas/dependencias que no asistieron remite correo al enlace de cada dependencia para que se programen a los funcionarios y contratistas. De igual manera programa a los funcionarios y contratistas a la siguiente sensibilización o actividad e de seguridad de la información. La evidencia del control queda registrada en el correo remitido a los enlaces de cada dependencia y a los funcionarios o contratistas convocados.</t>
  </si>
  <si>
    <t>DT  manual de políticas detalladas de seguridad y privacidad de la información</t>
  </si>
  <si>
    <t xml:space="preserve">SharePoint Dirección </t>
  </si>
  <si>
    <t xml:space="preserve">El administrador de plataforma de herramientas colaborativas cuando se requiere realiza la configuración de las herramientas, con el fin de asegurar la confidencialidad de integridad de la información dispuesta en las herramientas colaborativas, restringiendo el acceso a los autorizados en caso que se presente una solicitud </t>
  </si>
  <si>
    <t>a, c</t>
  </si>
  <si>
    <t>Restauración de las herramientas colaborativas  e información de acuerdo con lo descrito en el contrato firmado con la Unidad</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</si>
  <si>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t>
  </si>
  <si>
    <t>Procedimiento Gestión de Infraestructura Tecnológica
Instructivo de incidentes de seguridad de la información</t>
  </si>
  <si>
    <t>a</t>
  </si>
  <si>
    <t>DT  manual de políticas detalladas de seguridad y privacidad de la información
Declaración de aplicabilidad</t>
  </si>
  <si>
    <t>El proveedor de servicios de nube realiza el restauración de las herramientas colaborativas de acuerdo con lo descrito en el contrato firmado con la Unidad</t>
  </si>
  <si>
    <t>c</t>
  </si>
  <si>
    <t>Recurso Humano Dirección (Asesores - Personal Asistencial)</t>
  </si>
  <si>
    <t>a. Desconocimiento de las políticas de seguridad de la información</t>
  </si>
  <si>
    <t>a. Ataque de ingenieria social</t>
  </si>
  <si>
    <t>DT  manual de políticas detalladas de seguridad y privacidad de la información
 Declaración de Aplicabilidad</t>
  </si>
  <si>
    <t>Aplicar clausulas de confidencialidad</t>
  </si>
  <si>
    <t>Sensibilizar al personal asesor y asistencial de la direccion en las responsabilidades de seguridad y riesgos asociados con la perdida de confidencialidad de la información manejadas por estos</t>
  </si>
  <si>
    <t xml:space="preserve">Charlas de seguridad de la información realizadas / Charlas de seguridad de la información programados </t>
  </si>
  <si>
    <t>Recursos Humanos , Tecnologicos</t>
  </si>
  <si>
    <t>Directora</t>
  </si>
  <si>
    <t>Cada vez que se va a vincular un funcionario o  contratista de la dependencia desde la Subgerencia de Talento Humano / Gerencia Juridica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funcioario o contratista.</t>
  </si>
  <si>
    <t>a. Alta rotación de personal</t>
  </si>
  <si>
    <t>a. Fuga de conocimiento</t>
  </si>
  <si>
    <t>El  jefe de dependencia o área verifica que exista minimo dos personas que conozcan una misma actividad que se desarrolla en la dependencia con el fin que en el evento que una persona falte la otra reemplaza las actividades correpondientes. Las evidencias del control quedan registradas en las actas de seguimiento de la dependencia.</t>
  </si>
  <si>
    <t>Contar minimo dos personas que conozcan una misma actividad</t>
  </si>
  <si>
    <t>Verificar las actas de entrega del personal que finalice sus labores en el equipo de la Direccion</t>
  </si>
  <si>
    <t>Actas verificadas / Actas presentadas</t>
  </si>
  <si>
    <t>Desde la dirección se verifican las actas de entrega del personal que finalice sus labores en el equipo de la Direccion</t>
  </si>
  <si>
    <t>Direccionar la formulación, ejecución, seguimiento y actualización de la planeación institucional a nivel estratégico, táctico y operativo mediante la definición e implementación de proyectos de inversión, políticas, lineamientos e instrumentos de planeación, que permitan lograr el cumplimiento de los compromisos del plan de desarrollo distrital, las políticas nacionales y distritales, los planes estratégicos e institucionales, la rendición de cuentas, facilitando la toma de decisiones, contribuyendo a la mejora continua y generando valor público.</t>
  </si>
  <si>
    <t xml:space="preserve">SISTEMA DE INFORMACIÓN PANDORA   </t>
  </si>
  <si>
    <t xml:space="preserve">
a. Deficiencia en la autorización de permisos y acceso de la información.
b. Acceso intencionado por parte de personal no autorizado.
c.Defectos bien conocidos en el software</t>
  </si>
  <si>
    <t xml:space="preserve">
 a. Pérdida, corrupción, o modificación no autorizada de la información.
b. Espionaje remoto
c. Fallas Humanas, Error en el uso, Gestiones en ambiente de pruebas
</t>
  </si>
  <si>
    <t>Una vez el analista de desarrollo termina un desarrollo del software o sistemas, el líder funcional/usuario funcional revisan que las pruebas ejecutadas cumplan con la solicitud o especificación del cambio a realizar, si no son exitosas, se devuelven al analista para ajuste.</t>
  </si>
  <si>
    <t>Procedimiento soporte y mantenimiento de sistemas de información
Ejecutar pruebas</t>
  </si>
  <si>
    <t>Restauración de la configuración de la herramienta e información.</t>
  </si>
  <si>
    <t>El administrador de la plataforma diariamente valida las plataformas que administran con el fin de verificar que se encuentren disponibles y en correcto funcionamiento. En caso de que se presente algún incidente o evento, acorde a cada capa de la infraestructura tecnológica se deberán ejecutar las actividades de la administración y mantenimiento preventivo o correctivo según corresponda.</t>
  </si>
  <si>
    <t>Procedimiento Gestión de Infraestructura Tecnológica
Validar disponibilidad de la plataforma tecnológica</t>
  </si>
  <si>
    <t>El sistema cada vez que un usuario se identifica con las credenciales en el aplicativo, valida contra la información registrada en la base de datos, con el fin de verificar la identidad y mostrar la información relacionada a este usuario.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</si>
  <si>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a,b</t>
  </si>
  <si>
    <t>No documentado</t>
  </si>
  <si>
    <t>El Administrador de la platafoma/sistema realiza verificación de la matriz de programación copias de respaldo en cuanto a su configuración y datos. Si considera que es necesario actualiza los recursos tecnológicos. Esta solicitud debe realizarse a través de la herramienta tecnológica de apoyo a la mesa de servicio de TI y previamente disponer dicha información.</t>
  </si>
  <si>
    <t>Instructivo de Copias de Respaldo y Recuperación
Realizar la revisión de la matriz y/ o solicita ajustes</t>
  </si>
  <si>
    <t>El Operador del datacenter verifica diariamente la ejecución de los trabajos programados en la solución de copias de respaldo de la Unidad, si la ejecución no es satisfactoria realiza relanzamiento de la copia</t>
  </si>
  <si>
    <t>Instructivo de Copias de Respaldo y Recuperación
Verificar la ejecución de la programación de las copias de respaldo</t>
  </si>
  <si>
    <t>El jefe de dependencia (o a quien él designe mediante memorando enviado a la Gerencia de Tecnología) debe revisar el reporte de las cuentas de usuario de red que expiraron hasta el corte mensual y por inactividad mayor a sesenta (60) días, si se requiere depuración Solicita inactivar las cuentas en los sistemas de información, por medio de una solicitud en la herramienta tecnológica de apoyo a la mesa de servicio de TI adjuntando el respectivo reporte</t>
  </si>
  <si>
    <t>Instructivo de gestión de accesos
Revisar y solicitar depuraciones mensuales cuentas de usuario de red</t>
  </si>
  <si>
    <t xml:space="preserve">
a. Acceso intencionado por parte de personal no autorizado  a infraestructura del Sistema
b. Defectos bien conocidos en el software
c. Ausencia de planes de continuidad o Fallas de restauración de la plataforma posteriores a pruebas de continuidad del negocio</t>
  </si>
  <si>
    <t xml:space="preserve">
 a. Pérdida, corrupción, o modificación no autorizada de la información.
b. Espionaje remoto
c. Falla de la plataforma
</t>
  </si>
  <si>
    <t>Los responsables de proceso Revisar que el Análisis de Impacto al Negocio BIA, tenga identificados: - actividades críticas - proveedores internos y externos -
clientes internos y externos - épocas críticas - registros vitales - impactos de una interrupción - sistemas de información del proceso - cálculo de la criticidad del proceso. Mediante firma se aprueba el documento y se envía por correo electrónico. En caso de requerir correcciones se deben realizar por los líderes de continuidad y el Oficial de continuidad</t>
  </si>
  <si>
    <t>Procedimiento de Continuidad del negocio
Revisar y aprobar el Análisis de Impacto al Negocio BIA</t>
  </si>
  <si>
    <t>One Drive -  \FileServer_OAP</t>
  </si>
  <si>
    <t xml:space="preserve">
a. Ausencia de control de acceso
b. Desconocimiento o no aplicación de las políticas de seguridad y privacidad de la información
c. Desconocimiento de la herramienta de OneDrive
</t>
  </si>
  <si>
    <t xml:space="preserve">
 a. Pérdida, corrupción, o modificación no autorizada de la información.
b. Espionaje remoto
c. Fallas Humanas, Error en el uso. Problemas de sincronización de la herramienta
</t>
  </si>
  <si>
    <t>El ingreso a las herramientas colaborativas de la Unidad será a través del portal Web, de forma
local o a través de la aplicación móvil. En caso de requerirse otra plataforma de video llamada o
reuniones virtuales diferente a la designada por la UAECD, el jefe de la dependencia debe solicitar la autorización para el acceso, una vez terminado el evento o reunión desde la Subgerencia de infraestructura de TI bloqueara el acceso. 
Es responsabilidad del propietario de la cuenta de acceso a las herramientas colaborativas, otorgar los permisos de acceso a la información, incluyendo los que se otorguen a personal externo a la Unidad. Los permisos de acceso deben estar acorde con los lineamientos establecidos según el nivel de confidencialidad de la información</t>
  </si>
  <si>
    <t xml:space="preserve">DT  manual de políticas detalladas de seguridad y privacidad de la información
Reglas sobre el uso de herramientas colaborativas o espacios de participación (redes sociales, foros,
chats, blogs, entre otros) </t>
  </si>
  <si>
    <t>El Oficial y/o Equipo de Seguridad de la Información / Comunicaciones / Subgerencia de Talento Humano sensibiliza, capacita y comunica al personal de la UAECD en seguridad de la información, definiendo y ejecutando en coordinación con la Subgerencia de Talento Humano y Comunicaciones las actividades establecidas en el Plan de Sensibilización, Capacitación y Comunicación del Sistema de Gestión de Seguridad y Privacidad de la Información para todo el personal. Se incluye educación respecto a las herramientas descritas en el Instructivo de Cifrado de Información</t>
  </si>
  <si>
    <t>b,c</t>
  </si>
  <si>
    <t>Procedimiento gestión de seguridad y privacidad de la información
Sensibilizar, capacitar y comunicar al personal de la UAECD en Seguridad y Privacidad de la Información</t>
  </si>
  <si>
    <t>One Drive - \FileServer_OAP</t>
  </si>
  <si>
    <t xml:space="preserve">
a. Desconocimiento de las políticas de seguridad de la información
b. Ausencia de copias de respaldo
c. Ausencia de planes de continuidad</t>
  </si>
  <si>
    <t xml:space="preserve">
a. Perdida o hurto  de información 
b. Espionaje remoto
c. Falla de la plataforma. Problemas de sincronización
</t>
  </si>
  <si>
    <t>Gestionar el talento humano de la Unidad en el ciclo de vida del servidor público (ingreso, permanencia y retiro), con el propósito de contribuir a su desarrollo integral; así como, propiciar un clima y cultura organizacional que apoyen en el cumplimiento de la misión de la Entidad.</t>
  </si>
  <si>
    <t>1. Historias Laborales
2. Planes de Talento Humano
3. Expedientes de Provisión de personal</t>
  </si>
  <si>
    <t>1. Entrenamiento insuficiente en seguridad
2. Falta de conciencia acerca de la seguridad
3. Acceso intencionado por parte de personal no autorizado
4. Deficiencia en la asignación de permisos</t>
  </si>
  <si>
    <t>1. Acceso no autorizado de los datos personales
2. Robo de medios o documentos
3. Perdida o modificación de información
4. Abuso de derechos</t>
  </si>
  <si>
    <t>1, 2, 3 y 4</t>
  </si>
  <si>
    <t>Documento Técnico Manual de Políticas Detalladas de Seguridad de la Información / Declaración de Aplicabilidad</t>
  </si>
  <si>
    <t>1. Solicitar ajustar los permisos o accesos que requieren actualización
2. Solicitar a la Gerencia de Tecnología suministrar la copia de seguridad o de respaldo de la información</t>
  </si>
  <si>
    <t>Revisar trimestralmente la matriz de permisos y actualizarla cuando se requiera.</t>
  </si>
  <si>
    <t>Revisiones realizadas / revisiones programadas</t>
  </si>
  <si>
    <t>Recursos Humanos, Tecnológicos</t>
  </si>
  <si>
    <t>Subgerente de Talento Humano</t>
  </si>
  <si>
    <t>El gestor de accesos remite semestral el reporte de cuentas de usuario a los jefes de dependencia para su revisión, en caso de requerir ajustes sobre el reporte, se remite un correo desde la dependencia solicitando los ajustes correspondientes. La evidencia queda en el correo
El equipo encargado en la sit realiza los ajustes correspondientes relacionados con la gestion de accesos</t>
  </si>
  <si>
    <t>3, 4</t>
  </si>
  <si>
    <t>Instructivo Gestión de Accesos</t>
  </si>
  <si>
    <t xml:space="preserve">El propietario del activo cada vez que se presente un incidente de seguridad debera reportar la vulnerabilidad en la Mesa de Servicios de TI con el fin que se verifique el mismo. La evidencia del control queda registrada en la Mesa de Servicios de TI </t>
  </si>
  <si>
    <t>Instructivo Gestión Mesa de Servicios</t>
  </si>
  <si>
    <t>1. Entrenamiento insuficiente en seguridad
2.  Falta de conciencia acerca de la seguridad
3. Deficiencia en la asignación de permisos</t>
  </si>
  <si>
    <t>1. Acceso no autorizado de los datos personales
2. Robo de medios y documentos
3. Daño físico por agua o fuego
4. Daño por un evento sísmico</t>
  </si>
  <si>
    <t>1, 2, 3</t>
  </si>
  <si>
    <t xml:space="preserve">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t>
  </si>
  <si>
    <t>El gestor de accesos remite semestral el reporte de cuentas de usuario a los jefes de dependencia para su revisión, en caso de requerir ajustes sobre el reporte, se remite un correo desde la dependencia solicitando los ajustes correspondientes. La evidencia queda en el correo</t>
  </si>
  <si>
    <t>Información análoga en Archivo de Gestión
(historias laborales en formato análogo)</t>
  </si>
  <si>
    <t xml:space="preserve">1. Ausencia de control de acceso
2. Desconocimiento o no aplicación de las políticas de seguridad y privacidad de la
información </t>
  </si>
  <si>
    <t>1. Hurto, Pérdida, destrucción, acceso o uso no autorizado de la información 
2. Fallas Humanas
3. Modificación o corrupción de documentos</t>
  </si>
  <si>
    <t>El jefe de dependencia una vez se retira el servidor de la entidad, solita a la Subgerencia Administrativa y Financiera la eliminación de los accesos al archivo  físico de la Subgerencia de Talento Humano,  con el propósito de garantizar que el ex - servidor  no pueda acceder al archivo donde se encuentran los documentos. Se debe remitir un correo electronico ala SAF indicando la novedad. En caso de no remitir el correo electronico se puede materializar el riesgo. La evidencia de la ejecicuón del control es el correo electronico.</t>
  </si>
  <si>
    <t xml:space="preserve">
Documento Técnico Manual de Políticas Detalladas de Seguridad de la Informacion</t>
  </si>
  <si>
    <t>1. Solicitar a la Subgerencia Administrativa y Financiera ajustar los permisos del servidor y/o contratista.</t>
  </si>
  <si>
    <t xml:space="preserve">Cada vez que un servidor o contratista ingresa identificándose con su tarjeta de proximidad o huella a un área segura (archivo de gestión), verifica si está autorizado para ingresar al área con el fin de conceder el acceso correspondiente. En caso de que el servidor no esté autorizado para ingresar al área, el Sistema biométrico NO concede el acceso correspondiente. La evidencia del control queda registrada en la base de datos del sistema biométrico. </t>
  </si>
  <si>
    <t>Procedimiento zonas seguras de la UAECD</t>
  </si>
  <si>
    <t>1. Entrenamiento insuficiente en seguridad
2. Falta de conciencia acerca de la seguridad
3. Uso inadecuado o descuidado del control de acceso físico a las edificaciones y los recintos
4. No tener las historias laborales escaneadas en su totalidad</t>
  </si>
  <si>
    <t>1. Daño físico por daños con agua o fuego
2. Fenómenos sísmicos
3. Acceso no autorizado de los datos personales
4. Robo de medios o documentos</t>
  </si>
  <si>
    <t>Documento Técnico manual de Politicas Detalladas de Seguridad de la Información</t>
  </si>
  <si>
    <t>1. Solicitar el backup en formato digital de la información.
2. Solicitar a la Subgerencia Administrativa y Financiera ajustar los permisos del servidor y/o contratista.</t>
  </si>
  <si>
    <t>El Administrador de la platafoma/sistema realiza la restauración  de la información</t>
  </si>
  <si>
    <t>Bases de datos que contienen información sensible de todos los servidores públicos de la UAECD. Son las siguientes:
- Base de Datos Sociodemografica (BDS)
- Base de Datos Planta de personal (BDPP)</t>
  </si>
  <si>
    <t>1. Gestión deficiente de las contraseñas 
2. No existencia de una copia de seguridad
3. Ubicación no adecuada de la información (equipos de los funcionarios)</t>
  </si>
  <si>
    <t>1. Pérdida, modificación o borrado de datos personales
2. Acceso no autorizado a los datos personales</t>
  </si>
  <si>
    <t>1, 2 y 3</t>
  </si>
  <si>
    <t>1. Solicitar el cambio de contraseña de la cuenta o equipo afectada/o.
2. Solicitar a la Gerencia de Tecnología ajustar los accesos de las cuentas no autorizadas.</t>
  </si>
  <si>
    <t>Monitorear trimestralmente y dejar evidencia de las personas que acceden a las bases de datos con información sensible.</t>
  </si>
  <si>
    <t>Monitoreos realizados / Monitoreos programados</t>
  </si>
  <si>
    <t>1. No existencia de una copia de seguridad
2.Ausencia de responsabilidades en la seguridad de la información en la descripción de los cargos
3. Ubicación no adecuada de la información (equipos de los funcionarios)</t>
  </si>
  <si>
    <t>1. Pérdida o borrado de datos personales
2. Acceso no autorizado a los datos personales
3. Pérdida, destrucción, acceso o uso no autorizado</t>
  </si>
  <si>
    <t>1,2 y 3</t>
  </si>
  <si>
    <t>Solicitar a la Gerencia de Tecnología la restauración de la Base de datos.</t>
  </si>
  <si>
    <t>Archivo de Gestión de la Subgerencia de Talento Humano</t>
  </si>
  <si>
    <t>1. Ausencia de control de accesos
2. Uso inadecuado o descuidado del control de acceso físico a las edificaciones y los recintos
3. Desconocimiento de políticas de seguridad</t>
  </si>
  <si>
    <t>1. Daños físicos daños por agua, fuego 
2. Eventos naturales: inundación o fenómenos sísmicos</t>
  </si>
  <si>
    <t>1. Daño físico por daños por agua o fuego
2. Fenómenos sísmicos
3. Acceso no autorizado de los datos personales
4. Robo de medios o documentos</t>
  </si>
  <si>
    <t>Cada vez que un servidor o contratista ingresa identificándose con su tarjeta de proximidad o huella a un área segura (archivo de gestión), verifica si está autorizado para ingresar al área con el fin de conceder el acceso correspondiente. En caso de que el servidor no esté autorizado para ingresar al área, el Sistema biométrico NO concede el acceso correspondiente. La evidencia del control queda registrada en la base de datos del sistema biométrico</t>
  </si>
  <si>
    <t>Sharepoint GGC -  STH</t>
  </si>
  <si>
    <t xml:space="preserve">1. Desconocimiento de las políticas de seguridad de la información                                                                                                        2. Ausencia de copias de respaldo                                                                             3. Asignación errada de los derechos de acceso                                                                              </t>
  </si>
  <si>
    <t xml:space="preserve">1. Perdida o hurto  de información                                            2. Espionaje remoto                                                                                                                    3. Corrupción de los datos       </t>
  </si>
  <si>
    <t>Espacio en Onedrive</t>
  </si>
  <si>
    <t>Sicapital - Perno</t>
  </si>
  <si>
    <t>1.Ausencia de mecanismos de identificación y autentificación, como la autentificación de usuario
2.Ausencia de responsabilidades en la seguridad de la información en la descripción de los cargos
3. Desconocimiento de políticas de seguridad de la información</t>
  </si>
  <si>
    <t>1. Uso no autorizado del equipo
2. Corrupción de los datos
3. Pérdida o borrado de información</t>
  </si>
  <si>
    <t>El sistema cada vez que un usuario se identifica con las credenciales en el aplicativo, valida contra la información registrada en la base de datos, con el fin de verificar la identidad y mostrar la información relacionada a este usuario. En caso de que las credenciales ingresadas no correspondan con las registradas en la base de datos, el sistema genera un mensaje indicando existencia de credenciales erróneas y no permite el ingreso. La evidencia del control queda registrada en la base de datos del sistema. – DETECTIVO</t>
  </si>
  <si>
    <t>Procedimiento Desarrollo de Sistemas de Información</t>
  </si>
  <si>
    <t>1. Solicitar ajustar los permisos o accesos que requieren actualización</t>
  </si>
  <si>
    <t xml:space="preserve">Realizar la revisión semestral del reporte de accesos remitido por el gestor de accesos y solicitar las modificaciones (cuando se requieran) </t>
  </si>
  <si>
    <t>El analista de desarrollo una vez termina un desarrollo solicitado por el usuario final realiza pruebas unitarias con el fin de verificar el cumplimiento de los ajustes y/o desarrollos de acuerdo a la HI planteada y al diseño propuesto de la solución. De encontrarse alguna no conformidad, realiza los ajustes correspondientes y construye el guion de pruebas para validación por parte del líder funcional. La evidencia del control queda registrada en la mesa de servicios de TI. DETECTIVO</t>
  </si>
  <si>
    <t>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t>
  </si>
  <si>
    <t xml:space="preserve">Sicapital - Perno
CONTINUIDAD </t>
  </si>
  <si>
    <t xml:space="preserve">1. Ausencia de planes de continuidad
2. Arquitectura insegura de la red
3. Ausencia de copias de respaldo
4. Gestión deficiente de las contraseñas
 CONTINUIDAD: 5. Obsolescencia del aplicativo PERNO.
</t>
  </si>
  <si>
    <t xml:space="preserve">1. Procesamiento ilegal de los datos
2. Robo de medios o documentos
CONTINUIDAD 
 3. Indisponibilidad o falla de la aplicación. </t>
  </si>
  <si>
    <t>1. Solicitar a la Gerencia de Tecnología suministrar la copia de seguridad o de respaldo de la información
2. Solicitar ejecutar Plan de Continuidad</t>
  </si>
  <si>
    <t xml:space="preserve">Realizar seguimiento trimestral para determinar si se presentó  pérdida de disponibilidad del sistema de información PERNO, y si aplica, que se hayan creado las correspondientes  mesas de servicio a TI </t>
  </si>
  <si>
    <t xml:space="preserve"> Seguimientos realizados / seguimientos programados</t>
  </si>
  <si>
    <t xml:space="preserve">El sistema cada vez que un usuario se identifica con las credenciales en el aplicativo, valida contra la información registrada en la base de datos, con el fin de verificar la identidad y mostrar la información relacionada a este usuario. En caso de que las credenciales ingresadas no correspondan con las registradas en la base de datos, el sistema genera un mensaje indicando existencia de credenciales erróneas y no permite el ingreso. La evidencia del control queda registrada en la base de datos del sistema. </t>
  </si>
  <si>
    <t>Procedimiento Soporte y mantenimiento de sistemas de Información</t>
  </si>
  <si>
    <t>Los administradores de plataforma / bases de datos  revisan cada año la matriz de programación de copias de respaldo y recuperación, remitida por el gestor de accesos, con el fin de verificar que se realice el respaldo correspondiente de los sistemas de la entidad. Los administradores de plataforma / bases de datos  revisan la matriz y en caso de ser necesario solicitan realizar las modificaciones pertinentes. La evidencia queda registrada en una mesa de servicios de TI o por correo electrònico.</t>
  </si>
  <si>
    <t>Cada administrador de plataforma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t>
  </si>
  <si>
    <t xml:space="preserve">2, 3 </t>
  </si>
  <si>
    <t>El oficial de continuidad del negocio gestiona con los enlaces de continuidad la verificación y/o actualización del plan de continuidad del negocio para el aplicativo de nómina, el cual es revisado y aprobado por el dueño del proceso.</t>
  </si>
  <si>
    <t>Plan de continuidad del negocio (BCP)</t>
  </si>
  <si>
    <t>Recurso humano de la STH.</t>
  </si>
  <si>
    <t>CONTINUIDAD 1. Retiro, enfermedad, incapacidad, vacaciones del personal.</t>
  </si>
  <si>
    <t>CONTINUIDAD 1. Ausencia de personal estratégico, técnico uoperativo.</t>
  </si>
  <si>
    <t>El oficial de continuidad del negocio gestiona con los enlaces de continuidad la verificación y/o actualización del Plan de continuidad (BCP) del proceso, el cual es revisado y aprobado por el dueño del proceso.</t>
  </si>
  <si>
    <t>El Backup del personal no disponible realizará las actividades asociadas al cargo</t>
  </si>
  <si>
    <t>Actualizar el registro de personal de Nómina de la Subgerencia de Talento Humano</t>
  </si>
  <si>
    <t>Registro actualizado</t>
  </si>
  <si>
    <t>DT Politicas de seguridad de la información</t>
  </si>
  <si>
    <t>La jefe de dependencia verifica que exista mínimo dos personas que conozcan una misma actividad que se desarrolla en la dependencia con el fin que en el evento que una persona falte la otra reemplaza las actividades correspondientes. Las evidencias del control quedan registradas en las actas de seguimiento de la dependencia.</t>
  </si>
  <si>
    <t>1. Ausencia del personal
2. Entrenamiento insuficiente en seguridad
3. Falla de conciencia acerca de la seguridad</t>
  </si>
  <si>
    <t>1. Incumplimiento de las politicas de seguridad.
2. Error humano en Uso de los sistemas de información de STH</t>
  </si>
  <si>
    <t>Gestionar el conocimiento crítico y estratégico, a través del diseño y la implementación de mecanismos y herramientas que permitan dinamizar el flujo
del conocimiento a partir de la identificación, generación, preservación, transferencia y aplicación del conocimiento con el fin de contribuir a la toma de
decisiones, facilitar los procesos de innovación y mejoramiento continuo de la UAECD en el marco de los objetivos de la entidad.</t>
  </si>
  <si>
    <t xml:space="preserve">Aplicaciones Web y códigos fuente de la  Subgerencia de Analítica de Datos </t>
  </si>
  <si>
    <t>1. Inconvenientes en la gestión operativa, administración y/o soporte de la infraestrutura tecnológica que soporta las plataformas o servicios de la entidad
2. Debilidades en el mantenimiento de la Infraestructura Tecnológica
3. Fallas Humanas</t>
  </si>
  <si>
    <t xml:space="preserve">
1. Afectación de los sistemas de información y servicios informaticos
2. Pérdida, modificación o uso no autorizado de la información
3. Ataques externos cibernéticos.
4. Abuso de derechos
5. Mal funcionamiento de IT</t>
  </si>
  <si>
    <t>Para el acceso a las aplicaciones moviles y web d se maneja el control de acceso mediante la gestiòn de permisos.</t>
  </si>
  <si>
    <t>Instructivo de Gestión de accesos</t>
  </si>
  <si>
    <t>En caso que el incidente no pueda ser corregido por el administrador de la plataforma / aplicación, este debe ser escalado al proveedor para su solución</t>
  </si>
  <si>
    <t>El oficial de seguridad de la información revisa las charlas programadas de sensibilizaciones de seguridad de la información, con el fin de que las dependencias asistan al proceso programado. Verifica las personas/dependencias que asistieron y las que no asistieron a las sensibilizaciones o actividades. Si existen personas/dependencias que no asistieron remite correo al enlace de cada dependencia para que se programen a los funcionarios y contratistas. De igual manera programa a los funcionarios y contratistas a la siguiente sensibilización o actividad e de seguridad de la información. La evidencia del control queda registrada en el correo remitido a los enlaces de cada dependencia y a los funcionarios o contratistas convocados.</t>
  </si>
  <si>
    <t>Documento Técnico Manual de Políticas Detalladas de Seguridad de la Información
Declaración de aplicabilidad</t>
  </si>
  <si>
    <t>Validar disponibilidad de la plataforma tecnológica</t>
  </si>
  <si>
    <t>Procedimiento de Gestión de Infraestructura Tecnológica</t>
  </si>
  <si>
    <t>Ejecutar actividades de administración de la infraestructura tecnológica. Cuando se presenta incidentes, el administrador identifica la falla y gestiona la solución del problema, con el fin de corregir o solucionar el problema.</t>
  </si>
  <si>
    <t>Validar errores en logs de aplicaciones
Verificar logs y determinar la causa</t>
  </si>
  <si>
    <t>Restaurar el servicio, realizar pruebas, verificar la solución</t>
  </si>
  <si>
    <t xml:space="preserve">Aplicaciones  web y código fuente de la  Subgerencia de Analítica de Datos </t>
  </si>
  <si>
    <t>Respaldo de información almacenada en servidores ,  actividad realizada por los operadores desde la Subgerencia de Infraestrcutura Tecnológica</t>
  </si>
  <si>
    <t>Instructivo de Copias de Respaldo y Recuperación / Dcumento Tecnico Maual de Politicas detalladas de seguridad y privacidad de la  información (Política de copias de respaldo de información)</t>
  </si>
  <si>
    <t>Restauración de informacion: Servicios , actividad realizada por el equipo de la SIT en apoyo con el proveedor correspondiente.</t>
  </si>
  <si>
    <t>Reportar incidentes de disponibilidad del servicio por la mesa para que estos sean atentidos por tecnologia</t>
  </si>
  <si>
    <t>Procedimiento Gestión Mesa de Servicios</t>
  </si>
  <si>
    <t>Hacer monitoreos periodicos (diarios, semanal,  quincenal) de que todos los servicios esten disponibles</t>
  </si>
  <si>
    <t>Ejecutar actividades de administración de la infraestructura tecnológica</t>
  </si>
  <si>
    <t xml:space="preserve">Servicios de computación en nube y softtware
</t>
  </si>
  <si>
    <t xml:space="preserve">1. Inconvenientes en la gestión operativa, administración y/o soporte de la infraestrutura tecnológica que soporta las plataformas o servicios de la entidad  
2. Debilidades en el mantenimiento de la Infraestructura Tecnológica en nube
3. Desconocimiento en el uso de los servicios de computación en nube y softtware.
4. Ausencia de control de acceso </t>
  </si>
  <si>
    <t xml:space="preserve">
1. Falla en los sistemas.
2. Pérdida o corrupción (alteración o daño) de la información.
3. Fallas Humanas
4. Fallas de conexión de internet o red.</t>
  </si>
  <si>
    <t>Gestión de acceso a la infraestructura de nube, de acuerdo a los roles establecidos en la subgerencia de infraestructura tecnológica</t>
  </si>
  <si>
    <t>Procedimiento de Infraestructura Tecnológica</t>
  </si>
  <si>
    <t>Validación de la Servicios de computación en nube y softtware si  esta activo. Se sube los servicios del servidor.
Soporte con proveedor del servicio.</t>
  </si>
  <si>
    <t>El SOC a traves de la herramienta SIEM junto con las herramientas de administracion de los servidores monitorean activamente los servicios de la infraestructura tecnológica.</t>
  </si>
  <si>
    <t>Restauración  de las configuraciones de la infraestrcutura de nube (matrices de backup)</t>
  </si>
  <si>
    <t>Copias de respaldo de las configuraciones de la plataforma en Nube</t>
  </si>
  <si>
    <t xml:space="preserve">Servicio de computación en nube y software
</t>
  </si>
  <si>
    <t>1. Inconvenientes en la gestión operativa, administración y/o soporte de la infraestrutura tecnológica que soporta las plataformas o servicios de la entidad 
2. Debilidades en el mantenimiento de la Infraestructura Tecnológica
3.  Indisponibilidad de los Servicio de computación en nube y software en la plataformas de nube</t>
  </si>
  <si>
    <t>Respaldo de la información de configuracion de la infraestructura de nube</t>
  </si>
  <si>
    <t xml:space="preserve">Monitoreo por parte de los adminsitradores de Servidores de la disponibilidad de las nubes </t>
  </si>
  <si>
    <t>Restauracion de la informacion de configuracion de la infraestructura de nube. Se debe tener en cuenta que el tiempo de indisponibilidad no debe superar el RTO (Recovery Time Objective) Tiempo objertivo de recuperación, de acuerdo a los lineamientos de Gestión de continuidad de Negocio</t>
  </si>
  <si>
    <t xml:space="preserve">Gestionar la relación con los grupos de valor de la Unidad que permita a la entidad posicionarse, prestar una experiencia de servicio para satisfacer sus necesidades y expectativas, así como garantizar la generación de ingresos para la entidad.  </t>
  </si>
  <si>
    <t>Portal Web
(Comunicaciones)</t>
  </si>
  <si>
    <t>1. Ausencia de parametros de seguridad
1a. Ausencia de copias de respaldo 
2. Ausencia de control de acceso al administrador de contenidos
2a. Asignación errada de los derechos de acceso a nivel de admnistración de la base de datos.
3. Desconocimiento de las politicas de seguridad y privacidad de la información</t>
  </si>
  <si>
    <t>1. Ataques cibernéticos
1a. Pérdida o modificación de la información
2. Falsificación y/o abuso  de derechos</t>
  </si>
  <si>
    <t>El jefe de dependencia valida cada vez que se requiera que el manejo de la gestión de accesos al portal web sea realizado por las personas designadas por este. En caso de que el perfil de gestion de permisos cambie es el jefe de dependencia quien realizará la designación. Esta designación generalmente se realiza por correo electrónico o se podría realizar por acta de reunión.</t>
  </si>
  <si>
    <t>2,2a</t>
  </si>
  <si>
    <t>Revisión de la gestión de accesos al portal web</t>
  </si>
  <si>
    <t>Solicitar reporte mensual de los respaldos realizados al portal web.</t>
  </si>
  <si>
    <t>Reportes realizados / reportes programados</t>
  </si>
  <si>
    <t>Asesor de Comunicaciones</t>
  </si>
  <si>
    <t xml:space="preserve">El equipo de admnistradores de servidores realiza respaldo del servidor donde se encuentra el portal web. </t>
  </si>
  <si>
    <t>1a</t>
  </si>
  <si>
    <t>Instructivo de copias de respaldo y recuperación</t>
  </si>
  <si>
    <t>Solicitar a Tecnología, por mesa de servicios, trimestralmente,  la relación de usuarios con su respectivo rol en el portal web, con el fin de verificar los permisos asignados.</t>
  </si>
  <si>
    <t>Reporte revisado / reporte entregado</t>
  </si>
  <si>
    <t>El jefe de dependencia, cuando se requiere, solicita a la webmaster que se revoquen los accesos otorgados a las personas que realizan el manejo de la gestión de accesos al portal web. La evidencia se puede dejar por correo electronico o mesa de servicios de TI.</t>
  </si>
  <si>
    <t>Documento técnico Manual de Políticas de Seguridad y Privacidad de la Información / Instructivo de Gestión de Accesos</t>
  </si>
  <si>
    <t>Portal Web 
(Comunicaciones)</t>
  </si>
  <si>
    <t>1. Ausencia de parametros de seguridad
1a. Ausencia de copias de respaldo
2. Ausencia de control técnico sobre el software
3. Falta de monitoreo</t>
  </si>
  <si>
    <t>1. Falsificación de derechos
2. Fallas Humanas
3. Ataque cibernetico</t>
  </si>
  <si>
    <t>El equipo de administradores de servidores realiza respaldo del servidor donde se encuentra el portal web</t>
  </si>
  <si>
    <t>Restauración del respaldo del portal web</t>
  </si>
  <si>
    <t>La herramienta SIEM monitorea los servicios de la infraestructura tecnológica (incluido urls) y una vez se evidencia indisponibilidad del servicio, alertas de seguridad notifica mediante correo electrónico a los administradores de plataforma o a los ingenieros de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</si>
  <si>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Solicitar reporte mensual a Tecnología de las indisponibilidades generadas en el portal web</t>
  </si>
  <si>
    <t>Reportes entregados/ reportes programados</t>
  </si>
  <si>
    <t>El grupo de operadores realiza diariamente actividades de monitoreo sobre las plataformas , inluido el portal web. En caso de presentarse indisponibilidad del servicio se reporta al administrador del portal web para que se tomen las medidas respectivas para restaurar el servicio.</t>
  </si>
  <si>
    <t>Credenciales de acceso a las Redes Sociales (Comunicaciones)</t>
  </si>
  <si>
    <t>1. Ausencia de mecanismos de identificación y autentificación, como la autentificación de usuario
2. Desconocimiento de las politicas de seguridad  y privacidad de la información
3. Falta de monitoreo</t>
  </si>
  <si>
    <t>1. Falsificación de derechos
2. Fallas Humanas</t>
  </si>
  <si>
    <t xml:space="preserve">El Asesor de comunicaciones cada 3 meses o cuando se requeira solicita al gestor de redes sociales un reporte de los usuarios autorizados para el acceso a las cuentas de redes sociales de la Entidad, con el fin de validar que los  accesos que se otorguen al funcionario o contratista esten acordes a las funciones y/o actividades actuales. El Asesor valida los accesos contra los requeremientos iniciales entregados al gestor de redes y en caso de ser necesario solicita realizar las modificaciones. La evidencia queda registrada a través de un correo electrónico. </t>
  </si>
  <si>
    <t>1,2</t>
  </si>
  <si>
    <t xml:space="preserve">Revisión de la gestión de accesos a las redes sociales </t>
  </si>
  <si>
    <t xml:space="preserve">El Asesor de comunicaciones cada 3 meses o cuando se requiera verifica que el gestor de redes sociales realiza el cambio de las credenciales de acceso a las redes sociales de la Entidad con el fin de garantizar la confidencialidad de dichos accesos.  El Asesor valida que los cambios se realicen por el gestor de redes y en caso de ser necesario solicita realizar las modificaciones correspondientes. La evidencia queda registrada a través de un correo electrónico. </t>
  </si>
  <si>
    <t xml:space="preserve">El jefe de la dependencia cada vez que el gestor encargado de credenciales le remite el correo electrónico relacionado con las modificaciones de accesos y credenciales de redes sociales, revisa y verifica con el fin de confirmar que las modificaciones solicitadas se hallan realizado. La evidencia queda registrada en el correo electrónico.  </t>
  </si>
  <si>
    <t xml:space="preserve"> Instructivo de Gestión de Accesos</t>
  </si>
  <si>
    <t>1. Ausencia de parametros de seguridad
1a. Ausencia de copias de respaldo
2. Ausencia de control de acceso a las redes sociales</t>
  </si>
  <si>
    <t xml:space="preserve">1. Ataques cibernéticos
1a. Perdida o borrado de la información. 
1 b. Mal funcionamiento del software
2. Acceso no autorizado a cuenta de red principal
3. Secuestro de la cuenta.
4.  Inhabilitación de la cuenta por parte de sus propietaros. </t>
  </si>
  <si>
    <t xml:space="preserve">El jefe de la dependencia cada vez que el gestor encargado de credenciales le remite elcorreo electrónico relacionado con las modificaciones de accesos y credenciales de redes sociales, revisa y verifica con el fin de confirmar que las modificaciones solicitadas se hallan realizado. La evidencia queda registrada en el correo electrónico.  </t>
  </si>
  <si>
    <t>1, 1a</t>
  </si>
  <si>
    <t>En caso que se llege a presentar una indisponibilidad de la red social el gestor de redes sociales remite la notificación al proveedor para que se reestablezca el servicio.</t>
  </si>
  <si>
    <t xml:space="preserve">El proveedor de las redes sociales realiza respaldo del contenido de la red con la periodicidad indicada en los acuerdo de niveles de servicio. En caso que se llege a presentar una indisponibilidad de la red social el gestor de redes sociales remite la notificación al proveedor para que se reestablezca el servicio. Se verifica el contenido y de ser necesario se escala nueva solicitud al proveedor para garantizar que el contenido sea el correcto. La evidencia queda en la opción de configuración de la red social y el gestor de redes sociales reporta a través de un correo electrónico al asesor de comunicaciones. </t>
  </si>
  <si>
    <t>Terminos de uso del la red social</t>
  </si>
  <si>
    <t>SharePoint (Comunicaciones)</t>
  </si>
  <si>
    <t>Fotografo - Realizador Audiovisual
Comunicadores Sociales</t>
  </si>
  <si>
    <t>1. Desconocimiento de las políticas de seguridad de la información</t>
  </si>
  <si>
    <t>1. Ataque de ingenieria social</t>
  </si>
  <si>
    <t>DT  manual de políticas detalladas de seguridad y privacidad de la información
 Declaración de Aplicabilidad
Acuerdo de Confidencialidad|</t>
  </si>
  <si>
    <t xml:space="preserve">1. Alta rotación del personal
2. Desconocimiento de las politicas de seguridad y provacidad de la infromación. </t>
  </si>
  <si>
    <t>1. Fuga de conocimiento</t>
  </si>
  <si>
    <t>La jefe de dependencia verifica que exista minimo dos personas que conozcan una misma actividad que se desarrolla en la dependencia con el fin que en el evento que una persona falte la otra reemplaza las actividades correpondientes. Las evidencias del control quedan registradas en las actas de seguimiento de la dependencia.</t>
  </si>
  <si>
    <t>Documento Técnico Manual de Políticas Detalladas de Seguridad de la Información</t>
  </si>
  <si>
    <t>Sicapital - Módulo de Facturación  (GCAC)
(Opción de elaboracion de facturas conforme al procedimiento)</t>
  </si>
  <si>
    <t xml:space="preserve">
1. Fallas  en la asignación y control de privilegios y permisos en la plataforma
2. Fallas en plataforma virtual.
3. Falta de autocontrol y aplicación de politicas de seguridad de información por funcionario</t>
  </si>
  <si>
    <t>1.Quejas y  reclamos por prestacion de servicios
2. Pérdida de oportunidades de negocio
3. Investigaciones por entidades de control.</t>
  </si>
  <si>
    <t>El  responsable de proceso o funcionario designado para la gestion de roles y permisos, de acuerdo al instructivo ingresa mesa de servicio para la activación o desactivación según corresponda.</t>
  </si>
  <si>
    <t>Instructivo de Gestión de Accesos</t>
  </si>
  <si>
    <t>preventivo</t>
  </si>
  <si>
    <t>Analisis de la situación si corresponde a proceso manual  Revisión del reporte de accesos remitidos desde la Subegerencia de Infraestructura Tecnológica, si es por proceso virtual ingreso de mesa para que TI evalue.</t>
  </si>
  <si>
    <t>El sistema del módulo de facturación cada vez que un funcionario o contratista se identifica con las credenciales en el aplicativo, valida contra la información registrada en la base de datos, con el fin de verificar los permisos y accesos autorizados al mismo. En caso que las credenciales ingresadas no correspondan con las registradas en la base de datos, el sistema genera un mensaje indicando existencia de credenciales erroneas y no permite el ingreso. La evidencia del control queda registrada en la base del sistema.</t>
  </si>
  <si>
    <t>detectivo</t>
  </si>
  <si>
    <t>El administrador de la plataforma a solicitud del jefe de dependencia o funcionario delegado, restaura la base de datos de Sicapital-facturacion,  para recuperar la información que ha sido afectada, para lo cual presenta a traves de la mesa de servicios el requerimiento. En caso de no poder restaurar se deja la base de datos actual  y la evidencia del proceso de restauración queda en la mesa de servicios TI.</t>
  </si>
  <si>
    <t>Instructivo de copias de Respaldo y recuperación</t>
  </si>
  <si>
    <t>correctivo</t>
  </si>
  <si>
    <t>El jefe de dependencia o a quien este designe revisa el reporte de acceso remitido por el gestor de accesos con el fin de validar que usuarios tienen acceso al módulo de facturación. En caso de requerir modificación coloca una mesa de servicios de TI o remite la información por correo al funcionario de infraestructura delegado para conocimiento y gestion pertinente.</t>
  </si>
  <si>
    <t>El oficial de seguridad de la información revisa las charlas programadas de sensibilizaciones de seguridad de la información, con el fin de que las dependencias asistan al proceso programado. Verifica las personas/ dependencias que asistieron y las que no asistieron a las sensibilizaciones o actividades. Si existen personas/dependencias que no asistieron remite correo al enlace de cada dependencia para que se programen a los funcionarios y contratistas. De igual manera programa a los funcionarios y contratistas a la siguiente sensibilización o actividad e de seguridad de la información. La evidencia del control queda registrada en el correo remitido a los enlaces de cada dependencia y a los funcionarios o colaboradores (contratistas) convocados.</t>
  </si>
  <si>
    <t>El líder funcional de la dependencia verifica la situación reportada por los usuarios o por el funcionario encargado de la tienda virtual, ingresa mesa de servicio TI para que sea analizado, y se defina las acciones para corregir el error y tomar acciones de mejora si lo amerita.</t>
  </si>
  <si>
    <t>Procedimiento de soporte y mantenimiento de sistemas de información</t>
  </si>
  <si>
    <t>Sicapital - Módulo de Facturación  (GCAC)
Opción de elaboracion de facturas conforme al procedimiento)</t>
  </si>
  <si>
    <t xml:space="preserve">
1. Falta  de mantenimienos preventivos y  correctivos.
2. Falta de cumplimiento del monitoreo permanente de la plataforma
3. Recurso tecnológico para atender incidentes escaso
4. Fallas de conexión con  el proveedor</t>
  </si>
  <si>
    <t xml:space="preserve">1. Ataques cibernéticos
2. Quejas y reclamos ce clientes e interesados
3. Perdida de oportunidad de negocios. </t>
  </si>
  <si>
    <t>El funcionario responsable al presentar un incidentes de disponibilidad reporta la situcacion a la Gt a traves de mesa de servicio</t>
  </si>
  <si>
    <t>Procedimiento gestion mesa de servicio</t>
  </si>
  <si>
    <t>Restauración del sistema de Sicapital (Modulo de facturacion)</t>
  </si>
  <si>
    <t>El administrador de la plataforma a solicitud del jefe de dependencia o  funcionario asigando, restaura la base de datos de Sicapital-fatcuracion,  para recuperar la información que ha sido afectada, para lo cual presenta a traves de la mesa de servicios. En caso de no poder restaurar se deja la base de datos actual  y la evidencia del proceso de restauración queda en la mesa de servicios TI.</t>
  </si>
  <si>
    <t>3,4</t>
  </si>
  <si>
    <t>Respaldo de la plataforma de tienda virtual</t>
  </si>
  <si>
    <t xml:space="preserve">Se cuenta con un plan de recuperación de desastres DRP </t>
  </si>
  <si>
    <t>Plan de recuperación ante desastres - DRP</t>
  </si>
  <si>
    <t>(Catastro en línea 
GCAC-SPAC)</t>
  </si>
  <si>
    <t>1. Debilidad en autenticacion de usuarios.
2. Fallas  en la asignación de privilegios y permisos en la plataforma.
3. Disposicion para entidades y ciudadanos por la misma opción
4.Debilidad de auditorias en el sofware</t>
  </si>
  <si>
    <t xml:space="preserve"> 
1. Incumplimiento de ley Habeas Data.
2. Suplantación de usuarios autorizados o ingresos no autorizados ( ataque cibernetico).
3. Quejas y reclamos por parte interesada</t>
  </si>
  <si>
    <t>Para las opciones de funcionario son controladas mediante el usuario de red y los roles y pesmisos autorizados a la persona según las actividades que deba cumplir.
En caso de que las credenciales ingresadas no correspondan con las registradas en la base de datos, el sistema genera un mensaje indicando existencia de credenciales erróneas y no permite el ingreso.</t>
  </si>
  <si>
    <t xml:space="preserve">
Instructivo Catastro en Línea
Instructivo Gestión de Accesos</t>
  </si>
  <si>
    <t>El propietario del activo en caso de  presentarse un incidente de seguridad  reporta la vulnerabilidad en la Mesa de Servicios de TI con el fin que se verifique el mismo.</t>
  </si>
  <si>
    <t>Retoma de servicio de SNR de consulta base ANI que permita validar documento de identidad. Reingreso de iniciativa para viabilidad por parte de   TI desarrollo mecanismo que fortalezca autenticacion de usuarios.</t>
  </si>
  <si>
    <t>1 mesa de se servicio con retoma de HU para que se desarrolle lo requerido para hacer uso del servicio de consulta la base de datos ANI</t>
  </si>
  <si>
    <t>Recurso humano designado por la GT-SIS
Mesa de servicio tecnología</t>
  </si>
  <si>
    <t>Funcionario lider funcional de la GCAC-
Lider técnico de SIS del aplicativo CEL</t>
  </si>
  <si>
    <t>Documento Técnico Manual de Políticas Detalladas de Seguridad de la Información / Declaración de Aplicabilida</t>
  </si>
  <si>
    <t>Mesa de trabajo con TI en el que presenta la matriz de riesgos de seguridad de información de Catatsro en línea, para que se presenten  acciones viables de desarrollar en la vigencia que permitan fotalecer la seguridad de la plataforma  asi como minimizar los riesgos de  seguridad de información de integridad, confidencialidad y disponibilidad</t>
  </si>
  <si>
    <t>1 mesa de trabajo, acta con acuerdos</t>
  </si>
  <si>
    <t xml:space="preserve"> </t>
  </si>
  <si>
    <t>Recurso humano delegado de la GT-SIS- Oficial de seguridad y Oficial de continuidad.</t>
  </si>
  <si>
    <t>Funcionario lider funcional de la GCAC</t>
  </si>
  <si>
    <t>El propietario del activo cada vez que se presente un incidente de seguridad  reporta la vulnerabilidad en la Mesa de Servicios de TI con el fin que se verifique el mismo. La evidencia del control queda registrada en la Mesa de Servicios de TI.</t>
  </si>
  <si>
    <t>Instructivo Gestión de Incidentes de seguridad de la información / procedimiento gestion mesa de servicio</t>
  </si>
  <si>
    <t>La plataforma de Catastro en Linea  cuenta con sistema de registro de personas y su acceso esta controlado por tocken dinamico remitido al correo registrado del usuario</t>
  </si>
  <si>
    <t xml:space="preserve">Términos y condiciones de Uso de Cel </t>
  </si>
  <si>
    <t>Se cuenta con opcion de bloqueo de usuario en caso de detectarse una situación que requiera verificacion de la cuenta.</t>
  </si>
  <si>
    <t>Se realiza verificación permanente de la aplicación que permita identificar opciones de mejora para fortalecer la confidencialidade e integridad de la información que se dispone.</t>
  </si>
  <si>
    <t xml:space="preserve">
1. Falta de mantenimientos preventivos y correctivos   y adaptativos.
.
2.Falta de mecanismos que permitan restablecer el servicio en forma prioritaria.
3.Falta de recurso humano en tecnología para atender en forma prioriataria los inconvenientes o desconexiones que se  presentan en el servicio.</t>
  </si>
  <si>
    <t xml:space="preserve">
1. Quejas - reclamos por parte interesadas
2. Impacto en imagen institucional.</t>
  </si>
  <si>
    <t>El grupo de operadores de la SIT realiza diariamente actividades de monitoreo sobre las plataformas , incluido Catastro en línea</t>
  </si>
  <si>
    <t>IRestauración de la plataforma CEL  en tiempo esperado. Ingresando mesa si se detecta desde usuario operativo o desde tecnología si es po monitoreo-
Por soportecel@catastrobogota.gov.co se da soporte permanente.
Acciones según plan de continuidad.</t>
  </si>
  <si>
    <t>Mesa de trabajo con TI en el que presenta la matriz de riesgos de seguridad de información de Catastro en línea, para que se presenten  acciones viables de desarrollar en la vigencia que permitan fotalecer la seguridad de la plataforma  asi como minimizar los riesgos de  seguridad de información de integridad, confidencialidad y disponibilidad</t>
  </si>
  <si>
    <t>El funcionario control de canal virtual, verifica al iniciar la jornada laboral  y por las solicitudes que se reciban por sportecel@ si la plataforma esta disponible, si presenta fallas se registra mesa de servicio  de TI.</t>
  </si>
  <si>
    <t>Procedimiento Atención y radicación de solicitudes</t>
  </si>
  <si>
    <t>El propietario del activo a traves de lider funcional o funcionario delegado cada vez que se presente un incidente de seguridad  o indisponibilidad  reporta la vulnerabilidad en la Mesa de Servicios de TI con el fin que se verifique el mismo. La evidencia del control queda registrada en la Mesa de Servicios de TI.</t>
  </si>
  <si>
    <t>Respaldo de la plataforma Catastro en Línea</t>
  </si>
  <si>
    <t>Prestación de soporte desde el canal dispuestos  soportecel@catastrobogota.gov.co por parte de funcionario delegado de la SPAC</t>
  </si>
  <si>
    <t>Mensaje informativo en la plataforma por mantenimiento o indisponibilidad de la aplicacion .</t>
  </si>
  <si>
    <t>(Plataforma Tienda Virtual
GCAC)</t>
  </si>
  <si>
    <t>1. Fallas en la conexión de las aplicaciones o sistemas que proveen el producto
2 Debilidad en el registo y acceso a la plataforma.
3.Falta de actualización de la plataforma -
4. Fallas en la captura e identificación precisa del producto a adquirir.</t>
  </si>
  <si>
    <t xml:space="preserve">
1. Pérdida o modificación de la información.
2 Suplantación de usuarios autorizados ingresos no autorizados
.3. Quejas y reclamos por  partes interesadas</t>
  </si>
  <si>
    <t xml:space="preserve"> El sistema realiza la validación de la cuenta de usuario, un correo por cliente ,no puede haber duplicidad de correo. 
El usuario cliente es responsable  y administrar directamente la cuenta y asigna la credencial de acceso personalmente.
La tabla de usuarios registrados esta articulada con CEL</t>
  </si>
  <si>
    <t>Terminos y condiciones de Tienda Virtual
Documento Técnico Manual de Políticas Detalladas de Seguridad de la Información</t>
  </si>
  <si>
    <t>Reportar a seguridad digital si se presentan quejas relacionadas con según procedimiento.
Atención permanente a los ciudadanos a traves de tiendavirtualuaecd@catastrobogota.gov.co en caso de incidentes se ingresa mesa de forma inmediata</t>
  </si>
  <si>
    <t>El propietario del activo cada vez que se presente un incidente de seguridad reporta la vulnerabilidad en la Mesa de Servicios de TI con el fin que se verifique el mismo. La evidencia del control queda registrada en la Mesa de Servicios de TI.</t>
  </si>
  <si>
    <t>Instructivo Gestión de Incidentes de seguridad de la información</t>
  </si>
  <si>
    <t>El sistema identifica producto seleccionado a traves de las variables ingresadas para realizar la búsqueda y generación en el sistema que corresponde,  guarda el dato de busqueda en tablas propias de la tienda virtual-</t>
  </si>
  <si>
    <t>intructivo de copias de respaldo y recuperación</t>
  </si>
  <si>
    <t>Restauración de la plataforma de tienda virtual</t>
  </si>
  <si>
    <t xml:space="preserve">
1. Falta  de mantenimienos preventivos, correctivos, adaptativos y actualizaciones en la plataforma de manera oportuna y según prioridad.
2. Fallas en la conexión entre los sistemas u aplicaciones requeridos para disponer el producto ( pasarela de pagos- facturación- siic, cartografía)-
3. Fallas en la infraestructura tecnológica
4. Falta de recurso humano en tecnología para atender en forma prioriataria los inconvenientes o desconexiones que se presenten</t>
  </si>
  <si>
    <t>1. Quejas - reclamos por interesados
2. Oportunidad para usuarios adulterar documentos documentos
3. Fallas en los proveedores de internet</t>
  </si>
  <si>
    <t>El funcionario delegado de dar respuesta a correo de tienda virtual, verifica las solicitudes de los usuarios y constata si es debido a fallas en la plataforma, si es asi registra mesa de servicio  de TI</t>
  </si>
  <si>
    <t>Reporte  por mesa de servicio para restauración de la plataforma virtual</t>
  </si>
  <si>
    <t>Mesa de trabajo para que la GT manifieste la viabilidad de la iniciativa ingresada con la mesa SOL0349886-25</t>
  </si>
  <si>
    <t>Recurso humano delegado de la GT-SIS</t>
  </si>
  <si>
    <t>El jefe de la dependencia o funcionario delegado cada vez que se presente incidente o indisponibilidad del sistema que sea prolongado reporta a traves de mesa de servicio¿o. La evidencia del control queda registrada en la Mesa de Servicios de TI.</t>
  </si>
  <si>
    <t>1,3</t>
  </si>
  <si>
    <t>Mesa de trabajo con TI en el que presenta la matriz de riesgos de seguridad de información relacionados con tienda virtual, para que se presenten  las acciones viables de desarrollar en la vigencia que permitan fotalecer la seguridad de la plataforma  asi como minimizar los riesgos de  seguridad de información tanto de integridad, confidencialidad como de disponibilidad</t>
  </si>
  <si>
    <t>El grupo de operadores de la SIT realiza diariamente actividades de monitoreo sobre las plataformas , inluida la tienda virtual</t>
  </si>
  <si>
    <t xml:space="preserve">Procedimiento de Gestión de Infraestructura Tecnològica </t>
  </si>
  <si>
    <t>Gestionar  proyectos  estratégicos  de  Tecnologías  de  la  Información  y  las  Comunicaciones, fomentando la implementación de procesos, trámites y servicios que permitan la generación de valor en lo público, el acceso, uso y apropiación de los mismos, para el cumplimiento de los objetivos institucionales, bajo lineamientos de seguridad y privacidad de la información y la continuidad de los servicios tecnológicos.</t>
  </si>
  <si>
    <t>MESA DE SERVICIOS - CA</t>
  </si>
  <si>
    <t>1. Defectos bien conocidos en el software
2. Desconocimiento de políticas de seguridad relacionadas con el control de acceso a información clasificada o reservada.
3. Asignación errada de derechos o privilegios</t>
  </si>
  <si>
    <t>1 y 3. Abuso de los derechos
2. Modificación, Borrado o Acceso no autorizado a la información desde el rol de administrador.</t>
  </si>
  <si>
    <t>Documento Tecnico Manual de Politicas Detalladas de Seguridad de la Información</t>
  </si>
  <si>
    <t xml:space="preserve">Restauración del sistema de mesa de Servicios CA.
</t>
  </si>
  <si>
    <t>El sistema cada vez que un funcionario o contratista se identifica con las credenciales,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</si>
  <si>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El sistema tiene un solo rol de administrador el que gestiona toda las funciones y configuraciones de la Mesa de servicios.</t>
  </si>
  <si>
    <t>1. Actualización de las políticas de copias de respaldo.
1a. Ausencia de mecanismos de monitoreo
2. Ausencia de documentación
2a.Configuración incorrecta de parámetros 
3. Ausencia de recurso humano especializado que conozca el manejo completo de la herramienta.
4. Ausencia de planes de continuidad
5. Desconocimiento de políticas de seguridad de la Información
6. Posibilidad de obsolencia de la versión de la herramienta.
7. Ausencia de soporte o mantenimiento por parte del proveedor
CONTINUIDAD 8 No contar con un contrato vigente de soporte, actualización y mantenimiento de mesa de servicios CA.
5. CONTINUIDAD: Ausencia de un contrato de soporte, actualización y mantenimiento de mesa de servicios CA (Base de datos de mesa CA).</t>
  </si>
  <si>
    <t xml:space="preserve">1,2,3,4 Modificación, Borrado o Acceso no autorizado a la información desde el rol de administrador.
1a, 2a, 7 Abuso de privilegios
2 y 3 Error en el uso 
CONTINUIDAD 8  Indisponibilidad de la mesas de servicios.
5. CONTINUIDAD: Interrupción del servicio, al no contar con un soporte técnico especializado de la mesa servicios CA.
5a. CONTINUIDAD: Costos elevados de recuperación (proveedor).
</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</si>
  <si>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Administrador de la Herramienta de Mesa de servicios y en su defecto dar solución y restablecer el servicio.</t>
  </si>
  <si>
    <t xml:space="preserve">Restauración del sistema de mesa de Servicios CA de TI.
</t>
  </si>
  <si>
    <t>Realizar plan de reactivación de la contigencia de mesa de servicio</t>
  </si>
  <si>
    <t>Plan de reactivación ejecutado - documentado -  / Plan de reactivación programado</t>
  </si>
  <si>
    <t>Recursos Humanos y Tecnológicos</t>
  </si>
  <si>
    <t xml:space="preserve">Gerente de Tecnologia / Subgerente de Infraestructura Tecnológica
</t>
  </si>
  <si>
    <t>Los administradores de plataforma / bases de datos  revisan cada año la matriz de programación de copias de respaldo y recuperación, con el fin de verificar que se realice el respaldo correspondiente de los sistemas de la entidad. Los administradores de plataforma / bases de datos  revisan la matriz y en caso de ser necesario solicitan realizar las modificaciones pertinentes. La evidencia queda registrada en una mesa de servicios de TI o por correo electrònico.</t>
  </si>
  <si>
    <t>2,4,5</t>
  </si>
  <si>
    <t>Instructivo de Copias de Respaldo</t>
  </si>
  <si>
    <t>Ejecutar el contrato para   soporte,  actualizacion y mantenimiento de la mesa de servicios</t>
  </si>
  <si>
    <t>Documentos de seguimiento a la ejecución del contrato / Documentos programados.</t>
  </si>
  <si>
    <t xml:space="preserve">Gerente de Tecnologia / Subgerente de Infraestructura Tecnológica
</t>
  </si>
  <si>
    <t>El administador de la plataforma de Mesa de Servicios cuando  se presenta una indisponibilidad total de la herramienta SDM-CA o de acuerdo a los tiempos establecido en continuidad TI. Para la mesa de servicios de TI las solicitudes son enviadas al correo electronico soportet@catastrobogota.gov.co.
El registro queda en la comunicación o correo enviado.
Cada mesa de servicios debe contar con sus planes de contigencia en caso de indisponibilidad de herramienta</t>
  </si>
  <si>
    <t>El administrador de la plataforma todos los días limpia las sesiones inactivas, quedando registro en los logs de windows. En caso de que no se realice se detecta en la validación diaria de la herramienta.</t>
  </si>
  <si>
    <r>
      <rPr>
        <sz val="11"/>
        <color rgb="FF000000"/>
        <rFont val="Calibri"/>
        <family val="2"/>
        <scheme val="minor"/>
      </rPr>
      <t xml:space="preserve">1. SIIC - Sistema de Información Catastral 
(GIC-SIFJ-SIE)
</t>
    </r>
    <r>
      <rPr>
        <sz val="11"/>
        <color rgb="FFFF0000"/>
        <rFont val="Calibri"/>
        <family val="2"/>
        <scheme val="minor"/>
      </rPr>
      <t xml:space="preserve">
</t>
    </r>
    <r>
      <rPr>
        <sz val="11"/>
        <color rgb="FF000000"/>
        <rFont val="Calibri"/>
        <family val="2"/>
        <scheme val="minor"/>
      </rPr>
      <t xml:space="preserve">2. LPC (GIC)
</t>
    </r>
    <r>
      <rPr>
        <sz val="11"/>
        <color rgb="FFFF0000"/>
        <rFont val="Calibri"/>
        <family val="2"/>
        <scheme val="minor"/>
      </rPr>
      <t xml:space="preserve">
</t>
    </r>
    <r>
      <rPr>
        <sz val="11"/>
        <color rgb="FF000000"/>
        <rFont val="Calibri"/>
        <family val="2"/>
        <scheme val="minor"/>
      </rPr>
      <t xml:space="preserve">3. C&amp;L: CABIDA Y LINDEROS (GIC-SIFJ)
</t>
    </r>
    <r>
      <rPr>
        <sz val="11"/>
        <color rgb="FFFF0000"/>
        <rFont val="Calibri"/>
        <family val="2"/>
        <scheme val="minor"/>
      </rPr>
      <t xml:space="preserve">
</t>
    </r>
    <r>
      <rPr>
        <sz val="11"/>
        <color rgb="FF000000"/>
        <rFont val="Calibri"/>
        <family val="2"/>
        <scheme val="minor"/>
      </rPr>
      <t xml:space="preserve">4. VISOR CARTOGRÁFICO (GIC - SIFJ -SIE)
</t>
    </r>
    <r>
      <rPr>
        <sz val="11"/>
        <color rgb="FFFF0000"/>
        <rFont val="Calibri"/>
        <family val="2"/>
        <scheme val="minor"/>
      </rPr>
      <t xml:space="preserve">
</t>
    </r>
    <r>
      <rPr>
        <sz val="11"/>
        <color rgb="FF000000"/>
        <rFont val="Calibri"/>
        <family val="2"/>
        <scheme val="minor"/>
      </rPr>
      <t>5. Aplicativo Avalúos comerciales
(SIE)</t>
    </r>
  </si>
  <si>
    <t xml:space="preserve">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</si>
  <si>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1. Hurto de Información.
2. Pérdida, corrupción, o modificación no autorizada de la información.
Fallas Humanas, Error en el uso</t>
  </si>
  <si>
    <t>1,2,3,4,5 y 6</t>
  </si>
  <si>
    <t>Documento Técnico Manual de Politicas Detalladas de Seguridad de la Información</t>
  </si>
  <si>
    <t>1.Solicitar a la Gerencia de Tecnología ajustar los accesos de las cuentas no autorizadas.
2.Solicitar iniciar la actuación o investigación contractual, disciplinaria, civil y/o penal a que haya lugar</t>
  </si>
  <si>
    <t xml:space="preserve">El analista de desarrollo una vez termina un desarrollo solicitado por el usuario final realiza pruebas unitarias con el fin de verificar el cumplimiento de los ajustes y/o desarrollos de acuerdo a la HI planteada y al diseño propuesto de la solución. De encontrarse alguna no conformidad, realiza los ajustes correspondientes y construye el guion de pruebas para validación por parte del líder funcional. La evidencia del control queda registrada en la mesa de servicios de TI. </t>
  </si>
  <si>
    <t>Procedimiento soporte y mantenimiento de de Sistemas de Información</t>
  </si>
  <si>
    <t>El líder funcional una vez le es remitido el guion de pruebas por parte del analista de desarrollo, ejecuta las pruebas funcionales (en compañía del analista) con el fin de revisar que las pruebas ejecutadas cumplan con la solicitud o especificación del cambio requerido. Si las pruebas son exitosas elabora el acta para paso a producción de lo contrario, lo devuelve para que se realicen los ajustes correspondientes. La evidencia del control queda registrada en la mesa de servicios de TI.</t>
  </si>
  <si>
    <t xml:space="preserve">Los profesionales de control de calidad diariamente realizan una muestra de los tramites, verificando la consistencia de la información contra la información registrada en el sistema, la cual debe estar acorde con la solicitud y cumplir con los criterios de calidad definidos. En caso que un trámite presente inconsisntencia se regresa al profesional que realizó el tramite con el fin que se realicen los ajustes necesarios. La evidencia del control queda registrada enl sistema (trazabilidad del tramite). </t>
  </si>
  <si>
    <t>Documento Técnico Mutaciones
Instructivo Certificación Cabida y Linderos
Instructivo Actualización Certificación Cabida y Linderos Ley 1682</t>
  </si>
  <si>
    <t>1. SIIC - Sistema de Información Catastral 
(GIC-SIFJ-SIE)
2. LPC (GIC)
3. C&amp;L: CABIDA Y LINDEROS (GIC-SIFJ)
4. VISOR CARTOGRÁFICO (GIC-SIFJ-SIE)
5. Aplicativo Avalúos comerciales
(SIE)</t>
  </si>
  <si>
    <t>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</si>
  <si>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 xml:space="preserve">
1. Falla en los sistemas.
2. Pérdida o corrupción de la información.
3. Fallas Humanas
4. Fallas de conexión de internet o red.</t>
  </si>
  <si>
    <t>1,2,3,4 y 5</t>
  </si>
  <si>
    <t xml:space="preserve"> 1. Reportar fallos por medio de una mesa de servicio
2. Solicitar ejecutar Plan de Continuidad
3.Solicitar a la Gerencia de Tecnología suministrar la copia de seguridad o de respaldo de la base de datos</t>
  </si>
  <si>
    <t xml:space="preserve">1. Solicitar a la Gerencia de Tecnología y a la Subgerencia de Infraestructura Tecnológica el reporte de mesas de servicio presentadas por los funcionarios respecto a las fallas presentadas en los aplicativos durante el semestre.  </t>
  </si>
  <si>
    <t>Solicitud Realizada del reporte de mesas de servicio/ Reporte Generado por GT</t>
  </si>
  <si>
    <t>1. Humanos
2. Tecnoloógicos
3. Logísticos.</t>
  </si>
  <si>
    <t xml:space="preserve">
1. Gerente GIC
personal que atiende trámites.</t>
  </si>
  <si>
    <t>Continuidad: Se cuenta con un plan de recuperación de desastres DRP para la base de datos misional en caso de un desastre tecnológico que afecte la misma.</t>
  </si>
  <si>
    <t>Plan de recuperción ante desastres - DRP</t>
  </si>
  <si>
    <t>2. Analizar el reporte enviado por la Gerencia de Tecnología respecto de la recurrencia de los aplicativos que más presentaron fallas durante el semestre.</t>
  </si>
  <si>
    <t>Reporte Analizado/Reporte Generado por GT</t>
  </si>
  <si>
    <t xml:space="preserve">
1. Gerente  y Subgerentes SIE y SIFJ
personal que atiende trámites.</t>
  </si>
  <si>
    <t>El oficial de continuidad del negocio gestiona con los enlaces de continuidad la verificación y/o actualización del plan de continuidad del negocio, el cual es revisado y aprobado por el dueño del proceso.</t>
  </si>
  <si>
    <t>Plan de continuidad del negocio - BCP.</t>
  </si>
  <si>
    <t>3. Socializar el reporte anilizado en el item (2) a la Gerencia de Tecnología por correo electronico, con el fin de retroalimentar y que la GT continue con la mejora de los sistemas.</t>
  </si>
  <si>
    <t>Comunicación enviada/Comunicación programada</t>
  </si>
  <si>
    <t>Recurso Humano de la 
GIC</t>
  </si>
  <si>
    <t xml:space="preserve">
1,2,3 Ausencia de control de acceso a la información  digital
2. Deficiencia en la asignación de permisos.
3. Desconocimiento de Políticas de seguridad de la información</t>
  </si>
  <si>
    <t>1. Pérdida, borrado, modificación de información o Acceso no autorizado a los expedientes digitales con Datos Personales
2. Ataque intencionado de acceso a la información digital
3. Fallas Humanas</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</si>
  <si>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</si>
  <si>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 xml:space="preserve">1,2 y 3 </t>
  </si>
  <si>
    <t>Documento Técnico Manual de Políticas Detalladas de Seguridad de la Información.</t>
  </si>
  <si>
    <t>Recurso Humano de la GIC</t>
  </si>
  <si>
    <t xml:space="preserve">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debe estar diligenciado y firmado por el profesional de retiro y el jefe de la dependencia. La secretaría debe radicar este en SRH. </t>
  </si>
  <si>
    <t xml:space="preserve">Procedimiento Gestionar Retiro de Personal
FORMATO DE ENTREGA DE CARGO
</t>
  </si>
  <si>
    <t>Continuidad: El oficial de continuidad del negocio gestiona con los enlaces de continuidad la verificación y/o actualización del Plan de continuidad (BCP) del proceso/procedimiento, el cual es revisado y aprobado por el dueño del proceso.</t>
  </si>
  <si>
    <t>1. Fileserver de la SIE
2. Repositorio Gestion_GIC</t>
  </si>
  <si>
    <t>1. Ausencia de Copias de Respaldo
2. Deficiencia en los planes de continuidad
3. Desconocimiento o no aplicación de las políticas de seguridad y privacidad de la
información 
4. Fallas en los aplicativos por condiciones externas no controlables por la Unidad.</t>
  </si>
  <si>
    <t xml:space="preserve">1. Borrado, modificación intencional o no de la informacion
2. Fallas Humanas
3. Fallas en el aplicativo </t>
  </si>
  <si>
    <t>El Propietario de información/Admnistrador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</si>
  <si>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 xml:space="preserve">1,2,3 y 4 </t>
  </si>
  <si>
    <t>manual</t>
  </si>
  <si>
    <t xml:space="preserve">El propietario del activo debera reportar la vulberabilidad el incidente presentado, una vez se presente </t>
  </si>
  <si>
    <t>Instructivo  Gestión de Incidentes de seguridad de la Información</t>
  </si>
  <si>
    <t xml:space="preserve">
1.  Ausencia de control de acceso a la información  digital
2. Deficiencia en la asignación de permisos.
3. Desconocimiento de Políticas de seguridad de la información</t>
  </si>
  <si>
    <t>El proveedor de servicios de nube / Operadores realiza el respaldo de las herramientas colaborativas de acuerdo con lo descrito en el contrato firmado con la Unidad</t>
  </si>
  <si>
    <t xml:space="preserve"> 1.Reportar fallos por medio de una mesa de servicio
2. Solicitar ejecutar Plan de Continuidad
3. Solicitar a la Gerencia de Tecnología suministrar la copia de seguridad o de respaldo de la base de datos</t>
  </si>
  <si>
    <t>1. Depurar y disponer la información del  fileserver de la SIE en el repositorio indicado por la Gerencia de Tecnología.</t>
  </si>
  <si>
    <t>Fileserver SIE depurado/Fileserver SIE</t>
  </si>
  <si>
    <t xml:space="preserve">
1. Gerente GIC y Subgerente SIE 
personal que atiende trámites.</t>
  </si>
  <si>
    <t>El proveedor de servicios de nube/operadores realiza el restauración de las herramientas colaborativas de acuerdo con lo descrito en el contrato firmado con la Unidad</t>
  </si>
  <si>
    <t>Gestionar la estandarización, consolidación, integración y disposición de los recursos de información geográfica  de la IDE de Bogotá, para permitir y facilitar el descubrimiento, acceso, aprovechamiento, uso y apropiación de los datos geográficos del Distrito Capital.</t>
  </si>
  <si>
    <t>Servicios Web Geográficos (Mapas base, Mapa de Referencia, Capas Temáticas, Imágenes, etc.)
Servicios Web Geográficos  Seguros
Aplicaciones móviles y web IDECA
Imágenes fuente servicios web
File server</t>
  </si>
  <si>
    <t>1. Inconvenientes en la gestión operativa, administración y/o soporte de la infraestrutura tecnológica que soporta las plataformas o servicios de la Ide de Bogotá
2. Debilidades en el mantenimiento de la Infraestructura Tecnológica
3. Fallas Humanas</t>
  </si>
  <si>
    <t>Para el acceso a las aplicaciones moviles y web de Ideca se maneja el control de acceso mediante la gestiòn de permisos.</t>
  </si>
  <si>
    <t>Adelantar reuniones de articulación de la Gerencia de Tecnología e Ideca para monitorear y solucionar posibles incidentes que se presenten</t>
  </si>
  <si>
    <t>Respaldo de información almacenada en servidores (servicios geográficos), actividad realizada por los operadores desde la Subgerencia de Infraestrcutura Tecnológica</t>
  </si>
  <si>
    <t>Restauración de informacion ( (servicios geográficos), actividad realizada por el equipo de la SIT en apoyo con el proveedor correspondiente.</t>
  </si>
  <si>
    <t>Bases de datos geográficas
Bases de datos de servicios públicos
Datos de sensores remotos
Bases de datos con información personal entregada por entidades públicas y privadas
Base de datos cartográfica digital (base de datos geográfica  vectorial)</t>
  </si>
  <si>
    <t>El Gerente o subgerentes de Ideca cada vez que lo requieran, solicitan un reporte de las cuentas de usuario activos a nivel de bases de datos, servicios geográficos, plataformas y aplicaciones, garantizando el seguimiento de activaciones, desactivaciones y/o modificación de las cuentas de usuario, sus privilegios o permisos para el acceso a la información y a los diferentes recursos tecnológicos que soportan a IDECA. La solicitud se realiza de conformidada a los procedimientos TI vigentes. En caso que se requiera realizar ajustes a la información reportada por la Subgerencia de Infraestrcutura Tecnológica, se solicitan las modificaciones correspondientes. La envidencia del control queda en el correo electrónico.</t>
  </si>
  <si>
    <t>Procedimiento de gestión de mesa de servicios
Instructivo de Gestión de accesos</t>
  </si>
  <si>
    <t>El funcionario designado de RRHH o supervisor, cada vez que ingresa un funcionario o contratista, verifican que el formato de compromiso de confidencialidad para el manejo y buen uso de la información y la tecnología de la UAECD, se encuentre debidamente firmado, con el fin de que quien suscribe el formato haya aceptado los deberes y derechos en las clausulas descritras.</t>
  </si>
  <si>
    <t>Los administradores de plataforma diariamente validan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 La evidencia del control queda en la Mesa de Servicios de TI</t>
  </si>
  <si>
    <t>Procedimiento de Gestión de Infraestrcutura Tecnológica</t>
  </si>
  <si>
    <t>La herramienta SIEM monitorea los servicios de la infraestructura tecnológica (incluido urls) y una vez se evidencia indisponibilidad del servicio, alertas de seguridad notifica mediante correo electrónico a los administradores de plataforma o a los ingenieros que realizan monitoreo de la herramienta en la Subgerencia de Infraestructura Tecnológica, con el fin que se verifique y atienda la indisponibilidad del servicio o incidente presentado. La evidencia del control queda registrada en la herramienta SIEM y /o monitoreo realizado por el personal de infraestructura.</t>
  </si>
  <si>
    <t>Códigos fuente</t>
  </si>
  <si>
    <t>1. Ausencia de control de acceso
2. Desconocimiento de políticas de seguridad de la información</t>
  </si>
  <si>
    <t>1. Pérdida, borrado o uso no autorizado de la información
2. Fallas Humanas / error en el Uso</t>
  </si>
  <si>
    <t>El jefe de dependencia realiza la asignación de accesos de los funcionarios y contratistas de la dependencia cada vez que se requiera, con el propósito que se otorguen los permisos correspondientes al funcionario y poder evitar el acceso no autorizado a la información. El jefe de dependencia registra la solicitud en la mesa de servicios de TI. En caso que se realice la asignación por parte de personal diferente al jefe de dependencia, esta solicitud es cerrada y no resuelta por la mesa de servicios de TI. La evidencia de la solicitud queda registrada en la mesa de servicios de TI.</t>
  </si>
  <si>
    <t>Instructivo de Gestión de Accesos / Lineamientos de Fileserver</t>
  </si>
  <si>
    <t>El jefe de dependencia revisa cada 4 meses el reporte de cuentas de usuario remitido por el gestor de accesos, con el fin de validar que los permisos o privilegios asignados al funcionario o contratista esten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indicando los ajustes requeridos.</t>
  </si>
  <si>
    <t>El controlador de dominio cada vez que un usuario se identifica en un equipo de cómputo con sus credenciales verifica que es un usuario autorizado en la red. Si el usuario accede con credenciales autenticas le da ingreso al equipo, de lo contrario no permite el acceso. La evidencia del control queda registrada en el sistema.</t>
  </si>
  <si>
    <t>Documento Técnico de Políticas Detalladas de Seguridad y Privacidad de la Información</t>
  </si>
  <si>
    <t>1. Ausencia de copias de respaldo en bases de datos</t>
  </si>
  <si>
    <t>1. Pérdida, borrado o uso no autorizado de la información</t>
  </si>
  <si>
    <t>El profesional universitario delegado cada vez que  realiza una actualización sobre las bases de datos relacionadas con la Pandemia Covid19, carga esta información en el repositorio designado por la Alcaldia, con el fin que la información este disponible para las personas autorizadas. La evidencia del control queda en el repositorio designado.</t>
  </si>
  <si>
    <t>Administrar los recursos financieros y proveer información presupuestal, contable y de tesorerIa para apoyar el cumplimiento de la misión de la UAECD.</t>
  </si>
  <si>
    <t>1. SICAPITAL: LIMAY: LIBRO MAYOR (Software)
2. SICAPITAL-OPGET: SISTEMA OPERACIÓN Y GESTIÓN DE TESORERÍA
(SAF)</t>
  </si>
  <si>
    <t xml:space="preserve">1. Debilidad en  parámetros de seguridad.
2. Fallas  en la asignación de privilegios y permisos en la plataforma.
3. Defectos conocidos en el software.
4. Desconocimiento de políticas de seguridad de la información.
5. Falta de mantenimientos preventivos y correctivos.
</t>
  </si>
  <si>
    <t xml:space="preserve">1. Ataques cibernéticos.  
2. Pérdida o modificación de la información.
3. Suplantación de usuarios autorizados.
4. Error en el uso / Fallas Humanas.
</t>
  </si>
  <si>
    <t>El sistema de SICAPITAL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t>
  </si>
  <si>
    <t xml:space="preserve"> El jefe de dependencia registra la solicitud en la mesa de servicios de TI, para restablecer el servicio</t>
  </si>
  <si>
    <t xml:space="preserve">Continuar con la revisiòn del reporte de accesos remitido por el gestor de accesos y solicitar las modificaciones (cuando se requieran) </t>
  </si>
  <si>
    <t>Revisión realizada / revisión programada</t>
  </si>
  <si>
    <t>Recursos Humanos, Tecnologicos</t>
  </si>
  <si>
    <t>Subgerente Administrativo y Financiero</t>
  </si>
  <si>
    <t>Procedimiento de soporte y mantenimiento de Sistemas de Información</t>
  </si>
  <si>
    <t>El líder funcional una vez le es remitido el guion de pruebas por parte del analista de desarrollo, ejecuta las pruebas funcionales (en compañía del analista) con el fin de revisar que las pruebas ejecutadas cumplan con la solicitud o especificación del cambio requerido. Si las pruebas son exitosas elabora el acta para paso a producción de lo contrario, lo devuelve para que se realicen los ajustes correspondientes. La evidencia del control queda registrada en la mesa de servicios de TI. DETECTIVO</t>
  </si>
  <si>
    <t xml:space="preserve">1. SICAPITAL: LIMAY: LIBRO MAYOR (Software)
2. SICAPITAL-OPGET: SISTEMA OPERACIÓN Y GESTIÓN DE TESORERÍA
(SAF)
</t>
  </si>
  <si>
    <t>1. Desconocimiento de políticas de seguridad de la información.
2. Falta de mantenimientos preventivos y correctivos.
3. Falta realización de copias de respaldo.
4. Ausencia de planes de continuidad de negocio.
5. Falta de cumplimiento del monitoreo permanente de la plataforma.</t>
  </si>
  <si>
    <t xml:space="preserve">
1. Error en el uso / Fallas Humanas.
2. Fallas en la plataforma tecnológica.
3. Perdida de información.</t>
  </si>
  <si>
    <t>El Subgerente de Ingenieria de Software/Jefe de Dependencia SAF-Financiera revisa cada año la matriz de programación de copias de respaldo y recuperación, remitida por el gestor de accesos, con el fin de verificar que se realice el respaldo correspondiente de los sistemas de la entidad. El Subgerente de Ingenieria de Software/Jefe de Dependencia SAF-Financiera  revisa la matriz y en caso de ser necesario solicita realizar las modificaciones pertinentes. La evidencia queda registrada en una mesa de servicios de TI</t>
  </si>
  <si>
    <t xml:space="preserve">El operador del datacenter diariamente verifica la ejecución de los trabajos programados en la solución de copias de respaldo de la Unidad. Ingresa a la solución de copias de respaldo y verifica que el resultado de la ejecución de las copias es satisfactorio. En el evento que se presenten errores en la copia realiza un relanzamiento de la copia y verifica nuevamente el estado de la copia de respaldo. Si el estado de la copia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 – PREVENTIVO Y CORRECTIVO </t>
  </si>
  <si>
    <t>3,4,5</t>
  </si>
  <si>
    <t>El operador del datacenter cuando se requiera realiza la restauración de la información  de la Unidad. Ingresa a la solución de copias de respaldo y verifica que la información se encuentre en la periodidad a restablecer. Si el estado de la restauración presenta errores, el operador del datacenter realiza escalamiento al proveedor de la solución de copias de respaldo. La evidencia del control queda registrada en el reporte generado por la herramienta y la evidencia de escalamiento al proveedor queda registrada en el correo electrónico.</t>
  </si>
  <si>
    <t>Instructivo de Copias de Respado</t>
  </si>
  <si>
    <t xml:space="preserve">Continuidad: El oficial de continuidad del negocio gestiona con los enlaces de continuidad la verificación y/o actualización del Plan de continuidad (BCP) del procedimiento (tesorería y presupuestal), el cual es revisado y aprobado por el dueño del proceso.
</t>
  </si>
  <si>
    <t>Plan de recuperación ante desastres - DRP.</t>
  </si>
  <si>
    <t>TOKENS BANCARIOS</t>
  </si>
  <si>
    <t>1. Ausencia de control de acceso.
2. Desconocimiento de políticas de seguridad de la información.</t>
  </si>
  <si>
    <t>1. Perdida o modificación de información. 
2. Fallas Humanas.</t>
  </si>
  <si>
    <t>1. Ausencia de copias de respaldo.
2. Desconocimiento u omisión de políticas de seguridad de la información.
3. Ausencia de planes de continuidad.</t>
  </si>
  <si>
    <t>1. Perdida o borrado de información. 
2. Fallas Humanas.</t>
  </si>
  <si>
    <t xml:space="preserve">Continuidad: El oficial de continuidad del negocio gestiona con los enlaces de continuidad la verificación y/o actualización del plan de continuidad del negocio del procedimiento (tesorería y presupuestal), el cual es revisado y aprobado por el dueño del proceso.
</t>
  </si>
  <si>
    <t>Fileserver de SAF - Financiera</t>
  </si>
  <si>
    <t xml:space="preserve">
1. Ausencia de control de acceso a la información  digital.
2. Deficiencia en la asignación de permisos.
3. Desconocimiento de políticas de seguridad de la información.</t>
  </si>
  <si>
    <t>1. Pérdida, borrado, modificación de información o acceso no autorizado a los expedientes digitales con Datos Personales. 
2. Ataque intencionado de acceso a la información digital - Abuso de derechos.
3. Fallas humanas.</t>
  </si>
  <si>
    <t>El Propietario de información/Admnistrador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</si>
  <si>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1. Ausencia de copias de respaldo.
2. Desconocimiento de políticas de seguridad de la información.
3. Ausencia de planes de continuidad.</t>
  </si>
  <si>
    <t>1. Perdida o borrado de la información.
2. Fallas Humanas.</t>
  </si>
  <si>
    <t>Restauración de la Información del FileServer</t>
  </si>
  <si>
    <t>Equipos de Financiera</t>
  </si>
  <si>
    <t>Registrar la solicitud en la mesa de servicios de TI, para restablecer el Equipo PC</t>
  </si>
  <si>
    <t>El controlador de dominio cada vez que verifica que un usuario (equipo de computo) esta inactivo más del tiempo estipulado, desactiva el usuario con el fin que este se vuelva a identificar con sus credenciales en el equipo. La evidencia del control queda registrada al inicio de sesión en el equipo de cómputo.</t>
  </si>
  <si>
    <t xml:space="preserve">El sistema cuando un usuario no ha cambiado la contraseña durante el tiempo establecido en el sistema, verifica la información y envia un mensaje al usuario para que se realice el cambio de la misma. En caso que no se realice el cambio no se puede acceder al equipo. </t>
  </si>
  <si>
    <t>1. Ausencia de copias de respaldo.
2. Desconocimiento u omisión de políticas de seguridad de la información.
3. Ausencia de planes de continuidad.
4. Mantenimiento insuficiente / Instalación fallida de los medios de almacenamiento.</t>
  </si>
  <si>
    <t>1. Perdida o borrado de información. 
2. Fallas Humanas.
3. Incumplimiento en el mantenimiento de los equipos de cómputo.</t>
  </si>
  <si>
    <t>El sistema de antivirus cada vez que lo requiere realiza análisis sobre el equipo de cómputo escaneando las unidades de este, unidad externa o archivos con el fin de detectar y bloquear las acciones maliciosas generadas por cualquier tipo de malware. En caso de que se haya producido una infección por virus, el antivirus lo deja en cuarentena. La evidencia del control queda registrada en el sistema de antivirus.</t>
  </si>
  <si>
    <t>Procedimiento de Infraestructura Tecnologica</t>
  </si>
  <si>
    <t>Mantenimiento preventivo de los equipos de computo, sto con el fin de evitar fallas en el sistema. La evidencia del control queda registrada en el reporte realizado por el profesional de la Mesa de Servicios de TI</t>
  </si>
  <si>
    <t>Documento Tecnico Manual de Políticas Detalladas de Seguridad de la Información / Declaración de aplicabilidad</t>
  </si>
  <si>
    <t>Funcionarios de Financiera</t>
  </si>
  <si>
    <t>1. Ausencia del personal.
2. Entrenamiento insuficiente en seguridad.
3. Falta de conciencia acerca de la seguridad.</t>
  </si>
  <si>
    <t>1. Incumplimiento en la disciplina del personal.
2. Error en uso.</t>
  </si>
  <si>
    <t>Cada vez que se va a vincular un funcionario o  contratista de la dependencia desde la Subgerencia de recursos Humanos / Oficina Asesora Juridica revisan que se encuentre firmado el acuerdo de confidencialidad para el manejo de la información de la Unidad. La evidencia es el documento firmado por cada funcionario / contratista , el cual queda anexo al expediente laboral/contractual correspondiente. En caso que se detecte que el compromiso de confidencialidadno se encuentre firmado, se solicita al funcionario/contratista la firma del mismo.</t>
  </si>
  <si>
    <t>CONTINUIDAD 1. Alta Rotación de personal especializado.  Retiro, enfermedad, incapacidad, vacaciones del personal.
2. Falta de conciencia acerca de la seguridad.</t>
  </si>
  <si>
    <t>1. Perdida, fuga de información.
2. Entrega de información a terceros.
CONTINUIDAD 3.  Ausencia de personal estratégico, técnico uoperativo.</t>
  </si>
  <si>
    <t>El jefe de dependencia o el lider de proceso verifica que exista minimo dos personas que conozcan una misma actividad que se desarrolla en la dependencia con el fin que en el evento que una persona falte la otra reemplaza las actividades correpondientes. Las evidencias del control son los formatos de acta de entrega (plica para vacaciones, licencias, retiros, incapacidades, traslados). En e caso de subproceso de presupuesto, se deja evidencias de las grabaciones de como se realizan las actividades en el subproceso.</t>
  </si>
  <si>
    <t xml:space="preserve">Documento Técnico Manual de Políticas Detalladas de Seguridad de la Información </t>
  </si>
  <si>
    <t xml:space="preserve">Continuidad: El oficial de continuidad del negocio gestiona con los enlaces de continuidad la verificación y/o actualización del Plan de continuidad (BCP) de los procedimientos de tesorería y presupuestal, el cual es revisado y aprobado por el dueño del proceso.
</t>
  </si>
  <si>
    <t>Plan de continuidad del negocio - BCP-</t>
  </si>
  <si>
    <t>BOGDATA</t>
  </si>
  <si>
    <t>El sistema de BOGDATA cada vez que un funcionario o contratista se identifica con las credenciales en el aplicativo,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(COntrol realizado por un tercero)</t>
  </si>
  <si>
    <t>Documentación SHD</t>
  </si>
  <si>
    <t>Solicitud de soporte o restauración a SHD</t>
  </si>
  <si>
    <t>Realizar reporte trimestral sobre usuarios, modificaciones y desativaciones de Usuarios BOGDATA, teniendo en cuenta la informacion suministrada por la SDH sobre soportes a los sistemas de información.</t>
  </si>
  <si>
    <t>Reportes recibidos / reportes programados</t>
  </si>
  <si>
    <t>Recursos Humanos, Técnicos y Tecnológicos</t>
  </si>
  <si>
    <t xml:space="preserve">1. Ausencia de copias de respaldo por parte de SHD.
2. Desconocimiento u omisión de políticas de seguridad de la información.
3. Ausencia de planes de continuidad.
</t>
  </si>
  <si>
    <t xml:space="preserve">1. Perdida o borrado de información. 
2. Fallas Humanas.
</t>
  </si>
  <si>
    <t>La SHD realiza respaldo de la información del sistema de información BOGDATA (Control realizado por un tercero)</t>
  </si>
  <si>
    <t xml:space="preserve"> 1. COMUNICACIONES OFICIALES ENVIADAS
2. INVENTARIOS DOCUMENTALES CENTRO DOCUMENTAL</t>
  </si>
  <si>
    <t>1. Trabajo no supervisado del personal externo o de limpieza
2. Controles de acceso físicos inadecuados
3. Desconocimiento de Políticas de Seguridad de la Información</t>
  </si>
  <si>
    <t>1. Hurto de documentos
2. Divulgacion no autorizada
3. Fallas Humanas
4. Eliminación de Documentos
5. Fallas Humanas en la ejecución de procesos técnicos</t>
  </si>
  <si>
    <t>Los funcionarios del centro documental verifican que solo  el personal autorizado  tenga acceso a las comunicaciones oficiales  y al archivo central</t>
  </si>
  <si>
    <t>PROCEDIMIENTO GESTIÓN Y TRAMITE DE INFORMACIÓN</t>
  </si>
  <si>
    <t xml:space="preserve"> Desarrollar mesa de trabajo y revisión trimestral con la Gerencia de Tecnología para articular la gestión para mitigar el riesgo </t>
  </si>
  <si>
    <t>Realizar sensibilización con el fin que se conozcan los controles relacionados con el manejo de información análoga/digital para evitar la perdida de confidencialidad e integridad en las instalaciones (archivo central y centro de documental)</t>
  </si>
  <si>
    <t>Charlas Realizadas / Charlas Programadas</t>
  </si>
  <si>
    <t>Lider de proceso Gestión Documental</t>
  </si>
  <si>
    <t>Si el funcionario  no cuenta con la autorización,  el personal encargado hará la verifiación correspondiente en el sistema Cordis ó Wcc</t>
  </si>
  <si>
    <t xml:space="preserve">Desde gestión documental se suministra al oficial de seguridad de la información el listado de las personas a convocar a las sensibilizaciones de seguridad de la información, con el fin que todo el personal del equipo de gestión documental asista al proceso programado. Se verifica las personas que asistieron y las que no asistieron. Si existen personas que no asistieron el oficial de seguridad de la información remite correo al enlace del grupo de gestión documental  para que se programen a los funcionarios y contratistas nuevamente. De igual manera programa a los funcionarios y contratistas a la siguiente sensibilización de seguridad de la información. La evidencia del control queda registrada en el correo remitido a los enlaces de cada dependencia y a los funcionarios o contratistas convocados. </t>
  </si>
  <si>
    <t>El funcionario designado de RRHH y/o OAJ cada vez que ingresa un funcionario y/o contratista a la Unidad verifica que el formato Compromiso de Confidencialidad para el Manejo y
Buen Uso de la Información y la Tecnología de 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 Como control por parte de gestión documental, se hace la solicitud al funcionario designado de RRHH y/o OAJ  el formato Compromiso de Confidencialidad para el Manejo y
Buen Uso de la Información y la Tecnología de a
Unidad Administrativa Especial De Catastro Distrital, para verificar que se encuentre debidamente firmado.</t>
  </si>
  <si>
    <t xml:space="preserve">Gestión documental debe tener actualizado el listado de personal con permiso de acceso a los diferentes espacios de archivo de gestión y central. 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t>
  </si>
  <si>
    <t>1. Controles de acceso fisico inadecuados
2. Desconocimiento de Politicas de Seguridad</t>
  </si>
  <si>
    <t>1. Hurto de Documentos, divulgación no autorizada
2. Fallas Humanas</t>
  </si>
  <si>
    <t xml:space="preserve"> Desarrollar mesa de trabajo y revisión trimestral con la Gerencia de Tecnología para articular la gestión para mitigar el riesgo</t>
  </si>
  <si>
    <t>Desde gestión documental se suministra al oficial de seguridad de la información el listado de las personas a convocar a las sensibilizaciones de seguridad de la información, con el fin que todo el personal del equipo de gestión documental asista al proceso programado. Se verifica las personas que asistieron y las que no asistieron. Si existen personas que no asistieron el oficial de seguridad de la información remite correo al enlace del grupo de gestión documental  para que se programen a los funcionarios y contratistas nuevamente. De igual manera programa a los funcionarios y contratistas a la siguiente sensibilización de seguridad de la información. La evidencia del control queda registrada en el correo remitido a los enlaces de cada dependencia y a los funcionarios o contratistas convocados.</t>
  </si>
  <si>
    <t>1. Cordis
2. Gestor de Contenidos (WCC)
3. Infodoc</t>
  </si>
  <si>
    <t>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t>
  </si>
  <si>
    <t>1. Borrado, pérdida o modificación de la información
2. Fallas Humanas
3 Abuso de Derechos</t>
  </si>
  <si>
    <t>Para los sistemas identificados cada vez que un funcionario o contratista se identifica con las credenciales , los sistemas, validan contra la información registrada en las bases de datos, con el fin de verificar los permisos y accesos autorizados. En caso de que las credenciales ingresadas no correspondan con las registradas en las bases de datos, cada sistema genera un mensaje indicando existencia de credenciales erróneas y no permite el ingreso. La evidencia del control queda registrada en la base de datos de cada sistema.</t>
  </si>
  <si>
    <t>El Lider Funcional cuando detecta errrores en el software solicita mediante una mesa de servicios de TI que se realicen los ajustes correspondientes con el fin de corregir las inconsistencias presentadas. En caso que no se atiendan los cambios solicitados, estos quedan en lista de espera para ser priorizados por el equipo de desarrollo. La evidencia del control queda registrada en la Mesa de Servicios de TI.</t>
  </si>
  <si>
    <t>1,3,8</t>
  </si>
  <si>
    <t>Procedimiento soporte y mantenimiento de sistemas de información</t>
  </si>
  <si>
    <t xml:space="preserve">El líder funcional una vez le es remitido el guion de pruebas por parte del analista de desarrollo, ejecuta las pruebas funcionales (en compañía del analista) con el fin de revisar que las pruebas ejecutadas cumplan con la solicitud o especificación del cambio requerido. Si las pruebas son exitosas elabora el acta para paso a producción de lo contrario, lo devuelve para que se realicen los ajustes correspondientes. La evidencia del control queda registrada en la mesa de servicios de TI. </t>
  </si>
  <si>
    <t>2,3,4</t>
  </si>
  <si>
    <t xml:space="preserve">1. Ausencia de Copias de Respaldo
2. Ausencia de planes de continuidad
3. Defectos bien conocidos del software
4. Parametrización inadecuada del Software
5. Inexistencia de los procedimientos de preservación digital.
5. Falta de conocimientos de los conceptos básicos de la preservación digital a largo plazo.
</t>
  </si>
  <si>
    <t>1. Perdida o destrucción de Información con / sin intencion por parte de usuario
Continuidad: 2. Fallas tecnológicas.</t>
  </si>
  <si>
    <t xml:space="preserve">Los administradores de bases de datos revisan cada año la matriz de programación de copias de respaldo y recuperación, remitida por el gestor de accesos, con el fin de verificar que se realicen los respaldos correspondientes de las bases de datos de la entidad. Los administradores de bases de datos  revisan la matriz y en caso de ser necesario solicitan realizar las modificaciones pertinentes. La evidencia queda registrada en una mesa de servicios de TI. </t>
  </si>
  <si>
    <t>Desarrollar mesa de trabajo y revisión trimestral con la Gerencia de Tecnología para articular la gestión para mitigar el riesgo</t>
  </si>
  <si>
    <t>Realizar sensibilizaciones al personal de los archivos de Gestión con el fin que se conozcan los controles relacionados con el manejo de información de información y gestión de accesos a los sistemas de información.</t>
  </si>
  <si>
    <t>El operador de datacenter/DBAs realiza el respaldo del sistema. La evidencia del control queda registrado en la herramienta</t>
  </si>
  <si>
    <t xml:space="preserve">El operador de datacenter apoyado por los administradores de plataforma, semestralmente o cuando se requiera, ejecuta las pruebas de respaldo, con el fin de dar el punto de partida a la prueba de restauración. La evidencia del control queda registrado en documento donde se indican todos los pasos que se ejecutan. -  </t>
  </si>
  <si>
    <t xml:space="preserve">El analista de desarrollo una vez termina un desarrollo solicitado por el usuario final realiza pruebas unitarias con el fin de verificar el cumplimiento de los ajustes y/o desarrollos de acuerdo a la HU planteada y al diseño propuesto de la solución. De encontrarse alguna no conformidad, realiza los ajustes correspondientes y construye el guion de pruebas para validación por parte del líder funcional. La evidencia del control queda registrada en la mesa de servicios de TI. </t>
  </si>
  <si>
    <t>Continuidad: El oficial de continuidad gestiona con los enlaces de continuidad la implementación del Plan de continuidad (BCP) del proceso, el cual es revisado y aprobado por el dueño del proceso.</t>
  </si>
  <si>
    <t>1. Archivo Central 
2. Centro Documental (Archivo Intermedio)</t>
  </si>
  <si>
    <t xml:space="preserve">1. Uso inadecuado o descuidado del control de acceso físico a las edificaciones y los recintos
2. Desconocimiento de Políticas de Seguridad </t>
  </si>
  <si>
    <t>1. Pérdida, destrucción de documentos
2. Fallas Humanas</t>
  </si>
  <si>
    <t>Realizar sensibilizaciones al personal de los archivos de Gestión con el fin que se conozcan los controles relacionados con el manejo de información análoga para evitar la perdida de confidencialidad e integridad enlas instalaciones (archivo central y centro de documental)</t>
  </si>
  <si>
    <t>Desde gestión documental se suministra al oficial de seguridad de la información el listado de las personas a convocar a las sensibilizaciones de seguridad de la información, con el fin que todo el personal del equipo de gestión documental asista al proceso programado. Se verifica las personas que asistieron y las que no asistieron. Si existen personas que no asistieron el oficial de seguridad de la información remite correo al enlace del grupo de gestión documental  para que se programen a los funcionarios y contratistas nuevamente. De igual manera programa a los funcionarios y contratistas a la siguiente sensibilización de seguridad de la información. La evidencia del control queda registrada en el correo remitido a los enlaces de cada dependencia y a los funcionarios o contratistas convocados. – DETECTIVO</t>
  </si>
  <si>
    <t>1. Ubicación en un área susceptible de inundación
2. Ausencia de protección física de la edificación, puertas y ventanas
3. Ausencia de Controles de Acceso asociado al instrumento archivistico Tablas de Control de Acceso -TCA-
4. No aplicación de las Tablas de Retención Documental -TRD-</t>
  </si>
  <si>
    <t>1. Inundación
2. Pérdida, hurto o destrucción de documento
3.Perdida o destrucción de Información con / sin intencion por parte de usuario
4. Saturación del sistema de información accidental.
5. Fallas Humanas</t>
  </si>
  <si>
    <t>Realizar sensibilizaciones al personal de Gestión Documental y responsables de archivos de gestión con el fin que se conozcan los controles relacionados con el manejo de información análoga para evitar la perdida de disponibilidad de esta información</t>
  </si>
  <si>
    <t xml:space="preserve">Control de accesos Sistema Biométrico
SICAPITAL:ERP- SAI-SAE
SICAPITAL:ERP- OPGET
(Software)
</t>
  </si>
  <si>
    <t>1. Debilidad en  parámetros de seguridad.
2. Fallas  en la asignación de privilegios y permisos en la plataforma.
3. Defectos conocidos en el software.
4. Desconocimiento de políticas de seguridad de la información.
5. Falta de mantenimientos preventivos y correctivos.</t>
  </si>
  <si>
    <t>1. Ataques cibernéticos.  
2. Pérdida o modificación de la información.
3. Suplantación de usuarios autorizados.
4. Error en el uso / Fallas Humanas.</t>
  </si>
  <si>
    <t>Restauracion de la informacion del sistema</t>
  </si>
  <si>
    <t>1,3,4</t>
  </si>
  <si>
    <t>1. Desconocimiento de políticas de seguridad de la información.
2. Falta de mantenimientos preventivos y correctivos.
6. Falta de cumplimiento del monitoreo permanente de la plataforma.
3. Falta realización de copias de respaldo.
4. Ausencia de planes de continuidad de negocio.</t>
  </si>
  <si>
    <t xml:space="preserve">El Subgerente de Ingenieria de Software/Jefe de Dependencia SAF-SAdm revisa cada año la matriz de programación de copias de respaldo y recuperación, remitida por el gestor de accesos, con el fin de verificar que se realice el respaldo correspondiente de los sistemas de la entidad. El Subgerente de Ingenieria de Software/Jefe de Dependencia SAF-Financiera  revisa la matriz y en caso de ser necesario solicita realizar las modificaciones pertinentes. La evidencia queda registrada en una mesa de servicios de TI. </t>
  </si>
  <si>
    <t>El oficial de seguridad de la información revisa las charlas programadas de sensibilizaciones de seguridad de la información, con el fin de que las dependencias asistan al proceso programado. Verifica las personas que asistieron y las que no asistieron a las sensibilizaciones o actividades. Si existen personas que no asistieron remite correo al enlace de cada dependencia para que se programen a los funcionarios y contratistas. De igual manera programa a los funcionarios y contratistas a la siguiente sensibilización o actividad e de seguridad de la información. La evidencia del control queda registrada en el correo remitido a los enlaces de cada dependencia y a los funcionarios o contratistas convocados.</t>
  </si>
  <si>
    <t>Plan de continuidad del negocio BCP.</t>
  </si>
  <si>
    <t xml:space="preserve">Continuidad: Se cuenta con un plan de recuperación de desastres DRP para la base de datos administrativa en caso de un desastre tecnológico que afecte la misma. Correctivo
</t>
  </si>
  <si>
    <t>Plan de recuperación ante desastres DRP.</t>
  </si>
  <si>
    <t xml:space="preserve"> Expediente Contractual </t>
  </si>
  <si>
    <t>1. Ausencia de control de acceso a la información  digital
2. Ataque intencionado que provoca borrado o pérdida de la información</t>
  </si>
  <si>
    <t>1. Hurto de Información
2. Pérdida, destrucción, modificación de la información</t>
  </si>
  <si>
    <t>El abogado cada vez que realiza un contrato, debe guardar copia de la informormación digital en el espacio destinado por la SC para los expedientes contractuales los cuales deben ser los mismos cargados en el SECOP II, el acceso a esta carpeta solo lo tienen las personas encargadas de contratación, y en caso que no tengan permisos no pueden acceder, la evidencia del control es la copia de los documentos en el mismo.
Adicionalmente los documentos de ejecución que el supervisor carga en el secop II, son remitidos a la SC para que reposen en el expediente digital, del cual es encargado el auxiliar adminsitrativo o contratista de recibir y archivar correspondientemente</t>
  </si>
  <si>
    <t>Manual de contratación y Manual de supervisión e Interventoría</t>
  </si>
  <si>
    <t>Revisión periodica de los usuarios que tienen acceso al activo de informacion</t>
  </si>
  <si>
    <t xml:space="preserve">El Subgerente de Ingenieria de Software/Jefe de Dependencia GCAU revisa cada año la matriz de programación de copias de respaldo y recuperación, remitida por el gestor de accesos, con el fin de verificar que se realice el respaldo correspondiente de los sistemas de la entidad. El Subgerente de Ingenieria de Software/Jefe de Dependencia GCAU  revisa la matriz y en caso de ser necesario solicita realizar las modificaciones pertinentes. La evidencia queda registrada en una mesa de servicios de TI. </t>
  </si>
  <si>
    <t>Instructivo de Control de Accesos</t>
  </si>
  <si>
    <t>Solicitar restauracion de la información</t>
  </si>
  <si>
    <t>Instructivo de Copias de respaldo</t>
  </si>
  <si>
    <t>1. Ausencia de copias de respaldo o backups de la información</t>
  </si>
  <si>
    <t>1. Pérdida de Informaciòn</t>
  </si>
  <si>
    <t>El operador de la infraestructura realiza las copias de seguridad de acuerdo a lo establecido en las politicas de backup. El registro queda en la herramienta</t>
  </si>
  <si>
    <t>Instructivo de copias de repaldo y recuperación</t>
  </si>
  <si>
    <t>Restauracion de la informacion</t>
  </si>
  <si>
    <t>Sensibilizar al equipo de la subgerencia de contratación respecto a los controles y manejo de la informaciòn digital para evitar la perdida de confidencialidad, integirdad y disponibilidad de la informaciòn</t>
  </si>
  <si>
    <t>Charlas de Seguridad ejecutadas / Charlas de Seguridad Programadas</t>
  </si>
  <si>
    <t>Recursos Humanos, Tecnològicos</t>
  </si>
  <si>
    <t>Subgerente de Contrataciòn</t>
  </si>
  <si>
    <t>El jefe de dependencia en el evento de presentarse la pérdida de información solicita a través de la mesa de servicios d TI la restauración del backup de la información, con el fin de recuperar la información eliminada, en caso de no poderse recuperar la información, debe revisarse la matriz de copias de respaldo e incluirse la información a respaldar, verificando la periocidad de respaldo de la misma. La jecu ción del control se evindencia en la solicitud de mesa de servicios de TI.</t>
  </si>
  <si>
    <t>Carpeta Digital de contratación</t>
  </si>
  <si>
    <t>1. Ausencia de control de accesos 
2. Desconocimiento de políticas de seguridad</t>
  </si>
  <si>
    <t>1. Perdida , destruccion o modificacion de información</t>
  </si>
  <si>
    <t xml:space="preserve">El propietario del activo debera reportar la vulnerabilidad el incidente presentado, una vez se presente </t>
  </si>
  <si>
    <t>Los abogados de la SC deberán cargar en la plataforma SECOP II las minutas con los respectivos soportes de los procesos de selección, contratos, y modificaciones contractuales para que estos gozen de transparencia, y sean un respaldo del expediente contractual.</t>
  </si>
  <si>
    <t>Manual de Contratación y Manual de Supervisión e Interventoría</t>
  </si>
  <si>
    <t>Los gerentes, subgerentes, jefes de oficina y supervisores de los contratos de la UAECD, que se debe realizar la verificación y cargue oportuno en la página web de Colombia Compra Eficiente - SECOP II (acápite de ejecución del contrato) de cada uno de los documentos relacionados con la ejecución de los contratos que se encuentran a su cargo supervisar, esto es, Certificado de Registro Presupuestal, ARL y Pólizas de Seguro, así como cada uno de los informes de ejecución y pagos mensuales realizados por los contratistas y aprobados en la plataforma PANDORA, con el propósito de llevar a cabo una correcta supervisión y organización de los expedientes contractuales que reposan en dicho aplicativo.</t>
  </si>
  <si>
    <t>1. Ausencia de copias de respaldo o backups de la información
2. Desconocimiento de políticas de seguridad
3. Ausencia de planes de continuidad</t>
  </si>
  <si>
    <t xml:space="preserve">Continuidad: El oficial de continuidad del negocio gestiona con los enlaces de continuidad la verificación y/o actualización del Plan de continuidad (BCP) del proceso/procedimiento, el cual es revisado y aprobado por el dueño del proceso.
</t>
  </si>
  <si>
    <t>Personal de contratación</t>
  </si>
  <si>
    <t>1. Desconocimiento de políticas de seguridad de la información</t>
  </si>
  <si>
    <t>Ataque de ingenieria social</t>
  </si>
  <si>
    <t>Solicitud de capacitación para los funciomaros de la dependencia para que se conozcan las responsabilidades de seguridad</t>
  </si>
  <si>
    <t>Sensibilizar al equipo de la subgerencia de contrataciòn respecto a las responsabilidades de seguridad de la informaciòn  para evitar la perdida de confidencialidad</t>
  </si>
  <si>
    <t>El funcionario o Contratista designado de RRHH y/o SC cada vez que ingresa un funcionario y/o contratista a la Unidad verifica que el formato Compromiso de Confidencialidad para el Manejo y Buen Uso de la Información y la Tecnología de la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SC)</t>
  </si>
  <si>
    <t>1. Retiro temporal o definitiva del personal por rotación, enfermedad, incapacidad o vacaciones.</t>
  </si>
  <si>
    <t xml:space="preserve">1. Ausencia de personal estratégico, táctico u operativo.
</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</si>
  <si>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debe estar diligenciado y firmado por el profesional de retiro y el jefe de la dependencia. La secretaría debe radicar este en SRH. 
En caso del contratista el supervisor del contrato debe verificar que el contratista se encuentre a paz y salvo con la Entidad por todo concepto, lo que implica la validación del formato de paz y salvo, y el diligenciamiento del informe final de supervisión. Estos documentos deben ser radicados con la última cuenta de cobro y deberá reposar en el expediente contractual.</t>
  </si>
  <si>
    <t>Procedimiento Gestionar Retiro de Personal
FORMATO DE ENTREGA DE CARGO
Formato Paz y Salvo
Inform Final de Supervisión
Manual de Supervisión e Interventoría</t>
  </si>
  <si>
    <t>Equipos de cómputo</t>
  </si>
  <si>
    <t>1. Mantenimiento insuficiente
2. Falta de conciencia acerca de la seguridad</t>
  </si>
  <si>
    <t>Ataque por virus 
Perdida de información</t>
  </si>
  <si>
    <t>Solicitar capacitacion para los funcioarios de la dependencia en el manejo de equipos de computo</t>
  </si>
  <si>
    <t xml:space="preserve">1. Desconocimiento de políticas de seguridad de la información
2. Ausencia de planes de continuidad </t>
  </si>
  <si>
    <t>Perdida , destruccion de la información</t>
  </si>
  <si>
    <t>Mesa de Servicios de la Subgerencia de Contratación</t>
  </si>
  <si>
    <t>1. Defectos bien conocidos en el software
2. Desconocimiento de políticas de seguridad relacionadas con el control de acceso a información clasificada o reservada.
3. Asignación errada de derechos</t>
  </si>
  <si>
    <t xml:space="preserve">1 y 3. Abuso de los derechos
2. Modificación, Borrado o Acceso no autorizado a la información. </t>
  </si>
  <si>
    <t>Restauración del sistema de mesa de Servicios CA.</t>
  </si>
  <si>
    <t>1. Actualización de las políticas de copias de respaldo.
1a. Ausencia de mecanismos de monitoreo
2. Ausencia de documentación
2a.Configuración incorrecta de parámetros 
3. Ausencia de recurso humano especializado que conozca el manejo completa de la herramienta.
4. Ausencia de planes de continuidad
5. Desconocimiento de políticas de seguridad de la Información
6. Posibilidad de obsolencia de la versión de la herramienta.
7. Ausencia de soporte o mantenimiento por parte del proveedor
No contar con un contrato vigente de soporte, actualización y mantenimiento de mesa de servicios CA.</t>
  </si>
  <si>
    <t>1,2,3,4 Modificación, Borrado o Acceso no autorizado a la información. 
1a, 2a, 7 Abuso de privilegios
2 y 3 Error en el uso 
 Indisponibilidad de la mesa de servicio de TI.</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</si>
  <si>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el soporte del proveedor y en su defecto dar solución y restablecer el servicio.</t>
  </si>
  <si>
    <t>El administador de la plataforma de MesaServicio cuando  se presenta una indisponibilidad total de la herramienta SDM-CA o de acuerdo a los tiempos establecido en continuidad TI, solicita la activacion de la herramienta creada en ambiente Sharepoint para usarse como solución de contingencia. 
El registro queda en la comunicación o correo enviado a usuario final sobre el uso de la herramienta de contingencia.</t>
  </si>
  <si>
    <t>El administrador de la plataforma todos los días limpia las sesiones inactivas, quedando registro en los logs de windows. En caso de que no se realice se detecta en la validación diaria de la herramienta</t>
  </si>
  <si>
    <t>Pandora - Módulo de Contratación</t>
  </si>
  <si>
    <t>1. Deficiencia en la autorización de permisos y acceso de la información.
2. Acceso intencionado por parte de personal no autorizado.
3. Ausencia o insuficiencia de pruebas de software
4. Defectos bien conocidos en el software</t>
  </si>
  <si>
    <t xml:space="preserve"> 1. Pérdida, corrupción, o modificación no autorizada de la información.
2. Espionaje remoto
3. Fallas Humanas, Error en el uso</t>
  </si>
  <si>
    <t>El Administrador de la platafoma/sistema realiza el respaldo de la configuración e información</t>
  </si>
  <si>
    <t>El Administrador de la platafoma/sistema realiza el restauración  de la configuración e información</t>
  </si>
  <si>
    <t>El analista de desarrollo una vez termina un desarrollo del software o sistemas solicitad pruebas funcionales y pruebas de seguriad  con el fin de verificar el cumplimiento de los ajustes y/o desarrollos de acuerdo a los requerimeintos . De encontrarse alguna no conformidad, realiza los ajustes correspondientes y construye el guion de pruebas para validación por parte del usuario final</t>
  </si>
  <si>
    <t>1. Acceso intencionado por parte de personal no autorizado  a infraestructura del Sistema
2. Ausencia o insuficiencia de pruebas de software
3 Defectos bien conocidos en el software</t>
  </si>
  <si>
    <t>Fileserver</t>
  </si>
  <si>
    <t>1. Ausencia de revisiones regulares por parte del jefe de dependencia
2. Desconocimiento de politicas de seguridad de la información</t>
  </si>
  <si>
    <t xml:space="preserve">1 Uso no autorizado de la información
2 . Fallas Humanas
3. Fallas técnicas
 </t>
  </si>
  <si>
    <t>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</si>
  <si>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Lineamientos Fileserver / Procedimiento de Gestión de Accesos</t>
  </si>
  <si>
    <t>Unificar la información de los repositorios de información digital.</t>
  </si>
  <si>
    <t xml:space="preserve">Reporte de unificación </t>
  </si>
  <si>
    <t>El propietario del activo cada vez que se presente un incidente de seguridad debera reportar la vulnerabilidad en la Mesa de Servicios de TI con el fin que se verifique el mismo. La evidencia del control queda registrada en la Mesa de Servicios de TI.</t>
  </si>
  <si>
    <t>Instructivo  Gestión de Incidentes de seguridad de la informacion</t>
  </si>
  <si>
    <t>1. Ausencia de copias de respaldo 
2. Desconocimiento de politicas de seguridad de la información
3. Ausencia de mantenimiento al fileserver</t>
  </si>
  <si>
    <t>Perdida o acceso no autorizado a la información 
Fallas Humanas
Incumplimiento en el mantenimiento del fileserver</t>
  </si>
  <si>
    <t>El Propietario de información / Administrador de Carpetas realiza la solicitud de los accesos definidos para los  funcionarios / contratistas de su dependencia cada vez que se requiera, registrando una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</si>
  <si>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El jefe de la dependencia cada vez que se retira un funcionario de la dependencia, solicita a la mesa de servicios de TI que se realice respaldo de la información que maneja el funcionario en el equipo asignado. La evidencia del control queda registrada en la Mesa de Servicios de TI.</t>
  </si>
  <si>
    <t>Documento Técnico de Políticas Detalladas de Seguridad de la Información</t>
  </si>
  <si>
    <t>SharePoint</t>
  </si>
  <si>
    <t>1. Ausencia de control de acceso
2. Desconocimiento o no aplicación de las políticas de seguridad y privacidad de la
información
3. Desconocimiento de la herramienta de OneDrive</t>
  </si>
  <si>
    <t>1. Fenómenos sísmicos
2. Acceso no autorizado de los datos personales
3 Robo de medios o documentos o credenciales</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</si>
  <si>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en la capa de aplicación se generan los logs de eventos con el fin de ser analizados por los desarrolladores y en su defecto dar solución y restablecer el servicio</t>
  </si>
  <si>
    <t>Procedimiento Gestión de Infraestructura Tecnológica
Instructivo de incidentes de seguridad de la información</t>
  </si>
  <si>
    <t>Proveer apoyo a la Unidad, a través de la atención de las actuaciones administrativas, asesoría en asuntos normativos, el ejercicio de la defensa judicial y extrajudicial, para contribuir a la toma de decisiones y la prevención del daño antijurídico en los términos y condiciones legales aplicables.</t>
  </si>
  <si>
    <t>Expediente de Procesos Judiciales
(Información Análoga)</t>
  </si>
  <si>
    <t>1. Ausencia de control de acceso a los expedientes</t>
  </si>
  <si>
    <t>1. Acceso no autorizado a los expedientes con Datos Personales
1, 2 Pérdida, modificación y hurto de informacion</t>
  </si>
  <si>
    <t>El sistema biométrico cada vez que un funcionario o contratista ingresa identificandose con su tarjeta de proximidad a un área segura (archivo de gestión), verifica si esta autorizada para ingresar al área con el fin de conceder el acceso correspondiente. En caso que el funcionario no este autorizado para ingresar al área, el sistema no concede el acceso correspondiente. La evidencia del control queda registrada en la base de datos del sistema biométrico.</t>
  </si>
  <si>
    <t xml:space="preserve">Declaración de aplicabilidad
PROCEDIMIENTO CONTROL INGRESO Y SALIDA DE PERSONAL A LAS INSTALACIONES Y A LAS ÁREAS SEGURAS DE LA UNIDAD </t>
  </si>
  <si>
    <t>Garantizar que el 100% de los servidores y contratistas del proceso Gestión Jurídica (GJ y SGJ) asistan y/o participen de las capacitaciones programadas relacionadas con el riesgo.</t>
  </si>
  <si>
    <t>1. Ausencia de control de acceso a los expedientes
2. Desconocimiento de Políticas de seguridad de la información
3. Ausencia de planes de continuidad</t>
  </si>
  <si>
    <t>1 y 3. Pérdida o destrucción  de la informacion (datos personales)
2. Fallas Humanas</t>
  </si>
  <si>
    <t xml:space="preserve">1, 2, 3 </t>
  </si>
  <si>
    <t>El oficial de continuidad de TI gestiona con los enlaces de continuidad la implementación del Plan de continuidad (BCP) del proceso, el cual es revisado y aprobado por el dueño del proceso.</t>
  </si>
  <si>
    <t>Expediente de Procesos Judiciales
(Información Electrónica)</t>
  </si>
  <si>
    <t xml:space="preserve">
1. Ausencia de control de acceso a la información  digital
2. Deficiencia en la asignación de permisos.
3. Desconocimiento de Políticas de seguridad de la información</t>
  </si>
  <si>
    <t>El Jefe de Dependencia cada vez que el gestor de accesos remite el reporte de cuentas de usuario, realiza la revisiòn respectiva y solicita las modficaciones a que haya lugar- detectivo</t>
  </si>
  <si>
    <t xml:space="preserve">Continuar con las sensibilizaciones en temas de seguridad de la información (acceso a la información digital/electrónica) para los servidores y contratistas del proceso Gestión Jurídica (GJ y SGJ) </t>
  </si>
  <si>
    <t>Charlas de seguridad ejecutadas / Charlas de Seguridad programadas</t>
  </si>
  <si>
    <t>Gerente Juridico/Subgerente de Gestión Jurídica</t>
  </si>
  <si>
    <t>Revisar el reporte de cuentas de usuario remitido por el gestor de accesos de la SIT. (De acuerdo a los reportes remitidos por la SIT.)</t>
  </si>
  <si>
    <t>#reportes revisados/reportes programados para revision</t>
  </si>
  <si>
    <t xml:space="preserve">El propietario del activo cada vez que se presente un incidente de seguridad debera reportar la vulberabilidad en la Mesa de Servicios de TI con el fin que se verifique el mismo. La evidencia del control queda registrada en la Mesa de Servicios de TI </t>
  </si>
  <si>
    <t>Instructivo Gestión de Incidentes de Seguridad de la Información</t>
  </si>
  <si>
    <t xml:space="preserve">
1. Ausencia de control de acceso a la información  digital
2. Desconocimiento de Políticas de Seguridad de la Información
3. Ausencia de Planes de continuidad</t>
  </si>
  <si>
    <t>1 y 3. Pérdida, borrado, modificación de información o Acceso no autorizado a los expedientes digitales con Datos Personales
2. Fallas Humanas
CONTINUIDAD: 3. Fallas tecnológicas</t>
  </si>
  <si>
    <t xml:space="preserve">El grupo de operadores / Ingenieros revisa cada año la matriz de copias de respaldo y recuperación,con el fin de verificar que se realice el respaldo correspondiente a la información vital del proceso. </t>
  </si>
  <si>
    <t xml:space="preserve">Restauración de la información </t>
  </si>
  <si>
    <t>Archivo de Gestión GERENCIA JURIDICA</t>
  </si>
  <si>
    <t>El operador de Infraestructura de TI realiza la copia de seguridad de la información de acuerdo a la matriz de backup el registro queda en la herramienta</t>
  </si>
  <si>
    <t>Sharepoint de la Gerencia Jurídica  y la Subgerencia de Gestión Jurídica
OneDrive Personal</t>
  </si>
  <si>
    <t>1. Fenómenos sísmicos
2. Acceso no autorizado de los datos personales
3. Robo de medios o documentos o credenciales</t>
  </si>
  <si>
    <t>Gestionar eficientemente los requerimientos de los usuarios que deben estar enmarcados en el catálogo de servicios de TI, alineados con las soluciones generadas desde la Planeación Estratégica TI, apoyando su uso y apropiación con el fin de dinamizar la transformación digital de la UAECD, generando valor en lo público para el cumplimiento de los objetivos institucionales.</t>
  </si>
  <si>
    <t>Mesa de servicio
Base de datos Plataforma de Datos Abiertos - Producción - ckan_default
MISIONAL
ADMINISTRATIVA Y FINANCIERA
HISTÓRICA MISIONAL
WCC
GEOEDIC
MAPASPRO
MAPASPROLOCAL
MAPASPROLOCALPRU
DESMISIONAL 
DESADMINISTRATIVA
REPOREP
MONITOREO
REPOWSL
DESWCC 
Intranet
PortalWeb
DRP MISIONAL
DRP ADMINISTRATIVA Y FINANCIERA
DRP WCC
PRUGEOEDIC
IMC</t>
  </si>
  <si>
    <t>1. Asignación errada de los derechos de acceso a nivel de administración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t>
  </si>
  <si>
    <t>1. Abuso de derechos
1a. Perdida, Hurto o modificación de la información
3. Falsificación de derechos.
4 y 5. Fallas Humanas</t>
  </si>
  <si>
    <t>El sistema de administración de la base de datos cada vez que un administrador de bases de datos se identifica con las credenciales, valida contra la información registrada en la base de usuarios autorizados, con el fin de verificar los permisos y accesos permitidos al mismo. En caso de que las credenciales ingresadas no correspondan con las registradas en la base de usuarios autorozados, el sistema no permite el ingreso. La evidencia del control queda registrada en la base de datos del sistema de los usuarios con rol de DBA.</t>
  </si>
  <si>
    <t>Bloqueo de usuarios y revisión roles y permisos</t>
  </si>
  <si>
    <t>1. Ejecutar de forma permanente las directrices establecidas en el  instructivo de Gestión de Accesos ejecutando periodicamente las validaciones de las cuentas de usuario y de usuarios privilegiados asignadas a los administradores.</t>
  </si>
  <si>
    <t xml:space="preserve"> # de actividades de validación de usuarios ejecutadas / # de actividades de validación de usuarios programadas</t>
  </si>
  <si>
    <t>Gerente de Tecnologia / Subgerente de Infraestructura Tecnológica
(Administradores de Bases de datos)</t>
  </si>
  <si>
    <t>2. Ejecutar proceso de validaciòn y restauración de una copia de seguridad de base de datos</t>
  </si>
  <si>
    <t xml:space="preserve"> # de actividades de validación y restauración ejecutadas de copias de bd / # de actividades de validación y restauración de copias de bd programadas</t>
  </si>
  <si>
    <t>Los administradores de bases de datos una vez identificada por parte del equipo de seguridad de la información la información definida como clasificada o reservada a nivel de bases de datos (datos personales),  implementan herramientas de control y cifrado para evitar que se pueda acceder a nivel de bases de datos a esta información. Lo anterior con el fin de garantizar la confidencialidad e integridad de la información. La evidencia del control queda registrado en la mesa de servicios de TI y en la base de datos donde se implemento.</t>
  </si>
  <si>
    <t>Los administradores de bases de datos cada vez que se requiere realizan revisión de los logs de auditoria de la base de datos con el fin de detectar irregularidades o eventos sospechosos que puedan afectar la seguridad de la información. En caso que se presente alguna alguna anomalia, realizan el tratamiento correspondiente. La evidencia del control queda almacenada en los registros de auditoría que serán accedidos por medio de scripts.</t>
  </si>
  <si>
    <t>Los administradores de bases de datos mensualmente  realizan revisión de los logs de auditoria de las bases de datos con el fin de verificar el registro de los eventos en estos logs de auditoría . En caso que se presente alguna alguna anomalia, entrar a solucionarla. La evidencia del control queda registrado en correo electrónico o mesa de servicios de TI. No queda registrada evidencia del control en caso que todo este funcionando correctamente, pero en caso de que se presente una incidencia la evidencia queda soportada en la mesa de servcios de TI.</t>
  </si>
  <si>
    <t xml:space="preserve">1. Ausencia de copias de respaldo 
1a. Ausencia de mecanismos de monitoreo
2. Ausencia de documentación
2a.Configuración incorrecta de parámetros 
3. Ausencia de planes de continuidad
4. Desconocimiento de politicas de seguridad de la Información
</t>
  </si>
  <si>
    <t xml:space="preserve">1. Mal funcionamiento del equipo y/o software
1. Perdida de información
2. Error en el uso
</t>
  </si>
  <si>
    <t>Restauración de la base de datos afectada</t>
  </si>
  <si>
    <t>1. Realizar la actualización del inventario de activos asociados a cargo de la Subgerencia de Infraestructura.</t>
  </si>
  <si>
    <t>#  Activos actualizados en el inventario / # Activos programados</t>
  </si>
  <si>
    <t>Gerente de Tecnologia / Subgerente de Infraestructura Tecnológica
(Administradores de Bases de datos)</t>
  </si>
  <si>
    <t>Los administradores de plataforma (bases de datos), semestralmente o cuando se requiera, ejecuta las pruebas de respaldo, utilizando las herramientas propias de oracle y SQL Server. La evidencia del control queda registrado en la pataforma de restauración de nube OCI o en la Mesa de Servicios de TI.</t>
  </si>
  <si>
    <t>1,1a,2</t>
  </si>
  <si>
    <t>2. Ejecutar de forma permanente las actividades de mantenimiento y actualización  de los recursos tecnológicos bajo responsabilidad de la Subgerencia de Infraestructura</t>
  </si>
  <si>
    <t xml:space="preserve"> #  mantenimiento BD / # mantenieminto programadas</t>
  </si>
  <si>
    <t>Los administradores de bases de datos de acuerdo con la periodicidad descrita en la matriz de backups, realiza las copias de seguridad correspondientes de acuerdo a la politica de backups</t>
  </si>
  <si>
    <t>3. Realizar seguimiento y monitoreo al uso de los recursos de bases de datos en todos los ambientes donde se incluya como mínimo almacenamiento ASM, tablespaces, sesiones, estado DRP, revisión auditoría, estado de servicios, archivo alert, copias de seguridad.</t>
  </si>
  <si>
    <t xml:space="preserve"> # de actividades de monitoreo ejecutadas / # de actividades de monitoreo programadas</t>
  </si>
  <si>
    <t>4. Realizar seguimiento y monitoreo al uso de los recursos haciendo  proyecciones periodicas de la capacidad futura requerida.</t>
  </si>
  <si>
    <t xml:space="preserve"> # de informes de capacidad generados / # de informes de capacidad programados</t>
  </si>
  <si>
    <t>Los administradores de plataforma / Bases de datos realizan Monitoreo Manual del estado de los backups diarios, incrementales y full backup realizados a las bases de datos de la entidad. La evidencia se registra diariamente en el monitoreo de Bases de Datos socializado de acuerdo al procedimiento de infraestructura.</t>
  </si>
  <si>
    <t>5. Ejecutar copias de respaldo de la información y la configuración de los sistemas de acuerdo con las políticas de copias de respaldo definidas .</t>
  </si>
  <si>
    <t># de actividades de copia de seguridad  ejecutadas / # de actividades de copias de respaldo programadas</t>
  </si>
  <si>
    <t>Continuidad: El oficial de continuidad del negocio gestiona con los enlaces de continuidad la verificación y/o actualización del Plan de continuidad (BCP) del proceso/procedimiento (mesa y software), el cual es revisado y aprobado por el dueño del proceso.</t>
  </si>
  <si>
    <t>6. Mantener documentados y actualizados los procedimientos de operación  de las plataformas tecnólogicas a cargo de la Subgerencia de Infraestructura tecnológica</t>
  </si>
  <si>
    <t xml:space="preserve"> # de procedimientos de operación documentados  / # de procedimientos de operación documentados programados</t>
  </si>
  <si>
    <t xml:space="preserve">ANTIVIRUS </t>
  </si>
  <si>
    <t>1. Configuración incorrecta de parametros 
2. Desconocimiento en el funcionamiento de la herramienta</t>
  </si>
  <si>
    <t>1. Ataques externos 
2. Error en el uso</t>
  </si>
  <si>
    <t>El sistema cada vez que un funcionario o contratista se identifica con las credenciales, valida contra la información registrada en la base de datos, con el fin de verificar los permisos y accesos autorizados al mismo. En caso de que las credenciales ingresadas no correspondan con las registradas en la base de datos, el sistema genera un mensaje indicando existencia de credenciales erróneas y no permite el ingreso. La evidencia del control queda registrada en la base de datos del sistema. –</t>
  </si>
  <si>
    <t>Soporte con proveedor del servicio.
Activación del plan de continuidad de TI</t>
  </si>
  <si>
    <t>La plataforma una vez el administrador ingresa más de 3 veces erroneamente la contraseña en el sistema, bloquea el acceso con el fin de evitar el acceso no autorizado. Posterior a 15 min el administrador puede ingresar nuevamente con las credenciales. La evidencia del control queda el registro de logs del sistema/plataforma.</t>
  </si>
  <si>
    <t>Los administradores de plataforma cada vez que se requiere realizan revisión de los logs de auditoria de la plataforma administrada con el fin de detectar irregularidades o eventos sospechosos de los equipo que puedan afectar la seguridad de la información. En caso que se presente alguna anomalia, se escala al proveedor y/o fabricante. La evidencia del escalamiento es reportada al proveedor y/o fabricante.</t>
  </si>
  <si>
    <t>Cuando se presenta un incidente (relacionados con la configuración de la plataforma o errores de la misma) en una plataforma, el administrador identifica la falla y realiza solución del problema, con el fin de corregir o solucionar el incidente presentado. En caso que el incidente no pueda ser corregido por el administrador de la plataforma, este debe ser escalado al proveedor y/o fabricante para su solución. La evidencia del control queda en la mesa de servicios del proveedor y/o del fabricante.</t>
  </si>
  <si>
    <t>1. Ausencia de copias de respaldo
2. Ubicación de los archivos de configuración.
3. Ausencia de planes de continuidad</t>
  </si>
  <si>
    <t>1 y 3. Pérdida de la información de configuración
2. Mal funcionamiento de equipo donde se almacena los archivos de configuración</t>
  </si>
  <si>
    <t xml:space="preserve">Los administradores de la plataforma de antivirus diariamente verifican que esta esté operativa y en condiciones normales. Consultado sobre los respaldos, el proveedor actual MSL Broadcom, afirma desde su parte técnica que no aplican ni existen backups para la solución de AV de consola en nube. El riesgo que se corre es que por alguna razón la consola administrativa AV de Symantec/Broadcom no tenga disponibilidad y cuando esté disponible no traiga la información configurada, habría que configurarla desde cero. </t>
  </si>
  <si>
    <t>La configuración de la consola administrativa, si es el caso haya que hacerla de ceros, no es en sí una tarea dispendiosa puesto que los agentes en los endpoints saben que tienen que comunicarse al ID de Catastro en nube, el tema en la demora sería el descubrimiento de los endpoints y que ese acompañamiento se daria con el proveedor y/o fabrica.</t>
  </si>
  <si>
    <t>FIREWALL AZURE 
FIREWALL DE APLICACIÓN AZURE
FIREWALL DE NUBE ORACLE
FIREWALL DE APLICACIÓN ORACLE</t>
  </si>
  <si>
    <t>1. Ausencia de copias de respaldo
2. Ubicación de los archivos de configuración.
3. Ausencia de alta disponibilidad para los Firewall.</t>
  </si>
  <si>
    <t>1 y 3. Pérdida de la información de configuración
2. Mal funcionamiento de equipo donde se almacena los archivos de configuración</t>
  </si>
  <si>
    <t>El administrador de los firewalls diariamente se realizan las copias de respaldo de los archivos de configuración. La evidencia queda en el servidor(VMPROVSFTP02), alojado en la nube de OCI.</t>
  </si>
  <si>
    <t xml:space="preserve">El administrador de los firewalls / proveedor cada vez que se requiera realiza el proceso de restauración de los archivos de configuración de los firewalls. En caso de no poder restaurarlos hay que reinstalar versiones anteriores hasta que se pueda restaurar el servicio. </t>
  </si>
  <si>
    <t>Cuando se presenta un incidente (relacionado con la configuración de la plataforma o errores de la misma) en una plataforma, el administrador identifica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</si>
  <si>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EL administrador diariamente valida las plataformas con el fin de verificar que se encuentren disponibles y en correcto funcionamiento. En caso de que se presente alguna falla, verifica la plataforma administrada, diagnosticando la posible falla o evento y validan la disponibilidad de los servicios en las diferentes herramientas de administración. De ser necesario los lideres técnicos ó webmaster reporta bloqueos de seguridad que son exceptuados a través de sus firmas por el administrador de plataforma en los firewalls de aplicación para permitir avanzar en proyectos de desarrollo de software.</t>
  </si>
  <si>
    <t>1, Ausencia de control de acceso 
2, Desconocimiento en el uso o configuración de los dispositivos</t>
  </si>
  <si>
    <t>Perdida, modificación de la informacion
2. Error en el uso - Fallas Humanas</t>
  </si>
  <si>
    <t>En caso que el incidente no pueda ser corregido por el administrador de la plataforma, este debe ser escalado al proveedor para su solución</t>
  </si>
  <si>
    <t>Cuando se presenta un incidente (relacionados con la configuración de la plataforma o errores de la misma) donde funciona el Firewall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</si>
  <si>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 xml:space="preserve">El administrador de los firewalls mensualmente realiza las copias de respaldo de los archivos de configuración. La evidencia queda en repositorio de la Gerencia de TI. </t>
  </si>
  <si>
    <t>FIREWALLS (ONPREMISE)</t>
  </si>
  <si>
    <t>1. Configuración incorrecta de parametros 
2. Desconocimiento en el funcionamiento de la herramienta
3. Deficiencia en el control de acceso</t>
  </si>
  <si>
    <t>1. Ataques externos 
2. Error en el uso
3. Modificación de configuración de los equipos</t>
  </si>
  <si>
    <t>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t>
  </si>
  <si>
    <t>Los administradores de plataforma cada vez que se requiere realizan revisión de los logs de auditoria de la plataforma de administración con el fin de detectar irregularidades o eventos sospechosos de las plataformas que puedan afectar la seguridad de la información. En caso que se presente alguna alguna anomalia el administrador soluciona la falla y en caso de que no se pueda  se escala a proveedor. La evidencia del escalamiento es reportada al proveedor.</t>
  </si>
  <si>
    <t>Cuando se presenta un incidente (relacionados con la configuración de la plataforma o errores de la misma) en una plataforma, el administrador identifica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y/o correos electronicosy/o informes.</t>
  </si>
  <si>
    <t>FIREWALLS
(ONPREMISE)</t>
  </si>
  <si>
    <t>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t>
  </si>
  <si>
    <t xml:space="preserve">1. Incumplimiento en el mantenimiento de las herramientas tecnológicas
1a. Fallas en los equipos dispositivos
2. Polvo, corrosión, congelamiento
3. Error en el uso
4. Espionaje remoto
5. Pérdida del suministro de energía
</t>
  </si>
  <si>
    <t>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</si>
  <si>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El administrador de los firewall realiza el respaldo de los archivos de configuración y se realiza mensualmente, los cuales quedan almacenados en el repositorio de la SIT.</t>
  </si>
  <si>
    <t xml:space="preserve">El administrador de los firewall/ proveedor cada vez que se requiera, realiza el proceso de restauración de los archivos de configuración de los firewall. 
</t>
  </si>
  <si>
    <t>El administrador de cada plataforma/ servicio / sistema programa los mantenimientos/soportes de esta con el proveedor de servicio de acuerdo como este descrito en el contrato. Verifica el cumplimiento de los mantenimientos realizados, de acuerdo con la programación realizada. En el evento que un mantenimiento no esté conforme, informa al proveedor para que se reprograme el mantenimiento. La evidencia de la verificación al cumplimiento de la obligación de mantenimiento de la solución queda registrada  en el informe del mantenimiento.</t>
  </si>
  <si>
    <t>Cuando se presenta un incidente (relacionados con la configuración de la plataforma o errores de la misma) ,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los informes de mantenimiento correctivo y/o correo electronico.</t>
  </si>
  <si>
    <t>FILESERVER (En tierra)</t>
  </si>
  <si>
    <t>1. Ausencia de control de acceso 
2. Desconocimiento en el uso o configuración de los dispositivos.
3. No se cuenta con copias de respaldo</t>
  </si>
  <si>
    <t>El sistema biométrico cada vez que un funcionario o contratista ingresa identificándose con su tarjeta de proximidad o huella a un área segura (centro de datos),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</si>
  <si>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 xml:space="preserve">El SOC a traves de la herramienta SIEM junto con las herramientas de administracion de los servidores monitorean activamente los servicios de la infraestructura tecnológica. </t>
  </si>
  <si>
    <t>Cuando se presenta un incidente (relacionados con la configuración de la plataforma o errores de la misma) donde funciona el file server, el administrador identica la falla y realiza solución del problema, con el fin de corregir o solucionar el incidente presentado. En caso que el incidente no pueda ser corregido por el administrador de la plataforma. La evidencia del control queda en la mesa de servicios CA dela UAECD.</t>
  </si>
  <si>
    <t>1 . Mantenimiento insuficiente
2. Ausencia de monitoreo a los mantenimientos
3. Ausencia de planes de contingencia de TI
4. Falta de respaldo a la configuracion del servidor
5. Falta de monitoreo de la Plataforma (File server)</t>
  </si>
  <si>
    <t>1 y 2. Mal funcionamiento del equipo y/o software
3. Perdida de información</t>
  </si>
  <si>
    <t>El sistema biométrico cada vez que un funcionario o contratista ingresa identificándose con su tarjeta de proximidad o huella a un área segura (Centro de Datos),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PREVENTIVO</t>
  </si>
  <si>
    <t xml:space="preserve">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t>
  </si>
  <si>
    <t>Cuando se presenta un incidente relacionado con la disponibilidad del File Server,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</si>
  <si>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FILESERVER (Nube Azure)</t>
  </si>
  <si>
    <t>1. Desconocimiento de politicas de seguridad relacionadas con el gestión de contraseñas.
2. Desconocimiento del funcionamiento de la infraestructura
3. 4. Falta de respaldo al servidor</t>
  </si>
  <si>
    <t>1. Pérdida, borrado, modificación o acceso no autorizado a la información.
2. Error en el uso</t>
  </si>
  <si>
    <t>Se definen usuarios y roles para el acceso a las plataformas de virtualizacion de Azure</t>
  </si>
  <si>
    <t>Validación de la plataforma de Azure si el servidor esta activo. Se sube los servicios del servidor.</t>
  </si>
  <si>
    <t>Cuando se presenta un incidente (relacionados con la configuración de la plataforma o errores de la misma), el administrador identica la falla y realiza solución del problema, con el fin de corregir o solucionar el incidente presentado. En caso que el incidente no pueda ser corregido por el administrador de la plataforma La evidencia del control queda en la mesa de servicio.</t>
  </si>
  <si>
    <t>El administrador de la plataforma realiza copia de respaldo diaria /semanal/mensual. La verificación de la copia exitosa/errada se confirma en los logs o registro de la plataforma.</t>
  </si>
  <si>
    <t>Instructivo de copias de respaldo</t>
  </si>
  <si>
    <t xml:space="preserve">1. Indisponibilidad de los servicios del File server (Azure)
2. Falta de Permisos y roles acorde a las necesidades de los usuarios
</t>
  </si>
  <si>
    <t>1. No acceso al repositorio de la  informacion institucional de la entidad
2. No contar con los permisos necesarios para realizar las actividades de ingreso,  actualizacion y eliminacion de la informacion de la entidad</t>
  </si>
  <si>
    <t xml:space="preserve">Validacion de los usuarios y roles con acceso al File Server de Azure </t>
  </si>
  <si>
    <t>Instructivo de Copias de respaldo y recuperacion</t>
  </si>
  <si>
    <t>Realizar copias de seguridad de manera periodica de la información del File server</t>
  </si>
  <si>
    <t xml:space="preserve">Monitoreo diario por parte de los administradores de plataforma Azure </t>
  </si>
  <si>
    <t>Procedimiento de Infraestrcutura Tecnologica / Documento Tecnico Manual de Politicas detalladas de seguridad y privacidad de la Informacion</t>
  </si>
  <si>
    <t>Cuando se presenta un incidente (relacionados con la disponibilidad de la plataforma o errores de la misma), el administrador identica la falla y realiza solución del problema, con el fin de corregir o solucionar el incidente presentado. En caso que el incidente no pueda ser corregido por el administrador de la plataforma La evidencia del control queda en la mesa de servicios.</t>
  </si>
  <si>
    <t>CORREO ELECTRÓNICO
HERRAMIENTAS COLABORATIVAS</t>
  </si>
  <si>
    <t>1. Desconocimiento de politicas de seguridad relacionadas con la gestión de contraseñas.
2. Desconocimiento del funcionamiento de las herramientas colaborativas</t>
  </si>
  <si>
    <t>Ejecutar de forma permanente las directrices establecidas en el  instructivo de Gestión de Accesos ejecutando periodicamente las validaciones de las cuentas de usuario y de usuarios privilegiados asignadas a los administradores.</t>
  </si>
  <si>
    <t>Gerente de Tecnologia / Subgerente de Infraestructura Tecnológica
(Administradores de Plataformas de correo y herramientas colaborativas)</t>
  </si>
  <si>
    <t>El administrador de plataforma de herramientas colaborativas cuando se requiere realiza la configuración de las herramientas, con el fin de asegurar la confidencialidad e integridad de la información dispuesta en las herramientas colaborativas, restringiendo el acceso a los NO autorizados.</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</si>
  <si>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t>
  </si>
  <si>
    <t>El administrador de la plataforma genera reporte de las cuentas de usuario y se entrega al gestor de accesos para la respectiva depuración por cada dependencia.</t>
  </si>
  <si>
    <t>Instructivo Gestión de accesos</t>
  </si>
  <si>
    <t>1. Desconocimiento de las clausulas y reponsabilidades de los acuerdos marco. 
2. Desconocimiento del funcionamiento de las herramientas colaborativas</t>
  </si>
  <si>
    <t>1. Falta de acceso al servicio de las herramietnas colaborativas</t>
  </si>
  <si>
    <t>El proveedor de servicios de nube aplica lo descrito en el Acuerdo Marco (Tienda virtual de estado colombiano)</t>
  </si>
  <si>
    <t xml:space="preserve">Procedimiento Gestión de Infraestructura Tecnológica
</t>
  </si>
  <si>
    <t>Soporte con proveedor del servicio.</t>
  </si>
  <si>
    <t>1. Realizar seguimiento y monitoreo al uso de los recursos</t>
  </si>
  <si>
    <t>Gerente de Tecnologia / Subgerente de Infraestructura Tecnológica
(equipo de administración de servidores)</t>
  </si>
  <si>
    <t xml:space="preserve">El proveedor de servicios de las herramientas colaborativas en nube, reestablece los servicios con base en los Acuerdos de Niveles de Servicio de acuerdo a lo descrito en el Acuerdo Marco firmado con la Unidad. </t>
  </si>
  <si>
    <t>Procedimiento Gestión de Infraestructura Tecnológica
Acuerdo Marco</t>
  </si>
  <si>
    <t>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De ser necesario remiten falla al proveedor para su respectiva atención. Se debe tener en cuenta que el tiempo de indisponibilidad no debe superar el RTO (Recovery Time Objective) Tiempo objertivo de recuperación, de acuerdo a los lineamientos de Gestión de continuidad de Negocio. La evidencia del control queda en la herramienta de teams del equipo de infraestructura y check list diario que maneja cada uno de los administradores de plataforma.</t>
  </si>
  <si>
    <t>Servidores Virtualizados en IAAS de OCI (Producción, Pruebas / desarrollo)
Servidores Virtualizados en IAAS de Azure (Producción)</t>
  </si>
  <si>
    <t>1.Ausencia de control de acceso 
2. Desconocimiento en el uso de la plataforma virtualizada en cada una de las nubes</t>
  </si>
  <si>
    <t>1. Perdida, modificación de la informacion
2. Error en el uso de la plataforma</t>
  </si>
  <si>
    <t>Se definen usuarios y roles para el acceso a las plataformas de virtualizacion de Azure y OCI</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</si>
  <si>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</si>
  <si>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 xml:space="preserve">
1. Indisponibilidad de los servidores en la plataformas de nube azure y OCI 
2. Falta de backup de los servidores virtuales en las paltaformas de nube Azure y OCI 
3. Daños en el hipervisor que gestiona los servidores virtuales en cada una de las nubes</t>
  </si>
  <si>
    <t>1 . Mal funcionamiento del equipo y/o software</t>
  </si>
  <si>
    <t>Cada vez que se presenta una indisponibilidad que no puede ser corregida sobre un servidor virtualizado, el grupo de administradores de plataforma, realizan el proceso de restauración del último respaldo que se tenga del mismo. En caso que no se cuente con el respaldo, se debe realiza la reinstalación desde cero. La evidencia queda en la mesa de servicios de TI.</t>
  </si>
  <si>
    <t xml:space="preserve">EL administrador de la plataforma diariamente valida las plataformas que administran con el fin de verificar que se encuentren disponibles y en correcto funcionamiento. En caso de que se presente alguna falla, verifican la plataforma administrada, diagnosticando la posible falla o evento y validan la disponibilidad de los servicios en las diferentes herramientas de administración. </t>
  </si>
  <si>
    <t>Los adminsitradores de la plataforma diariamente validan las aplicaciones con el fin de verificar que se encuentren disponibles y en correcto funcionamiento. En caso de que se presente alguna falla, informan al administrador de la aplicacion y se crea una solicitud por mesa de servicios de TI indicando el servicio y servidor que presenta la indisponibilidad. La mesa de servicios de TI es atendida por los administradores para dar solución y restablecer el servicio. En caso dado que no se pueda dar solucion internamente se genera un caso de soporte especializado en cada una de las nubes de Azure y OCI. La evidencia del control queda en la Mesa de Servicio de TI.</t>
  </si>
  <si>
    <t xml:space="preserve">Los adminsitradores de la plataforma configuran las politicas de backup donde se define las periodidad, tipo de copia y tiempos de retencion y las aplica a los servidores. </t>
  </si>
  <si>
    <t>Infraestructura - Nube de Azure - OCI (IAAS)</t>
  </si>
  <si>
    <t>1. Desconocimiento de politicas de seguridad relacionadas con la gestión de contraseñas.
2. Desconocimiento del funcionamiento de la infraestructura.</t>
  </si>
  <si>
    <t xml:space="preserve">Soporte con proveedor del servicio.
</t>
  </si>
  <si>
    <t>Gestión de logs de auditoria por parte de los administradores de plataforma o cuando se requiera con apoyo del proveedor</t>
  </si>
  <si>
    <t>Copias de respaldo de las configuraciones de la plataforma IAAS</t>
  </si>
  <si>
    <t xml:space="preserve">
1. Desconocimiento de politicas de seguridad de la Información
2. Desconocimiento en la ejecución de procesos de la plataforma IAAS</t>
  </si>
  <si>
    <t>1. indisponibilidad a la infraestructura tecnologica de la entidad en las Nubes OCI y Azure
2. Vulneracion de la seguridad de la informacion  en la infraestructura desplegada en las Nubes de OCI y Azure
3. Errores en la ejecucion de procesos de la IAAS</t>
  </si>
  <si>
    <t>Respaldo de la información de configuracion de la infraestructura de nube IAAS</t>
  </si>
  <si>
    <t>Gerente de Tecnologia / Subgerente de Infraestructura Tecnológica
( equipo de administración de servidores)</t>
  </si>
  <si>
    <t xml:space="preserve">Monitoreo por parte de los adminsitradores de Servidores de la disponibilidad de las nubes de Azure y Oracle </t>
  </si>
  <si>
    <t xml:space="preserve"> # de actividades de actualización y/o mantenimiento ejecutadas / # de actividades de actualización y/o mantenimiento programadas</t>
  </si>
  <si>
    <t>3. Realizar seguimiento y monitoreo al uso de los recursos haciendo  proyecciones periodicas de la capacidad futura requerida.</t>
  </si>
  <si>
    <t xml:space="preserve">    Veeam Backup </t>
  </si>
  <si>
    <t>1.Ausencia de control de acceso 
2. Desconocimiento en el uso de la plataforma de backup</t>
  </si>
  <si>
    <t>Se definen usuarios y roles para el acceso a las plataformas de Hiperconvergencia de Bakucp - Veam Backup</t>
  </si>
  <si>
    <t>El administrador de la plataforma realiza copia de respaldo de la configuracion. La verificación de la copia exitosa/errada se confirma en los logs o registro de la plataforma.</t>
  </si>
  <si>
    <t xml:space="preserve">
1. Indisponibilidad de la plataforma
2. Falta de backup de lla configuración de la plataforma
3. Desconocimiento en el uso de la plataforma de backup
</t>
  </si>
  <si>
    <t xml:space="preserve">Validacion de los usuarios y roles con acceso a la Solucion de Hiperconvergencia de Backup </t>
  </si>
  <si>
    <t>Realizar copias de seguridad de la configuracion de manera periodica</t>
  </si>
  <si>
    <t>Monitoreo diario por parte de los administradores de plataforma de Hiperconvergencia de Backup</t>
  </si>
  <si>
    <t>Clúster Hiperconvergencia (HCI) On-Premise para Procesamiento</t>
  </si>
  <si>
    <t xml:space="preserve">1.Ausencia de control de acceso 
2. Desconocimiento en el uso de la plataforma </t>
  </si>
  <si>
    <t>Cuando se presenta un incidente (relacionados con la configuración de la plataforma o errores de la misma), el administrador identica la falla y realiza solución del problema, con el fin de corregir o solucionar el incidente presentado. En caso que el incidente no pueda ser corregido por el administrador de la plataforma, se genera el caso al Fabricante</t>
  </si>
  <si>
    <t>Clúster Hiperconvergencia (HCI) On-Premise para procesamiento</t>
  </si>
  <si>
    <t xml:space="preserve">
1. Indisponibilidad de la plataforma
2. Falta de backup de lla configuración de la plataforma
3. Daños en lúster Hiperconvergencia (HCI) On-Premise para copias de respaldo
4. Desconocimiento en el uso de la plataforma de backup</t>
  </si>
  <si>
    <t>Cuando se presenta un incidente relacionado con la disponibilidad de la Plataforma de Hiperconvergencia (Procesamiento),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o en los informes de mantenimiento correctivo.</t>
  </si>
  <si>
    <t>SWITCH DE CORE
SWITCH WAN</t>
  </si>
  <si>
    <t>1. Configuración incorrecta de parametros 
2. Desconocimiento en el funcionamiento de la herramienta
3. Deficiencia en la gestión de acceso</t>
  </si>
  <si>
    <t>1. Ataques externos 
2. Error en el uso
3. Modificación de configuracion de los equipos</t>
  </si>
  <si>
    <t xml:space="preserve">El sistema biométrico cada vez que un funcionario o contratista ingresa identificándose con su tarjeta de proximidad o huella a un área segura (archivo de gestión), verifica si está autorizado para ingresar al área con el fin de conceder el acceso correspondiente. En caso de que el funcionario no esté autorizado para ingresar al área, el sistema no concede el acceso correspondiente. La evidencia del control queda registrada en la base de datos del sistema biométrico. </t>
  </si>
  <si>
    <t>Se realiza diagnostico preliminar del problema en caso que el incidente no pueda ser corregido por el administrador de la plataforma, este debe ser escalado al proveedor para su solución de acuerdo a la garantia o contratos de mantenimientos.</t>
  </si>
  <si>
    <t>Gerente de Tecnologia / Subgerente de Infraestructura Tecnológica
(Equipo de redes y comunicaciones)</t>
  </si>
  <si>
    <t>Los administradores de plataforma cada vez que se requiere realizan revisión de los logs de auditoria de la plataforma administrada con el fin de detectar irregularidades o eventos sospechosos de las plataformas que puedan afectar la seguridad de la información. Dependiendo la criticidad los administradores se soluciona y en caso de garantias y soportes especializado se escala a proveedor. La evidencia del escalamiento es reportada al proveedor o manteniemiento en los registros de los administradores.</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</si>
  <si>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para su solución. La evidencia del control queda en la mesa de servicios del proveedor y/o correos electronicosy/o informes.</t>
  </si>
  <si>
    <t>A través de la herramienta IMC junto con las herramientas de administracion de los switch monitorean activamente los servicios de Conectividad</t>
  </si>
  <si>
    <t xml:space="preserve">
El administrador de los switches realiza el respaldo de los archivos de configuración y se realiza semestralmente, los cuales quedan almacenados en el repositorio de sharepoint de la SIT.</t>
  </si>
  <si>
    <t xml:space="preserve">El administrador de los switches cada vez que se requiera, realiza el proceso de restauración de los archivos de configuración de los switches. 
</t>
  </si>
  <si>
    <t>El administrador de cada plataforma/ servicio / sistema programa los mantenimientos/soportes con el proveedor de servicio de acuerdo como este descrito en el contrato. Verifica el cumplimiento de los mantenimientos realizados, de acuerdo con la programación realizada. En el evento que un mantenimiento no esté conforme, informa al proveedor para que se reprograme el mantenimiento. La evidencia de la verificación al cumplimiento de la obligación de mantenimiento de la solución queda registrada  en el informe del mantenimiento.</t>
  </si>
  <si>
    <t>Cuando se presenta un incidente (relacionados con la configuración de la plataforma o errores de la misma) en una plataforma, el administrador identica la falla y realiza solución del problema, con el fin de corregir o solucionar el incidente presentado. En caso que el incidente no pueda ser corregido por el administrador de la plataforma, este debe ser escalado al proveedor para su solución de acuerdo al alcance del contrato. La evidencia del control queda en los informes de mantenimiento correctivo y/o correo electronico.</t>
  </si>
  <si>
    <t>Servicio de internet - Sede Principal</t>
  </si>
  <si>
    <t>1. Uso inadecuado o descuidado del control de acceso físico a las edificaciones y los recintos
2. Ausencia de protección física de la edificación, puertas y ventanas
3. Conexión deficiente de los cables
4. Punto único de falla.</t>
  </si>
  <si>
    <t>1. Destrucción de equipo o medios
2. Hurto de equipo
3. Daños de cables o fibras debido a proyectos de construccion o mantenientos de la Ciudad</t>
  </si>
  <si>
    <t>Monitoreo por parte de los adminsitradores de internet de la disponibilidad de los canales de internet</t>
  </si>
  <si>
    <t>En caso que el incidente no pueda ser corregido por el administrador de red, este debe ser escalado al proveedor para su solución</t>
  </si>
  <si>
    <t>Realizar seguimiento y monitoreo al uso de los recursos haciendo proyecciones de capacidad</t>
  </si>
  <si>
    <t>Gerente de Tecnologia / Subgerente de Infraestructura Tecnológica
( equipo de redes)</t>
  </si>
  <si>
    <t xml:space="preserve">Cuando se presenta un incidente de red o internet, el administrador identica la falla y realiza solución del problema, con el fin de corregir o solucionar el incidente presentado. En caso que el incidente no pueda ser corregido por el administrador de la plataforma, este debe ser escalado al proveedor para su solución. </t>
  </si>
  <si>
    <t>La entidad cuenta con 3 canales de internet 1 principal y dos de Backup</t>
  </si>
  <si>
    <t>1. Uso inadecuado o descuidado del control de acceso físico a las edificaciones y los recintos.
2. Ausencia de protección física de la edificación, puertas y ventanas
3. Conexión deficiente de los cables
4. Punto único de falla</t>
  </si>
  <si>
    <t>1. Destrucción de equipo o medios.
2. Hurto de equipo
Falla del equipo de telecomunicaciones
3. Daños de cables o fibras debido a proyectos de construccion o mantenientos de la Ciudad</t>
  </si>
  <si>
    <t>Realizar seguimiento y monitoreo al uso de los recursos haciendo enfasis en disponibilidad</t>
  </si>
  <si>
    <t>Administradores de Seguridad Informática
Administradores de Bases de Datos</t>
  </si>
  <si>
    <t>Desconocimiento de políticas de seguridad de la información</t>
  </si>
  <si>
    <t xml:space="preserve">Ataques de ingeniería social </t>
  </si>
  <si>
    <t>1. Ausencia del personal
2. Desconicimiento de politicas de seguridad de la información</t>
  </si>
  <si>
    <t xml:space="preserve">1. Incumplimiento en la disponibilidad del personal
2. Abuso de derechos </t>
  </si>
  <si>
    <t>La persona designadada por el jefe de la dependencia cada vez que se retira un funcionario  o un contratista revisa el formato de entrega de cargo y/o informe final respectivamente con el fin de verificar que todo lo que manejaba quede registrado en el formato correspondiente y en una carpeta sus evidencia. En caso que no este diligenciado de acuerdo a lo requerido este no es firmado por el jefe de la depencia hasta que se lleve a feliz término. El formato y/o informe final debe estar diligenciado y firmado por el profesional de retiro y el jefe de la dependencia. La secretaría debe radicar este en SRH o en la Subgerencia de Contratación para que sea adjuntado en el expediente correspondiente.</t>
  </si>
  <si>
    <t>Existencia de personal de respaldo para el desarrollo de las actividades</t>
  </si>
  <si>
    <t>Auditorias Externas
(Información Electrónica)</t>
  </si>
  <si>
    <t xml:space="preserve">
1 Ausencia de control de acceso a la información  digital
2. Deficiencia en la asignación de permisos.
3. Desconocimiento de Políticas de seguridad de la información</t>
  </si>
  <si>
    <t>El Propietario de información (Jefe de dependencia OCI)/Admnistrador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 mesa de servicios de TI y  registra la solicitud. En caso que no sea el propietario o administrador, se cierra la mesa como no resuelta. La información de la solicitud queda documentada en la mesa de servicios de TI</t>
  </si>
  <si>
    <t xml:space="preserve">Implementar de manera inmediata los ajustes necesarios </t>
  </si>
  <si>
    <t>Revision semestral por parte de la jefe de oficina a la matriz de permisos de los repositorios de información de la Oficina de Control Interno en la nube, esto con el fin de garantizar que los accesos y permisos sobre la información se encuentre actualizados y conforme a las necesidades y roles de los funcionarios y contratistas de la oficina</t>
  </si>
  <si>
    <t>Revisiones realizadas /revisiones programadas</t>
  </si>
  <si>
    <t>Jefe de la oficina</t>
  </si>
  <si>
    <t>Solicitar sensibilizaciones de seguridad de la información para el personal (funcionarios y colaboradores)  de la oficina, en temas de responsabilidad en seguridad</t>
  </si>
  <si>
    <t>Charlas ejecutadad / Charlas Programadas</t>
  </si>
  <si>
    <t xml:space="preserve">Verificar mensualmente la actualización de la información OCI en los repositorios </t>
  </si>
  <si>
    <t xml:space="preserve">(Revisiones realizadas /  revisiones programadas) </t>
  </si>
  <si>
    <t>1. Ausencia de control de acceso a la información  digital
2. Desconocimiento de Políticas de Seguridad de la Información
3. Ausencia de Planes de continuidad</t>
  </si>
  <si>
    <t>1 y 3. Pérdida, borrado, modificación de información o Acceso no autorizado a los expedientes digitales con Datos Personales
2. Fallas Humanas
Continuidad: 3. Fallas tecnológicas</t>
  </si>
  <si>
    <t>El Propietario de información (Jefe de dependebcia OCI)/Admnistrador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</si>
  <si>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Auditorias Internas
(Información Electrónica)</t>
  </si>
  <si>
    <t>Revision semestral por parte de la jefe de oficina a la matriz de permisos de los repositorios de información de la Oficina de Control Interno en la nube, esto con el fin de garantizar que los accesos y permisos sobre la información se encuentre actualizados y conforme a las necesidades y roles dew los funcionarios y contratistas de la oficina</t>
  </si>
  <si>
    <t>SharePoint/OneDrive de la OCI</t>
  </si>
  <si>
    <t>1. Ausencia de control de acceso 
2. Desconocimiento de Políticas de Seguridad de la Información</t>
  </si>
  <si>
    <t>1. Uso no autorizado de la información
2. Fallas Humanas</t>
  </si>
  <si>
    <t>El Propietario de información/Administrador de Carpetas realiza la solicitud y/o  revision de los accesos definidos para los  funcionarios/ contratistas de su dependencia cada vez que se requiera, registrando en una mesa de servicios o correo electrónico , con el fin que se asignen los permisos correspondientes por parte del personal técnico. En caso que no sea el propietario o administrador, se cierra la mesa como no resuelta. La información de la solicitud queda documentada en la mesa de servicios de TI o Correo electronico</t>
  </si>
  <si>
    <t>Procedimiento de Gestión de Accesos</t>
  </si>
  <si>
    <t xml:space="preserve">Identificar y documentar claramente las razones específicas por las cuales se presento la falla en el control e implementar de manera inmediata los ajustes necesarios. </t>
  </si>
  <si>
    <t>Revision semestral de la matriz de permisos de los repositorios de la OCI por parte de la jefe de  Dependencia, esto con el fin de garantizar que el aaceso al repositorio se encuentre actualizado y conforme con los permisos requeridos y otorgados</t>
  </si>
  <si>
    <t>Matriz revisada semestralmente / matriz de permisos repositorio</t>
  </si>
  <si>
    <t>El propietario del activo cada vez que se presente un incidente de seguridad deberá reportar la vulnerabilidad en la Mesa de Servicios de TI con el fin que se verifique el mismo. La evidencia del control queda registrada en la Mesa de Servicios de TI</t>
  </si>
  <si>
    <t>Solicitar sensibilización de seguridad de la información para funcionarios y colaboraores de la oficina  en temas de responsabilidad en seguridad</t>
  </si>
  <si>
    <t>Servidores OCI sensibilizadfos / Total servidores OCI</t>
  </si>
  <si>
    <t xml:space="preserve">1. Ausencia de copias de respaldo 
2. Desconocimiento de politicas de seguridad de la información
3. Ausencia de mantenimiento al repositorio nube
4. Ausencia de control de acceso </t>
  </si>
  <si>
    <t>1. Perdida o acceso no autorizado a la información
2. Fallas Humanas
3. Incumplimiento en el mantenimiento del fileserver - nube</t>
  </si>
  <si>
    <t>El Propietario de información/Administrador de Carpetas de la OCI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</si>
  <si>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Instructivo Gestión de Incidentes de seguridad de la Información</t>
  </si>
  <si>
    <t>Seguimiento mensual  por parte del jefe de la oficina, con el fin de  garantizar la disponibilidad de la informacion en los repositorios dispuestos.</t>
  </si>
  <si>
    <t>(Revisiones realizadas /  revisiones programadas)</t>
  </si>
  <si>
    <t xml:space="preserve">Seguimiento mensual  por parte del jefe de la oficina, con el fin de  garantizar la disponibilidad de la informacion en los repositorios dispuestos.     </t>
  </si>
  <si>
    <t>Actas CICCI /OCI
Plan Anual de3 Auditorías</t>
  </si>
  <si>
    <t>Actas CICCI /OCI
Plan Anual de Auditorías</t>
  </si>
  <si>
    <t>Informes</t>
  </si>
  <si>
    <t>El Propietario de información (Jefe de dependebcia OCI)/Administrador de Carpetas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</si>
  <si>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 xml:space="preserve">1.Entrenamiento insuficiente en seguridad digital
2. Falla de conciencia acerca de seguridad digital
3. a. Desconocimiento de las políticas de seguridad de la información </t>
  </si>
  <si>
    <t>1. Ataque de ingenieria social
2. Error Humano</t>
  </si>
  <si>
    <t>Cada vez que se va a vincular un funcionario o  contratista de la dependencia desde la Subgerencia de Talento Humano / Subgerencia Contratación revisan que se encuentre firmado el acuerdo de confidencialidad para el manejo de la información de la Unidad. La evidencia es el documento firmado por cada funcionario / contratista , el cual queda anexo al expediente laboral/contractual correspondiente. En caso que el documento no se encuentre firmado, se debe actualizar y hacer firmar al funcioario o contratista.</t>
  </si>
  <si>
    <t>1. Ausencia del personal
2. Procedimientos inadecuados de contratación
3. Entrenamiento insuficiente en seguridad
4. Alta rotación de personal</t>
  </si>
  <si>
    <t>1. Incumplimiento en la disponibilidad del personal.
2. Fuga de conocimiento</t>
  </si>
  <si>
    <t>El (la) jefe de oficina revisa que exista minimo dos personas que conozcan una misma actividad que se desarrolla en la dependencia con el objeto de que en el evento que una persona falte la otra la reemplace en desarrollo de las actividades correspondientes</t>
  </si>
  <si>
    <t xml:space="preserve">1. Actas de reparto
2. Proceso disciplinario primera instancia instrucción 
3. Actas reunion (seguimiento)
(Informaciòn Electrónica)
</t>
  </si>
  <si>
    <t>1. Deficiencia en la autorización de permisos de la información
2. Acceso intencionado por parte de personal no autorizado
3. Ausencia de control de acceso
4. Desconocimiento de politicas de seguridad de la información</t>
  </si>
  <si>
    <t>1. Hurto de Información
2. Pérdida, Corrupción, modificación no  autorizada de la información
3. Fallas Humanas</t>
  </si>
  <si>
    <t>E Jefe de dependencia revisa una vez cada semestre de la vigencia,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o por mesa de servicios, indicando los ajustes requeridos. La evidencia queda registrada en la mesa de servicios TI o en correo electrónico</t>
  </si>
  <si>
    <t>1, 2,3</t>
  </si>
  <si>
    <t xml:space="preserve">1.Revision y actualización de las cuentas de usuario activas
2.Realizar  revision de los repositorios para encontrar la causa raiz y ajustar controles   </t>
  </si>
  <si>
    <t>Revisión semestral del reporte de cuentas de usuario</t>
  </si>
  <si>
    <t>Jefe de Dependencia de la Oficina de Control Disciplinario Interno</t>
  </si>
  <si>
    <t>Solicitar sensibilizaciones de seguridad de la información para el personal  asistencial  y profesionales de  la OCDI en temas de responsabilidad en seguridad</t>
  </si>
  <si>
    <t>Charlas Realizadas / Charlas Convocadas</t>
  </si>
  <si>
    <t>El proveedor de servicios/Operadores de TI realiza respaldo de la información</t>
  </si>
  <si>
    <t>El proveedor de servicios/Operadores de TI realiza restauración de la información</t>
  </si>
  <si>
    <t>1. Ausencia de control de acceso 
2. Desconocimiento de politicas de seguridad de la información
3. Ausencia de copias de respaldo 
Continuidad 4. Ausencia de planes de continuidad.</t>
  </si>
  <si>
    <t>1. Pérdida , modificacion, borrado o uso o autorizado de la información.
2. Fallas Humanas</t>
  </si>
  <si>
    <t>El jefe de dependencia una vez en cada semestre  realiza seguimiento de los permisos de los usuarios que acceden a los repositorios de información   de la OCDI, con el propósito de verificar y/o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</si>
  <si>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1.Revision y actualización de las cuentas de usuario activas
2.Realizar  revision de los repositorios para encontrar la causa raiz y ajustar controles   
3. Plan de continuidad del negocio aprobado</t>
  </si>
  <si>
    <t>El jefe de la dependencia cada vez que se retira un funcionario de la dependencia, solicita a la mesa de servicios de TI que se realice respaldo de la información que maneja el funcionario en el equipo asignado. La evidencia del control queda registrada en la Mesa de Servicios de TI</t>
  </si>
  <si>
    <t>1, 4</t>
  </si>
  <si>
    <t>Plan de continuidad del negocio BCP</t>
  </si>
  <si>
    <t>1. Base de datos de los procesos disciplinarios
2. Bases de datos con información relacionada con los procesos disciplinarios
3. Base de datos cuadro de términos de los procesos disciplinarios</t>
  </si>
  <si>
    <t>1. Deficiencia en la autorización de permisos de la información
2. Acceso intencionado por parte de personal no autorizado
3. Ausencia de control de acceso
4. Desconocimiento de politicas de seguridad de la información</t>
  </si>
  <si>
    <t>El jefe de dependencia revisa una vez cada semestre de la vigencia, el reporte de cuentas de usuario remitido por el gestor de accesos, con el fin de validar que los permisos o privilegios asignados al funcionario o contratista estén acordes a las funciones y/o actividades actuales. El jefe de dependencia revisa los permisos solicitados contra los permisos asignados a los funcionarios y contratistas y en caso de ser necesario solicita realizar las modificaciones respondiendo el correo electrónico inicialmente enviado por el gestor de accesos o por mesa de servicios, indicando los ajustes requeridos. La evidencia queda registrada en la mesa de servicios TI o en correo electrónico</t>
  </si>
  <si>
    <t xml:space="preserve">Realizar  revision de los repositorios para encontrar la causa raiz y ajustar controles </t>
  </si>
  <si>
    <t>Revisión semestral  del reporte de cuentas de usuario</t>
  </si>
  <si>
    <t xml:space="preserve">Recurso humano y tecnologico </t>
  </si>
  <si>
    <t>Solicitar sensibilizaciones de seguridad de la información para el personal asistencial y profesional de la OCDI en temas de responsabilidad en seguridad</t>
  </si>
  <si>
    <t>1. Base de datos de los procesos disciplinarios
2. Bases de datos con información relacionada con los procesos Disciplinarios  
3. Base de datos cuadro de términos de los procesos disciplinarios</t>
  </si>
  <si>
    <t>El jefe de dependencia, (1) una vez cada semestre, verifica los permisos otorgados para el acceso a la información contenida en las bases de datos de los repositorios de la OCDI , para mitigar el borrado de información y que solo el personal designado tenga acceso a la misma. El jefe de dependencia revisada los permisos, en caso de ser necesario, solicita realizar las modificaciones pertinentes. La evidencia queda registrada en las actas de reunion o mesa de servicios de TI.</t>
  </si>
  <si>
    <t>Verificar, (1) una vez cada semestre, los permisos otorgados para el acceso a la información contenida en las bases de datos de los repositorios de la Ocdi. 
Control : Revisión permisos de accesos</t>
  </si>
  <si>
    <t xml:space="preserve">Solicitar sensibilizaciones para el personal asistencial y profesional en temas de seguridad de la información </t>
  </si>
  <si>
    <t xml:space="preserve">Seguimiento mensual  por parte del jefe de la dependencia, con el fin de  garantizar la disponibilidad de la informacion en los repositorios dispuestos.  </t>
  </si>
  <si>
    <t>Revisiones realIzadas /revisiones programada</t>
  </si>
  <si>
    <t>El jefe de dependencia semestralmente realiza seguimiento de los permisos de los usuarios que acceden a las carpetas de la OCDI, con el propósito de mitigar el borrado de información y los privilegios de acceso a los documentos que reposan en los expedientes disciplinarios. El jefe de la dependencia, revisados los permisos, de ser necesario solicita al gestor de accesos las modificaciones de los permisos. La evidencia queda registrada en el acta de seguimiento que realiza la dependencia y, si es del caso, en la mesa de servicios de TI.</t>
  </si>
  <si>
    <t>Gestionar una vez al año la verificación y/o actualización del Plan de continuidad (BCP) del proceso/procedimiento.</t>
  </si>
  <si>
    <t>plan de continuidad del negocio aprobado /plan de continuidad del negocio gestionado</t>
  </si>
  <si>
    <t>El jefe de dependencia mensualmente realiza seguimiento de la actualizacion de la informacion dispuesta en las bases de datos de la Oficina en el espacio destinado en el SHARE POINT asociado al correo institucional, con el propósito de mantener un repositorio que mitigue la perdida de información. La evidencia queda registrada en las actas de seguimiento mensual de la Oficina.</t>
  </si>
  <si>
    <t>N-A</t>
  </si>
  <si>
    <t>Archivo de gestion de la OCDI</t>
  </si>
  <si>
    <t>1. Ausencia de control de acceso
2. Desconocimiento de politicas de seguridad de la información</t>
  </si>
  <si>
    <t>El jefe de dependencia asigna a un funcionario de la OCDI para que controle y sea responsable de la información que se almacena en el archivo de gestión. Esta asignación se realiza cada vez que se requiera de acuerdo a las necesidades del proceso con el propósito que solo se pueda tener control de la información de la dependencia y evitar el acceso por parte de personal no autorizado. En caso que no exista la asignación de la persona responsable del archivo cualquier funcionario de la OCDI puede acceder a los documentos del mismo. La evidencia de la asignación de personal queda registrada en las actas de reunión de seguimiento.</t>
  </si>
  <si>
    <t>Documento Técnico Manual de Politicas detalladas de Seguridad y Privacidad de la Información.</t>
  </si>
  <si>
    <t>Identificar y documentar claramente las razones específicas por las cuales se presentó la falla en el control e implementar de manera inmediata los ajustes</t>
  </si>
  <si>
    <t xml:space="preserve">Designar, cuando se requiera, un servidor de la Dependencia como responsable y custodio del archivo de gestión, con el fin de controlar el acceso al mismo. </t>
  </si>
  <si>
    <t xml:space="preserve"> 1 Servidor designado </t>
  </si>
  <si>
    <t>Solicitar sensibilizaciones de seguridad de la información para el personal asistencial y profesional de la OCDI, en temas de responsabilidad en seguridad</t>
  </si>
  <si>
    <t xml:space="preserve">
1. Desconocimiento de politicas de seguridad de la información
2. Uso inadecuado o descuidado del control de acceso físico a las edificaciones y
los recintos 
3. Ubicación en un área susceptible de inundación</t>
  </si>
  <si>
    <t xml:space="preserve">
1. Fallas Humanas
2. Destrucción de documentos
3. Inundación</t>
  </si>
  <si>
    <t>Los funcionarios y contratistas verifican que toda la información impresa esté segura en la carpeta fisica asignada  o en su sitio de  trabajo al finalizar el día y cuando se encuentre fuera de su puesto de trabajo por un tiempo prologado, con el propósito de evitar pérdida o daño de la información que reposa en los puestos de trabajo u oficinas. Los funcionarios y contratistas protegen, resguardan y retiran de los escritorios la información cuando salen de sus puestos de trabajo. En caso que se no se asegure la información el propietario de la información verifica la aplicación de la política . La evidencia de la realización del control queda registrada en las cámaras de seguridad y en los controles de seguridad relacionados con el accesos fisicos a las instalaciones.</t>
  </si>
  <si>
    <t>Documento técnico Manual de Políticas Detalladas de Seguridad y Provacidad de la Información (Política de Escritorio y Pantalla Limpios)</t>
  </si>
  <si>
    <t>El jefe de dependencia asigna a un funcionario de la OCDI para que controle y sea responsable de la información que se almacena en el archivo de gestion. Esta asignación se realiza cada vez que se requiera de acuerdo a las necesidades del proceso con el proposito que solo  se pueda tener control de la informacion de la dependencia y evitar el acceso por parte de personal no autorizado. En caso que no exista la asignación de la persona responsable del archivo cualquier funcionario de la OCDI puede acceder a los documentos del mismo. La evidencias de la asignación de personal quedan registradas en las actas de reunión de seguimiento.</t>
  </si>
  <si>
    <t xml:space="preserve">1. Sistema de grabación
2. Correo electonico y credenciales
3.Sistema de Informacion Disciplinario Distrital SID y SIAD </t>
  </si>
  <si>
    <t xml:space="preserve">1. Ausencia de control de acceso 
2. Desconocimiento de politicas de control de acceso </t>
  </si>
  <si>
    <t>1. Perdida o acceso no autorizado 
2. Fallas Humanas</t>
  </si>
  <si>
    <t>El jefe de dependencia realiza la asignación de accesos de los funcionarios de la dependencia cada vez que se requiera, para el acceso a las grabaciones de las diligencias (Microsoft teams – cuenta correo electrónico OCDI). Así como el acceso (usuario y/o contraseñas) al correo de la Dependencia y el Sistema de Información Disciplinaria SID, con el propósito que únicamente accedan a estos servicios (audiencias, diligencias, correo electrónico, y SID) el personal autorizado.  La evidencia de la asignación queda registrada en la herramienta de teams, correo electrónico o actas de seguimiento según el caso.</t>
  </si>
  <si>
    <t>Determinar cuales fueron las actividades  no ejecutadas y desarrollarlas de manera inmediata.</t>
  </si>
  <si>
    <t xml:space="preserve"> Cuando se requiera designar al servidor de la dependencia responsable y custodio del correo electrónico de la Oficina, de actualizaciones en el Sistema SID y los profesionales y/o secretarios   encargados del descargue y archivo de las diligencias  </t>
  </si>
  <si>
    <t>Servidor designado para cada tarea</t>
  </si>
  <si>
    <t xml:space="preserve">Solicitar sensibilizaciones de seguridad de la información para el personal asistencia y profesional de la OCDI, en temas de responsabilidad en seguridad  </t>
  </si>
  <si>
    <t>El jefe de la Dependencia revisa semestralmente la matriz de permisos del fileserver y la nube (one drive - Share Point).  Esto con el fin de garantizar que el instrumento de la matriz se encuentre siempre actualizado y revisado</t>
  </si>
  <si>
    <t>1. Descnocimiento en el uso de los dispositivos
2. Mantenimiento insuficiente/instalación fallida de los dispositivos
s mismos.
3. Ausencia de copias de respaldo ( grabaciones)
4. Desconcimiento de politicas de seguridad de la información.
Continuidad 5. Ausencia de planes de continuidad.</t>
  </si>
  <si>
    <t xml:space="preserve">
1. Incumplimiento en el mantenimiento de los dispositivos
2. Perdida o acceso no autorizado a las grabaciones y correo electronico
3. Fallas Humanas 
4. Fallas de los dispositivos</t>
  </si>
  <si>
    <t>El jefe de la dependencia, cuando se requiera, designará un servidor de la Oficina quien será el encargado de: - descargar las diligencias de la herramienta Microsoft Teams para proceder con su cargue en los repositorios de los expedientes disciplinarios correspondientes. – revisión y seguimiento del correo institucional de la dependencia (acceso usuario y/o contraseñas). – Seguimiento y cargue en el Sistema de Información Disciplinaria SID.  La evidencia queda consignada en el acta de seguimiento mensual de la oficina y en los repositorios (Fileserver – One Drive)</t>
  </si>
  <si>
    <t xml:space="preserve">Cuando se requiera,  designar al servidor de la dependencia responsable y custodio del correo electrónico de la Oficina, de actualizaciones en el Sistema SID y los profesionales y/o secretarios   encargados del descargue y archivo de las diligencias </t>
  </si>
  <si>
    <t>1 Servidor designado para cada tarea</t>
  </si>
  <si>
    <t>Solicitar sensibilizaciones de seguridad de la información para el personal asistencial y profesional de la OCDI en temas de responsabilidad en seguridad.</t>
  </si>
  <si>
    <t>Plan de continuidad del negocio aprobado /plan de continuidad del negocio gestionado</t>
  </si>
  <si>
    <t>Fileserver de OCDI
FIleserver disciplianrio_Juzgamiento</t>
  </si>
  <si>
    <t>1. Ausencia de control de acceso 
2. Desconocimiento de politicas de seguridad de la información</t>
  </si>
  <si>
    <t>3. Uso no autorizado de la información
4. Fallas Humanas</t>
  </si>
  <si>
    <t xml:space="preserve">1. Ausencia de copias de respaldo 
2. Desconocimiento de politicas de seguridad de la información
3. Ausencia de mantenimiento al fileserver - nube
4. Ausencia de control de acceso </t>
  </si>
  <si>
    <t>1. Perdida o acceso no autorizado a la información 
2. Fallas Humanas
3. Incumplimiento en el mantenimiento del fileserver - nube</t>
  </si>
  <si>
    <t>El Propietario de información/Administrador de Carpetas de la OCDI realiza la solicitud de los accesos definidos para los  funcionarios/ contratistas de su dependencia cada vez que se requiera, registrando una mesa de solicitud en la mesa de servicios de TI, con el fin que se asignen los permisos correspondientes por parte del personal técnico. El propietario del activo / administrador de carpetas solicita el accesos ingresando a lamesa de servicios de TI y  registra la solicitud. En caso que no sea el propietario o administrador, se cierra la mesa como no resuelta. La información de la solicitud queda documentada en la mesa de servicios de TI</t>
  </si>
  <si>
    <t>Equipos de computo</t>
  </si>
  <si>
    <t xml:space="preserve">1.Ausencia de un eficiente control de cambios en la configuracion
2. Almacenamiento sin proteccion 
3. Copia no controlada
4. Desconocimiento de politicas de seguridad de la información </t>
  </si>
  <si>
    <t>1. Error en el uso
2. Hurto de equipo
3. Uso no autorizado del equipo</t>
  </si>
  <si>
    <t xml:space="preserve">Mantenimiento insuficiente/instalación fallida de los medios de almacenamiento.
Falta de cuidado en la disposición final
Susceptibilidad a las variaciones de voltaje
</t>
  </si>
  <si>
    <t>Incumplimiento en el mantenimiento del hardware
Hurto de equipo
Pérdida del suministro de energía</t>
  </si>
  <si>
    <t xml:space="preserve">El Jefe de la Dependencia - cada vez que se requiera -  solicita por mesa de servicio TI  el mantenimiento de los equipos de la OCDI .  </t>
  </si>
  <si>
    <t xml:space="preserve">N/A </t>
  </si>
  <si>
    <t>Solicitar,cuando se requiera, el mantenimiento o cambio de los equipos de la OCDI.</t>
  </si>
  <si>
    <t xml:space="preserve">Mesa de servicios generada </t>
  </si>
  <si>
    <t xml:space="preserve">One Drive - SHARE Point </t>
  </si>
  <si>
    <t>Solicitar sensibilizaciones de seguridad de la información para funcionarios y colaboraores de la oficina  en temas de responsabilidad en seguridad</t>
  </si>
  <si>
    <t>Revisiones realizadas /  revisiones programadas</t>
  </si>
  <si>
    <t xml:space="preserve">1. Jefe de Oficina
2. Profesional especializado y universitario 
3. Cargos secretariales
4. Contratista </t>
  </si>
  <si>
    <t>1. Ausencia del personal
2. Entrenamiento insuficiente en seguridad
3. Falla de conciencia acerca de la seguridad</t>
  </si>
  <si>
    <t>1. Incumplimiento en la disciplina del personal
2. Error en Uso</t>
  </si>
  <si>
    <t xml:space="preserve">Identificar y documentar claramente las razones específicas por las cuales se presento la falla y reiterar capacitacion en seguridad </t>
  </si>
  <si>
    <t xml:space="preserve">Solicitar sensibilizaciones de seguridad de la información para el personal asistencial y profesional de la dependencia en temas de responsabilidad en seguridad </t>
  </si>
  <si>
    <t>1. Alta Rotación de Personal especializado
2. Desconocimiento de politicas de seguridad de la información</t>
  </si>
  <si>
    <t>1. Perdida, Fuga de información.
2. Entrega de información a terceros</t>
  </si>
  <si>
    <t>MATRIZ DE RIESGOS PARA LA INTEGRIDAD PÚBLICA - CORRUPCIÓN</t>
  </si>
  <si>
    <t>RIC</t>
  </si>
  <si>
    <t>Posibilidad de afectación económica y reputacional  por  Soborno entrante por favorecimiento propio o de terceros por la manipulación de la información para el otorgamiento de derechos laborales afectando la nómina de la Entidad. a causa de Error intencional en la verificación del cumplimiento de requisitos para la causación de derechos laborales.</t>
  </si>
  <si>
    <t>1. El profesional de nómina realiza revisión mensual de la pre-nómina, teniendo en cuenta las situaciones administrativas, de acuerdo con lo establecido en el procedimiento y en aplicación de la norma, el profesional especializado de nómina revisa que no hayan errores.</t>
  </si>
  <si>
    <t>1. Realizar revisión mensual de la pre-nómina, teniendo en cuenta las situaciones administrativas, de acuerdo con lo establecido en el procedimiento y en aplicación de la norma.</t>
  </si>
  <si>
    <t>1. (Nómina mensual revisada / Total de meses del período)*100</t>
  </si>
  <si>
    <t>Profesional Especializado, Profesional Universitario de Nómina</t>
  </si>
  <si>
    <t>Se realizó la revisión de la nómina de los meses de enero, febrero y marzo de 2026, incluyendo todas las novedades.</t>
  </si>
  <si>
    <t>Prenominas de los meses de enero, febrero y marzo de 2026</t>
  </si>
  <si>
    <t xml:space="preserve">2. El profesional especializado de nómina gestionará y/o participará de una jornada de actualización normativa en temas de nómina, situaciones administrativas o tributarias </t>
  </si>
  <si>
    <t>2. Una actualización gestionada y/o con participación</t>
  </si>
  <si>
    <t>Posibilidad de afectación económica y reputacional  por Soborno entrante al recibir o aceptar una dádiva o beneficio para favorecer a un tercero o particular en la vinculación de servidores que no cumplan con los requisitos legales, a causa de Error intencional en la verificación de requisitos de estudios y experiencia requeridos para el desempeño de un empleo</t>
  </si>
  <si>
    <t xml:space="preserve"> *Ausencia de controles en la elaboración, revisión y aprobación de los actos administrativos de nombramiento de los servidores públicos de la Entidad *Desconocimiento de la normatividad aplicable sobre la materia *</t>
  </si>
  <si>
    <t>1. El profesional universitario de jurídica realizará revisión trimestral del normograma en relación con las normas de selección y vinculación y actualizará el documento de ser necesario.</t>
  </si>
  <si>
    <t>1. Realizar revisión trimestral del normograma en relación con las normas de selección y vinculación y actualizar de ser necesario.</t>
  </si>
  <si>
    <t>1. (Normograma revisado y/o actualizado / Normograma programado para revisar)*100</t>
  </si>
  <si>
    <t>Humanos,  Tecnológicos</t>
  </si>
  <si>
    <t>Profesional universitario</t>
  </si>
  <si>
    <t>2. El profesional especializado de vinculación realizará la revisión de los requisitos mínimos de los servidores que se vinculan a la planta, de acuerdo con lo establecido en el procedimiento y en aplicación de la norma.</t>
  </si>
  <si>
    <t xml:space="preserve">2. Realizar la revisión de los requisitos mínimos de los servidores que se vinculan a la planta </t>
  </si>
  <si>
    <t>2. (Revisiones realizadas / revisiones programadas)*100</t>
  </si>
  <si>
    <t>Profesional Especializado de Vinculación</t>
  </si>
  <si>
    <t>Se realizó la verificación de cumplimiento de requisitos de la totalidad de los servidores vinculados a la entidad</t>
  </si>
  <si>
    <t>Posibilidad de afectación reputacional  por fraude interno en la comunicación a causa de publicar y/u omitir información afectando la imagen y la prestación de los servicios de la entidad</t>
  </si>
  <si>
    <t xml:space="preserve"> *Falta de transparencia e integridad del servidor público *Interés de ocultar o divulgar información  que favorezca a un interés particular * No identificar, ni declarar un conflicto de interés oportunamente</t>
  </si>
  <si>
    <t>Dar el trámite ante la autoridad competente.
Asegurar la continuidad de la operación.</t>
  </si>
  <si>
    <t xml:space="preserve">Se anexan las actas de las reuniones de seguimento en la carpeta </t>
  </si>
  <si>
    <t>No se materializa el riesgo</t>
  </si>
  <si>
    <t>Posibilidad de afectación reputacional  por soborno entrante al aceptar o solicitar una ventaja indebida en la radicación a causa de agilizar los tiempos de entrada y/u omitir validaciones en la atención de las solicitudes de trámites catastrales</t>
  </si>
  <si>
    <t xml:space="preserve"> *Desconocimiento  de los procedimientos de atención de solicitudes y de la normatividad aplicable por parte del funcionario. *Desconocimiento de los ciudadanos sobre el acceso a las  herramientas o canales dispuestos por la entidad para la radicación de los trámites *Posible falta de transparencia e integridad del funcionario y presiones por parte de actores externos en la gestión del trámite a través de sobornos</t>
  </si>
  <si>
    <t>El profesional gestor de canal y/o Técnico de la SPAC revisa que quienes vayan a atender las solicitudes en cada uno de los canales, cuenten con la capacitación en los temas técnicos y operativos para la gestión de solicitudes y radicación de trámites; Evidencia: Listado de los servidores sin capacitación</t>
  </si>
  <si>
    <t>Procedimiento de atención y radicación de solicitudes
Verificar que los servidores estén capacitados</t>
  </si>
  <si>
    <t>Dar trámite ante la autoridad competente.
Asegurar la continuidad de la operación.</t>
  </si>
  <si>
    <t xml:space="preserve">Gestionar trimestralmente con comunicaciones la publicación de piezas de información sobre los mecanismos para solicitar trámites y acceder a los servicios </t>
  </si>
  <si>
    <t>(Solicitudes gestionadas en el periodo/Solicitudes programadas)*100</t>
  </si>
  <si>
    <t>Funcionarios GCAC/SPAC y comunicaciones</t>
  </si>
  <si>
    <t>Durante el trimestre se realizaron publicaciones en redes sociales, relacionadas con: acceso a canales de atención, Catastro en línea, y atención los días sábados en los puntos presenciales</t>
  </si>
  <si>
    <t>Archivo con imágenes de las publicaciones realizadas</t>
  </si>
  <si>
    <t>El profesional gestor de canal de la SPAC, mensualmente se revisará de manera aleatoria las atenciones realizadas a través de los diferentes canales: Calidad de la información suministrada al usuario, Oportunidad de la atención, Cumplimiento de protocolos de atención y/o Registro de atención en los aplicativos dispuestos por canal. Evidencia: Registros en aplicativos dispuestos para la atención en cada canal, Informe o correo de revisión y retroalimentación</t>
  </si>
  <si>
    <t>Procedimiento de atención y radicación de solicitudes
 Revisar y retroalimentar sobre la atención y/o radicación realizada</t>
  </si>
  <si>
    <t>El Gerente comercial y de Atención al Ciudadano, el Subgerente de Participación y Atención al ciudadano y los profesionales asignados a los canales realizarán reuniones con los equipos que conforman cada uno de los canales de atención (virtual, telefónico, presencial y escrito), esto con el fin de realizar seguimiento a los indicadores de gestión, revisar capacidad, oportunidad indicadores,
exponer novedades de operación definir acciones de mejora si hay lugar a ellas.</t>
  </si>
  <si>
    <t>Procedimiento de atención y radicación de solicitudes
Revisar el cumplimiento de la gestión de las solicitudes y satisfacción de la atención</t>
  </si>
  <si>
    <t>Portafolio de Productos y Servicios</t>
  </si>
  <si>
    <t>Posibilidad de afectación económica y reputacional  por soborno entrante al aceptar o solicitar una ventaja indebida en la venta en puntos de atención presencial a causa de entrega de productos sin un pago o mayores a lo facturado</t>
  </si>
  <si>
    <t xml:space="preserve"> *Posible falta de transparencia e integridad del funcionario *Debilidades en los controles *</t>
  </si>
  <si>
    <t xml:space="preserve">El funcionario responsable de la Gerencia Comercial y de Atención al Ciudadano – GCAC para la atención por venta directa y/o el delegado y/o responsable de la Gerencia Comercial y de Atención al Ciudadano – GCAC para la atención de cotizaciones reciben de parte del usuario el comprobante de consignación de pago del producto y revisan o verifican los datos correspondientes a la entidad bancaria, el valor, fecha, número de cuenta y sello, este último en los casos que aplique, lo que asegura que se haya realizado el pago correctamente y la solicitud este bien diligenciada. </t>
  </si>
  <si>
    <t>Instructivo "Ventas Directas"
Recibir del cliente la solicitud de venta de producto y/o servicio junto con los soportes de pago</t>
  </si>
  <si>
    <t>Realizar reuniones de seguimiento del equipo comercial</t>
  </si>
  <si>
    <t xml:space="preserve">(Reuniones realizadas / Reuniones programadas)*100 </t>
  </si>
  <si>
    <t>Gerente Comercial y de Atención al Ciudadano - GCAC</t>
  </si>
  <si>
    <t>Para el  I Trimestre se realizan las siguientes reuniones de seguimiento en la Gerencia:
A. Reuniones de Seguimiento Comercial:
1. 06 de febrero de 2026
2.06 de marzo de 2026
B. Reuniones de seguimiento de indicadores GCAC - SPAC (donde se imparten a los gestores de canales de atención (atención al ciudadano y atención al cliente - gestión comercial) instrucciones, sugerencias y/o recomendaciones frente a mejoras en la experiencia en el servicio, satisfacción de necesidades, transparencia e integridad) :
1. 05 de febrero de 2026
2. 09 de marzo de 2026
3. 07 de abril de 2026</t>
  </si>
  <si>
    <t>Se dispone(n) evidencia(s)  del SEGUIMIENTO COMERCIAL en el OneDrive de la OAPAP en la ruta: Oficina Asesora de Planeación y Aseguramiento de Procesos / OAP / EVIDENCIAS_RIESGOS_2026 / REES / ITRIM / RIC-REES-3 / 1.Seguimiento-Comercial en dos (2) archivos PDF:
1.Reunion-Seguimiento-Comercial-06Feb26
2.Reunion-Seguimiento-Comercial-06Mar26
Se dispone(n) evidencia(s)  del SEGUIMIENTO DE INDICADORES en el OneDrive de la OAPAP en la ruta: Oficina Asesora de Planeación y Aseguramiento de Procesos / OAP / EVIDENCIAS_RIESGOS_2026 / REES / ITRIM / RIC-REES-3 / 1.Seguimiento-Indicadores en tres (3) archivos PDF:
1.Indicadores-Enero_05Feb26
2.Indicadores-Febrero_09Mar26
3.Indicadores-Marzo_07Abr26</t>
  </si>
  <si>
    <t>El funcionario responsable de la Gerencia Comercial y de Atención al Ciudadano – GCAC para la atención por venta directa y el responsable y/o delegado de la Subgerencia Administrativa y Financiera – SAF para la generación de factura reciben del cliente o socio de negocio el comprobante de pago del valor correspondiente y verifican que la consignación realizada cumpla con los valores facturados, que el pago se haya realizado en la cuenta o a través de los medios de pago establecidos para recaudo de la UAECD (según aplique), que los soportes de pago sean legibles y sin enmendaduras y el ingreso o recaudo por concepto de la venta.</t>
  </si>
  <si>
    <t>Instructivo "Ventas Directas"
Recibir el comprobante de pago y verificar los requisitos por concepto de venta de productos de entrega no inmediata</t>
  </si>
  <si>
    <t>El funcionario responsable de la Gerencia Comercial y de Atención al Ciudadano – GCAC para la atención por venta directa y el responsable y/o delegado de la Subgerencia Administrativa y Financiera – SAF para la generación de factura validan que la información ingresada, de los clientes y socios de negocio, en el sistema de Facturación con el fin de que sea coincidente con las ventas y recaudos realizados de igual forma frente a las inconsistencias realiza los ajustes pertinentes según el caso.</t>
  </si>
  <si>
    <t>Instructivo "Ventas Directas"
Revisar el ingreso de la venta y las facturas del día de Planoteca y Tienda Catastral</t>
  </si>
  <si>
    <t>Posibilidad de afectación reputacional  por soborno entrante al aceptar o solicitar una ventaja indebida en la gestión de los trámites a causa de manipular la información o agilizar la atención de la radicación</t>
  </si>
  <si>
    <t xml:space="preserve"> *Posible falta de transparencia e integridad de servidores públicos y contratistas *Que se llegaren a presentar fallas en los controles que posibiliten la realización del hecho *No identificar, ni declarar un conflicto de interés oportunamente y/o No tomar medidas en caso de una  manifestación de conflicto de interés o en la presunta comisión de una conducta punible</t>
  </si>
  <si>
    <t>Los Profesionales líderes de los equipos de trabajo revisan el estado de las radicaciones, envían correos a quienes tienen asignaciones que presenten retrasos, solicitando información correspondiente y estableciendo compromisos, acciones de mejora para cumplir con la meta establecida.
Los profesionales líderes de los equipos de trabajo y Subgerentes SIE SIFJ, revisan la información por cada grupo de trabajo de trámites, resultado del seguimiento para detectar las radicaciones que superan los plazos establecidos, se evalúan las acciones a implementar y se determina si requiere algún otro tipo de estrategia.
El Gerente de Información Catastral, Subgerentes SIE SIFJ y profesionales líderes de los equipos de trabajo en GIC/SIE/SIFJ, verifican la información consolidada del resultado del seguimiento de trámites, quincenalmente con el propósito de revisar el resultado del seguimiento de los trámites y definir estrategias para mejorar en los tiempos de respuesta requeridos.</t>
  </si>
  <si>
    <t xml:space="preserve">Instructivo Planificación, seguimiento y control de trámites 
 Revisar el estado (actividad vigente) de las radicaciones
Realizar el seguimiento interno a los trámites
 Realizar seguimiento general del estado de los trámites </t>
  </si>
  <si>
    <t>Dar trámite ante la autoridad competente. 
Asegurar la continuidad de la operación.</t>
  </si>
  <si>
    <t>1. Realizar reunión de seguimiento de la gestión de trámites.</t>
  </si>
  <si>
    <t>RC_1_GICV_ACT_1_SEGUIMIENTO_GESTION</t>
  </si>
  <si>
    <t>El profesional de la SIFJ realiza análisis del trámite de acuerdo con la asignación efectuada, la solicitud del usuario y con el tipo de trámite según el Documento técnico de mutaciones - control de calidad. Si no se cumplen los criterios de aceptación, entrega la radicación con las observaciones para ser devuelto por la herramienta definida de acuerdo con la actividad que corresponda.</t>
  </si>
  <si>
    <t>Procedimiento Conservación catastral
Realizar el control de calidad</t>
  </si>
  <si>
    <t>Subgerentes de Información Física y Jurídica y Económica</t>
  </si>
  <si>
    <t>Durante el trimestre enero a marzo, la SIFJ adelantó la revisión de los trámites vigentes con corte a 31 de marzo 2026, identificando 191 radicaciones con más de dos (2) meses a cargo de un mismo servidor sin registrar mayor cambio: CyL (175): 174 sin asignar y 1 en estudio técnico. Englobes y Desenglobes (16): 12 en estudio previo y 4 en estudio técnico. Se procedió a citar a los responsables y acordar acciones inmediatas.
Desde la SIE y la GIC: No se encontraron trámites asignados a funcionarios de con más de 60 días de asignado un paso o un radicación.</t>
  </si>
  <si>
    <t>RC_1_ACT2_IDEN_TRAM_2MESES_ITRIM2026</t>
  </si>
  <si>
    <t>El Control de Calidad de revisión de avalúos verifica la calidad y consistencia de la información, si detecta errores se devuelve para ajuste.
El control de calidad verifica la conformidad del estudio final, respecto a los criterios de aceptación, si no se cumplen devuelve para ajuste.</t>
  </si>
  <si>
    <t>Instructivo respuesta mutación de cuarta
Realizar control de calidad
Instructivo de Certificación de cabida y linderos
Realizar control de calidad</t>
  </si>
  <si>
    <t>El profesional control de calidad realiza el control de calidad y ejecuta la revisión de la edición recibida, si no aprueba, devuelve al profesional o técnico de edición para ajuste.
El profesional de cartografía verifica que el plano este acorde con el estudio vial, si no lo está, devuelve al editor para ajuste.</t>
  </si>
  <si>
    <t>Procedimiento Nomenclatura
Realizar control de calidad en LPC o en aplicativo definido
Procedimiento Topográficos
Revisar plano</t>
  </si>
  <si>
    <t>El Jefe de dependencia (o a quien designe) revisa el reporte de las cuentas de usuario de red que expiraron hasta el corte mensual y por inactividad mayor a 60 días. Si requiere depuración solicita inactivar las cuentas en los sistemas de información mediante solicitud por mesa de servicio de TI.</t>
  </si>
  <si>
    <t>Instructivo Gestión de accesos
Revisar y solicitar depuraciones mensuales cuentas de usuario de red</t>
  </si>
  <si>
    <t>El Jefe de dependencia (o a quien designe) revisa el reporte de cuentas de usuario activas con sus respectivos permisos o privilegios que estén acordes a las funciones y/o actividades actuales de los funcionarios y contratistas de su dependencia y solicita en caso de ser necesario las modificaciones.</t>
  </si>
  <si>
    <t>Instructivo Gestión de accesos
Revisar reporte cuentas de usuario de red activas</t>
  </si>
  <si>
    <t>Posibilidad de afectación reputacional  por soborno entrante al aceptar o solicitar una ventaja indebida en la gestión de los avalúos comerciales a causa de omitir los lineamientos metodológicos y/o generar información errada</t>
  </si>
  <si>
    <t xml:space="preserve"> *Falta de transparencia e integridad del servidor público y/o contratista *Que se llegaren a presentar fallas en los controles que posibiliten la realización del hecho *No identificar, ni declarar un conflicto de interés oportunamente</t>
  </si>
  <si>
    <t>El profesional avaluador verifica y realiza visita técnica al predio, siguiendo los lineamientos del Documento técnico Protocolo de visita técnica para avalúos comerciales; si la visita no fue efectiva se realiza automáticamente la asignación de nueva fecha de visita la cual no superará los 10 días.</t>
  </si>
  <si>
    <t>Procedimiento Avalíos comerciales
Realizar visita técnica al predio</t>
  </si>
  <si>
    <t>RC_2_GICV_ACT_1_SEGUIMIENTO_GESTION</t>
  </si>
  <si>
    <t>El profesional de control de calidad de la Subgerencia de Información Económica -SIE, verifica en el aplicativo de avalúos comerciales el Informe técnico con los anexos y los documentos aportados, validando contra una lista de chequeo para determinar su conformidad. De requerirse ajustes, devuelve al profesional avaluador para ajustes.</t>
  </si>
  <si>
    <t>Procedimiento Avalíos comerciales
Verificar y realizar control de calidad al avalúo comercial</t>
  </si>
  <si>
    <t>RC_2_GICV_ACT_2_ACT_REUNIONES_CLIENTES</t>
  </si>
  <si>
    <t>El Comité de avalúos realiza revisión y validación del avalúo teniendo en cuenta las variables definidas en el procedimiento asociado; de no ser aprobado, se devuelve a la realización del estudio técnico, dejando como registro el Acta de Comité.</t>
  </si>
  <si>
    <t xml:space="preserve">Procedimiento Avalíos comerciales
Revisar y Validar propuesta de avalúo en comité </t>
  </si>
  <si>
    <t>La Gerencia y/o Subgerencia de Información Económica realizan seguimiento periódico de los avalúos con el propósito de fortalecer la gestión de los mismos; de encontrar alguna desviación, determinan las acciones a seguir; se deja como registro una presentación.</t>
  </si>
  <si>
    <t>Procedimiento Avalíos comerciales
Seguimiento periódico</t>
  </si>
  <si>
    <t>El profesional de control de calidad de la SIE revisa la respuesta soportada en el informe técnico de avalúo con sus anexos (si aplica), para asegurar que dé respuesta a todos los requerimientos del solicitante y que la respuesta sea consistente; de requerir ajuste devuelve al profesional avaluador.</t>
  </si>
  <si>
    <t>Procedimiento Avalíos comerciales
Revisar y realizar control de calidad a la respuesta de revisión y/o complementación</t>
  </si>
  <si>
    <t xml:space="preserve">Los funcionarios y/o contratistas de la UAECD deberán Comunicar cualquier conflicto o indicio de conflicto entre sus propios intereses (personales, sociales, financieros, políticos) y los de la Unidad o sus usuarios, en función a sus responsabilidades, nexos o relaciones. Asimismo, deberá abstenerse de participar en decisiones que tengan que ver con usuarios con los que él mismo o los miembros de su familia inmediata estén relacionados. </t>
  </si>
  <si>
    <t xml:space="preserve">	Documento técnico protocolo de visita técnica para avalúos comerciales
Protocolo de conducta y confidencialidad de la información</t>
  </si>
  <si>
    <t>Posibilidad de afectación económica y reputacional  por soborno entrante al aceptar o solicitar una ventaja indebida en la gestión de plusvalía a causa de omitir los lineamientos metodológicos y/o generar información errada</t>
  </si>
  <si>
    <t>RC_3_GICV_ACT_1_SEGUIMIENTO_GESTION</t>
  </si>
  <si>
    <t>Recursos geográficos de la IDE de Bogotá</t>
  </si>
  <si>
    <t>Posibilidad de afectación reputacional  por corrupción en la alteración de los datos consignados en los sistemas, aplicaciones o herramientas para la gestión de la información en la Infraestructura de Datos Espaciales de Bogotá a causa de la manipulación indebida de los sistemas de información  a beneficio propio o de terceros</t>
  </si>
  <si>
    <t xml:space="preserve"> *Actuación indebida por parte de los profesionales a cargo o responsables de la ejecución de las actividades de los procedimientos de Gestión de Información Geográfica *Incumplimiento de los lineamientos de las Políticas Detalladas de Seguridad de la Información *</t>
  </si>
  <si>
    <t>El funcionario designado de RRHH y/o OAJ cada vez que ingresa un funcionario y/o contratista a la Unidad verifica que el formato Compromiso de Confidencialidad para el Manejo y Buen Uso de la Información y la Tecnología de la Unidad Administrativa Especial De Catastro Distrital, se encuentre debidamente firmado; con el fin que el funcionario y/o contratista haya aceptado los deberes y derechos en las cláusulas allí descritas. En caso de que, el formato no esté firmado se remite nuevamente al funcionario y/o contratista para llevar a feliz término el proceso de contratación. La evidencia queda en el expediente del funcionario y/o contratista manejado por correspondiente (SRH o OAJ)</t>
  </si>
  <si>
    <t>1. Revisar las cuentas de usuarios con acceso a las plataformas y servicios de Ideca (Zona segura, geocodificador, entre otros) y realizar las solicitudes de bloqueos y/o eliminación de usuarios para el acceso a la base de datos y demás aplicaciones, de acuerdo a la dinámica de los funcionarios de las áreas involucradas, así como de las responsabilidades asignadas.</t>
  </si>
  <si>
    <t>(Realizar un informe trimestral de las solicitudes realizadas de bloqueos y/o eliminacion de usuarios acuerdo a la dinámica presentada/Total de los informes programados).</t>
  </si>
  <si>
    <t>Recurso humano
Recurso Tecnológico</t>
  </si>
  <si>
    <t>Jefe de dependencia
Profesional asignado de cada dependencia
Enlaces de seguridad</t>
  </si>
  <si>
    <t>Se realizó el seguimiento y revisión de las cuentas de usuarios con acceso a las plataformas y servicios de Ideca, generando el informe correspondiente al primer trimestre 2026.</t>
  </si>
  <si>
    <t>Informe_Seguimiento_Cuentas_UsuarioIDECA_1er_trimestre_2026</t>
  </si>
  <si>
    <t>Posibilidad de afectación reputacional  por Soborno entrante al aceptar o solicitar una dádiva o beneficio a nombre propio y/o de un particular  a causa de incluir y/o realizar pagos no autorizados en el presupuesto o sin el llenos de los requisitos legales.</t>
  </si>
  <si>
    <t xml:space="preserve"> *Falta de transparencia e integridad del funcionario *Inexistencia, fallas o incumplimiento de controles y del procedimiento o instructivo   *No identificar y/o declarar un conflicto de interés oportunamente</t>
  </si>
  <si>
    <t>El profesional de presupuesto recibe la solicitud remitida por la Subgerencia de Contratación y la valida frente a los documentos aportados para el registro, verificando el cumplimiento de los requisitos legales, y en caso de no conformidad,  devuelve la solicitud al técnico o auxiliar administrativo de
presupuesto indicando las inconsistencias presentadas para su corrección con copia al profesional especializado. El técnico o auxiliar administrativo de presupuesto remite por correo electrónico a la Subgerencia de Contratación para la respectiva gestión.</t>
  </si>
  <si>
    <t>Procedimiento Administración Presupuestal 
Validar las solicitudes de CRP</t>
  </si>
  <si>
    <t>* Dar trámite ante la autoridad competente.
* Asegurar la continuidad de la operación.</t>
  </si>
  <si>
    <t xml:space="preserve">1. Realizar conciliación entre contratos suscritos (con valor) y  el reporte de los CRP emitidos en el periodo.
</t>
  </si>
  <si>
    <t>(Conciliación realizada contratos vs. CRP/Conciliación requerida contratos vs. CRP)*100</t>
  </si>
  <si>
    <t>Profesional de presupuesto</t>
  </si>
  <si>
    <t>Se realizó conciliacion entre el informe de contratos suscritos y el reporte de CRP emitidos en el trimestre comprendido entre el 01/01/2026 al 31/03/2026</t>
  </si>
  <si>
    <t>Relación de contratos  y CRP emitidos en el trimestre</t>
  </si>
  <si>
    <t xml:space="preserve">El profesional de presupuesto elabora el CRP en el aplicativo correspondiente, de acuerdo con las validaciones realizadas frente a la solicitud, y verifica si hay saldos de CDP para anular, caso en el cual anula los saldos en el aplicativo y lo actualiza. </t>
  </si>
  <si>
    <t xml:space="preserve">
Procedimiento Administración Presupuestal 
Elaborar el CRP</t>
  </si>
  <si>
    <t>2. Realizar seguimiento a los pagos a través de la actualización permanente del libro de bancos.</t>
  </si>
  <si>
    <t>(Cierre mensual del libro de bancos realizado / Cierre mensual del libro de bancos programado)*100</t>
  </si>
  <si>
    <t>Tesorero</t>
  </si>
  <si>
    <t>Se realizó seguimiento a los pagos con el libro de bancos el cual a la fecha incluye 4 cuentas bancarias activas</t>
  </si>
  <si>
    <t>Libro de bancos corte 31 de marzo de 2026</t>
  </si>
  <si>
    <t>Archvios y registros contables</t>
  </si>
  <si>
    <t xml:space="preserve">Posibilidad de afectación reputacional  por Soborno entrante al recibir una dádiva o beneficio a nombre propio y/o de un particular  a causa de manipular los archivos y registros contables con el fin de no mostrar la realidad financiera de la entidad. </t>
  </si>
  <si>
    <t xml:space="preserve">El profesional especializado o universitario, técnico operativo, auxiliar administrativo o contratista valida si el hecho económico identificado es susceptible de ser reconocido, con el fin de dar cumplimiento a la normatividad contable evitando el riesgo de incumplimiento del principio contable de la importancia relativa. Si la transacción no cumple las condiciones para ser reconocida informa al Contador.
</t>
  </si>
  <si>
    <t>Procedimiento Administración Contable
Analizar transacciones soportadas</t>
  </si>
  <si>
    <t>1. Efectuar conciliaciones contables según programación.</t>
  </si>
  <si>
    <t>(Reporte de conciliaciones realizadas / Reporte de conciliaciones programadas)*100</t>
  </si>
  <si>
    <t>Se realizaron las conciliaciones contables programadas</t>
  </si>
  <si>
    <t>Reporte  Conciliaciones Contables I trimestre de 2026
Conciliaciones</t>
  </si>
  <si>
    <t xml:space="preserve">El Contador, profesional especializado o universitario, técnico operativo, auxiliar administrativo o contratista efectúa conciliación de saldos contables mediante verificación de lo establecido en el procedimiento, lo cual permite validar que las transacciones hayan sido contabilizadas de forma completa, neutral y libre de error, mitigando el riesgo de aplicación incorrecta de los principios de contabilidad pública. Si las transacciones no están completas y debidamente registradas de acuerdo con la naturaleza de la cuenta se genera reportes e identifica las partidas contables propias de conciliación.
</t>
  </si>
  <si>
    <t>Procedimiento Administración Contable
Validar y revisar movimientos contables</t>
  </si>
  <si>
    <t>Procedimiento Administración Contable
Determinar y registrar los saldos de las cuentas contables propias de conciliación</t>
  </si>
  <si>
    <t>Procedimiento Administración Contable
Generar revisar y validar los registros contables del periodo</t>
  </si>
  <si>
    <t xml:space="preserve">El Subgerente Administrativo y Financiero y el Director(a) revisan que los estados financieros reflejan los principales hechos económicos de la entidad con la aplicación de la normatividad vigente, con el fin de disminuir el riesgo en la generación de información financiera no precisa o no acorde con el marco normativo contable. Si las cifras contenidas en los estados financieros no son razonables, no se aplica correctamente la normatividad vigente en materia contable o no se reflejan los principales hechos económicos de la entidad, se devuelven para ajustes y correcciones. 
</t>
  </si>
  <si>
    <t>Procedimiento Administración Contable
Revisar y aprobar los estados financieros trimestrales y anuales</t>
  </si>
  <si>
    <t>Posibilidad de afectación reputacional  por Soborno entrante al aceptar o solicitar una ventaja indebida de cualquier índole, en la administración de la información institucional, a causa de facilitar el deterioro, extravío y/o pérdida de la documentación que se encuentra en soportes físicos y digitales.</t>
  </si>
  <si>
    <t xml:space="preserve"> *Deficiencias en la infraestructura física 
y tecnológica
 *Deficiencias en la organización 
archivística de la documentación *Falta de apropiación de los funcionarios y/o
colaboradores en los temas de Gestion
Documental</t>
  </si>
  <si>
    <t>El funcionario de la Subgerencia Administrativa y Financiera – Equipo de Gestión Documental valida la organización archivística de la documentación objeto de la transferencia documental primaria, la documentación análoga (física) y electrónica y el alcance de la misma, en las instalaciones de la dependencia, previa explicación de la metodología a aplicar. El control se lleva a cabo con el fin de revisar si la organización archivística es correcta y validar la transferencia documental primaria que se pretende realizar, en caso de no validación, el delegado documental de la dependencia debe volver a organizar la documentación objeto de la transferencia según lo establecido en el procedimiento Organización Documental. Para la organización de expedientes electrónicos, debe tener en cuenta lo establecido en el documento técnico Estructura Repositorios Digitales de Documentos de Archivo.</t>
  </si>
  <si>
    <t xml:space="preserve">GDOC-PR-08 Procedimiento Transferencias Documentales
Realizar la validación en la organización de la documentación objeto de la transferencia documental primaria  </t>
  </si>
  <si>
    <t xml:space="preserve">1. Buscar la unidad documental.  
 2. Interponer la denuncia ante la autoridad competente    
  3. Comunicar el hecho a la Oficina de Control Interno Disciplinario
  4. Gestionar la reconstrucción de la unidad documental.
5. Asegurar la continuidad de la operación  
</t>
  </si>
  <si>
    <t>Adelantar sensibilizaciones a toda la entidad, articuladas con la Gerencia de Tecnología, sobre la gestión documental y la gestión de la información electrónica y digital.</t>
  </si>
  <si>
    <t>(Reporte de sensibilizaciones realizado / Reporte de informaciones  programado)*100</t>
  </si>
  <si>
    <t xml:space="preserve">Se dictaron capacitaciones en temas de gestión documental y plan de transferencias a toda la comunidad institucional.  Se realizaron sensibilizaciones sobre volumetrías a las siguientes dependencias: Dirección General, Dirección General - Oficina Asesora de Comunicaciones, Oficina Asesora de Planeación y Aseguramiento de Procesos, Oficina de Control Interno, Oficina de Control Disciplinario Interno, Gerencia de Infraestructura de Datos Especiales IDECA, Subgerencia de Operaciones, Subgerencia Analítica de Datos, Gerencia Comercial y de Atención al Ciudadano, Gerencia Jurídica, Subgerencia de Gestión Jurídica, Gerencia de Tecnología, Subgerencia de Ingenieria de Software, Subgerencia de Contratación.  </t>
  </si>
  <si>
    <t>Reporte capacitaciones_sensibilizaciones GDOC I TRIM
Evidencias capacitaciones GDOC</t>
  </si>
  <si>
    <t xml:space="preserve">El funcionario de gestión documental o funcionario del área respectiva, verifica la ubicación de la información, su nivel de confidencialidad y permiso de acceso, con el fin de salvaguardar y proteger la información custodiada y evitar su pérdida. </t>
  </si>
  <si>
    <t>GDOC-PR-06 Procedimiento Gestión y trámite de información
  Recibir y revisar la solicitud de Información</t>
  </si>
  <si>
    <t>Posibilidad de afectación reputacional  por Soborno entrante al aceptar una dádiva o solicitar una ventaja indebida de cualquier índole, en la gestión y trámite de información oficial,  a causa de entregar información sin autorización.</t>
  </si>
  <si>
    <t xml:space="preserve"> *Deficiencias en la organización archivística de la documentación *Falta de integridad del funcionario *</t>
  </si>
  <si>
    <t xml:space="preserve">1. Interponer la denuncia ante la autoridad competente    
  3. Comunicar el hecho a la Oficina de Control Interno Disciplinario
4. Asegurar la continuidad de la operación 
  </t>
  </si>
  <si>
    <t>Adelantar seguimiento trimestral a las solicitudes y consultas de información.</t>
  </si>
  <si>
    <t>(Seguimientos realizados /Seguimientos programados)*100</t>
  </si>
  <si>
    <t>Se realizó seguimiento trimestral a las solicitudes y consultas de información. Se recibieron por medio del correo electrónico (solicituddeinformacion@catastrobogota.gov.co), 174 solicitudes y vía CORDIS, 423 solicitudes,
para un total de 597 solicitudes recibidas y atendidas oportunamente en el periodo.</t>
  </si>
  <si>
    <t>Estadística solicitudes de información y reporte Cordis.</t>
  </si>
  <si>
    <t>Posibilidad de afectación reputacional  por Soborno entrante al aceptar o solicitar una dádiva u obtener un beneficio propio y/o para un particular  a causa de un uso indebido de los fondos de la caja menor.</t>
  </si>
  <si>
    <t xml:space="preserve"> *Desconocimiento de las normas relacionadas con el manejo de los recursos públicos *Falta de integridad del funcionario *</t>
  </si>
  <si>
    <t xml:space="preserve">El Profesional Universitario verifica que los registros queden consignados en los libros auxiliares a través del aplicativo de la caja menor, conforme a los hechos y los comprobantes físicos, con el fin de establecer la realidad de los mismo. Si no se encuentran bien corrige los registros y/o solicita mesa de servicios a la Gerencia de Tecnología para corrección.  </t>
  </si>
  <si>
    <t>GSAD-PR-02  Procedimiento Administración de Caja Menor
Verificar los registros en libros auxiliares</t>
  </si>
  <si>
    <t>1. Asegurar la continuidad de la operación para el cumplimiento de los objetivos y la misionalidad de la entidad.
2. Informar los hechos a la Oficina de Control Interno Discplinario y autridades competentes.</t>
  </si>
  <si>
    <t>Realizar aleatoriamente arqueos de caja de los recursos asignados.</t>
  </si>
  <si>
    <t xml:space="preserve">(Arqueos efectuados / Arqueos programados) *100   </t>
  </si>
  <si>
    <t>Recursos Humanos
Recursos Tecnológicos
Soportes documentales físicos
y electrónicos</t>
  </si>
  <si>
    <t>Responsable de caja menor</t>
  </si>
  <si>
    <t>Se realizaron los arqueos de caja correspondientes luego de la apertura y disposición de recursos de Caja Menor, según requerimiento de la Subgerente Admnistrativa y Financiera.</t>
  </si>
  <si>
    <t>Formatos en PDF de 2 arqueos realizados para este periodo</t>
  </si>
  <si>
    <t>El Profesional Universitario realiza conteo físico del dinero en efectivo y verifica cada uno de los movimientos efectuados entre cada arqueo, con el fin de constatar que todo esté correcto. Si hay alguna inconsistencia se devuelve a verificar los registros en los libros auxiliares</t>
  </si>
  <si>
    <t>GSAD-PR-02  Procedimiento Administración de Caja Menor
Verificar conteo físico del dinero en efectivo</t>
  </si>
  <si>
    <t xml:space="preserve">El Profesional Universitario y el Subgerente Administrativo y Financiero realizan conciliación bancaria de las partidas registradas en el libro auxiliar de bancos contra el extracto bancario, asegurando y garantizando que los movimientos financieros correspondan a lo registrado. Si la conciliación presenta errores se devuelve a verificar los registros de los libros auxiliares </t>
  </si>
  <si>
    <t>GSAD-PR-02  Procedimiento Administración de Caja Menor
Conciliar cuentas</t>
  </si>
  <si>
    <t>Posibilidad de afectación reputacional  por Soborno entrante al recibir una dádiva o beneficio a nombre propio y/o de un particular  a causa de un uso inadecuado de los vehículos de la entidad en funciones o actividades y/o con personas diferentes a las asignadas.</t>
  </si>
  <si>
    <t xml:space="preserve"> *Falta de integridad del funcionario e incumplimiento de las políticas y procedimiento de administración de transporte.​ *No identificar o no declarar un conflicto de interés oportunamente *Inexistencia de controles frente al uso de los vehículos de la entidad. </t>
  </si>
  <si>
    <t>1. Asegurar la continuidad de la operación para el cumplimiento de los objetivos y la misionalidad de la entidad.
2. Informar los hechos a la Oficina de Control Interno Discplinario y autridades competentes.</t>
  </si>
  <si>
    <t>Posibilidad de afectación reputacional  por Soborno entrante al recibir una dádiva o  beneficio propio y/o para un particular por sustracción de bienes devolutivos, pérdida, extravío, hurto, robo o declaratoria de bienes faltantes pertenecientes a la entidad,  a causa de la omisión de funciones administrativas y/o contables.</t>
  </si>
  <si>
    <t xml:space="preserve"> *Fallas en el sistema de gestión y control de inventarios, que conlleva a riesgo y errores en la ejecución del proceso *Desconocimiento de las políticas del manejo de inventario por parte de los funcionarios de las diferentes áreas *No identificar, ni declarar un conflicto de interés oportunamente,  Omisión de funciones administrativas o contables.</t>
  </si>
  <si>
    <t>GSAD-PR-05 Procedimiento Administración de Bienes e Inventarios 
Verificar en SAI elelemento perdido y elaborar el acta de pérdida</t>
  </si>
  <si>
    <t>1. Asegurar la continuidad de la operación para el cumplimiento de los objetivos y la misionalidad de la entidad.
2. Informar los hechos  a la Oficina de Control Interno Discplinario y autridades competentes.</t>
  </si>
  <si>
    <t>1. Actualizar en el SAI los movimientos  del inventario de acuerdo con el reporte de novedades de personal.</t>
  </si>
  <si>
    <t>(Actualizaciones realizadas /Actualizaciones programadas)* 100</t>
  </si>
  <si>
    <t>Responsable administración bienes muebles e inventarios</t>
  </si>
  <si>
    <t>Se atendieron los traslados solicitados, sin embargo, nos quedaron pendiente 4 por realizar debido a que hace falta el profesional 219-01 el cual se encuentra en licencia.
133/137 = 97%</t>
  </si>
  <si>
    <t>"GSAD_03_I_Trimestre
"</t>
  </si>
  <si>
    <t>2. Contar con el contrato de vigilancia vigente para el control de los bienes (Pantallazo SECOP)</t>
  </si>
  <si>
    <t xml:space="preserve">Se adjunta acta de inicio del Contrato de Comisión No. 365 de 2025 Operación No 83210485.0 con el objeto Para la celebración de operaciones en el  mercado de compras públicas -mcp – de la Bolsa Mercantil de Colombia s.a. para la compra de la prestación del servicio de vigilancia y seguridad privada para la permanente y adecuada protección de las personas, los bienes muebles e inmuebles de propiedad de la UAECD, así como de aquellos por los que le correspondiere salvaguardar en virtud de disposición legal, contractual o convencional de la UAECD.  El plazo de ejecución será de treinta (30) meses, sin exceder el 31 de diciembre de 2027.  Con fecha de inicio:  11/08/2025.	</t>
  </si>
  <si>
    <t>Posibilidad de afectación económica y reputacional  por Soborno entrante a causa de aceptar una ventaja indebida en la elaboración de estudios previos y pliegos de condiciones, o dilatarlos, sin la aplicación de los principios de la contratación publica, impidiendo la selección objetiva de proponentes</t>
  </si>
  <si>
    <t xml:space="preserve"> *1. Interés en favorecer a un particular *2. Interés en generar criterios subjetivos de selección en un proceso de contratación para obtener un beneficio particular  *3. No identificar, ni declarar un conflicto de interés oportunamente</t>
  </si>
  <si>
    <t xml:space="preserve">El Enlace de contratación, en reunión con el abogado asignado de la Subgerencia de Contratación, revisan los documentos elaborados con el fin de verificar la consistencia de la estructuración del proceso y de esta manera tener claras las condiciones para la verificación del presupuesto oficial del proceso de selección. Este control permite verificar que los documentos elaborados se encuentran conforme con los criterios establecidos en la normatividad vigente y las necesidades de la contratación. </t>
  </si>
  <si>
    <t>Procedimiento de estructuración de estudios y documentos previos</t>
  </si>
  <si>
    <t>Activar de manera inmediata el protocolo interno de integridad y anticorrupción, adelantando la verificación detallada del proceso de elaboración de los estudios previos y pliegos de condiciones para identificar posibles manipulaciones, dilaciones injustificadas o decisiones influenciadas por ventajas indebidas. Se deberá recopilar y asegurar la evidencia pertinente, informar de manera inmediata a la Oficina de Control Interno, Oficina Jurídica y a las autoridades competentes, iniciar las actuaciones disciplinarias correspondientes, suspender temporalmente el trámite contractual y revisar la imparcialidad y validez de los documentos técnicos elaborados. Adicionalmente, se deberán adoptar medidas correctivas para garantizar transparencia, restablecer la selección objetiva y prevenir la recurrencia, incluyendo la reasignación de responsables y el reforzamiento de controles en la etapa precontractua</t>
  </si>
  <si>
    <t xml:space="preserve">Verificar que el gerente de proyecto responsable de los estudios previos y pliegos (procesos competitivos), suscriba los esudios previos, como evidencia de revisión y aval. Esto refleja transparencia y verificación en la actuacion de los colaboradores del area requirente. </t>
  </si>
  <si>
    <t>Proceso de selección adelantado/estudios previos firmados por el gerente de proyecto</t>
  </si>
  <si>
    <t>Actividad prevista para el III trimestre</t>
  </si>
  <si>
    <t>El enlace de contratación una vez elaborados los documentos, revisa y firma, los documentos previos del proceso de selección, con el fin de verificar el ajuste, consistencia, pertinencia, y demás criterios que considere necesarios. Si se requieren ajustes se realizan los ajustes al documento que hayan sido requeridos por el profesional de contratación y los expertos y se devuelve al abogado designado</t>
  </si>
  <si>
    <t xml:space="preserve">El servidor/a o contratista encargado/ realiza el control de legalidad de los documentos precontractuale.  Este trámite se adelantará cada vez que se adelante un proceso de selección </t>
  </si>
  <si>
    <t xml:space="preserve">La subgerente de Contratación verifica los documentos del proceso con el fin de realizar los aportes que considere sugerir las correcciones correspondientes o emitir su aprobación, esto a partir de un analisis contractual como garantía del control de legalidad. </t>
  </si>
  <si>
    <t>GCON-PR-03 PROCEDIMIENTO DE CONTRATACIÓN DIRECTA - Revisión de los documentos de la solicitud de contratación
GCON-PR-04 PROCEDIMIENTO MÍNIMA CUANTÍA - Verificación de la recepción de propuestas
GCON-PR-03 PROCEDIMIENTO DE CONTRATACIÓN DIRECTA - Revisión de los documentos de la solicitud de contratación
GCON-PR-04 PROCEDIMIENTO MÍNIMA CUANTÍA - Verificación de la recepción de propuestas
GCON-PR-05 PROCEDIMIENTO LICITACIÓN PÚBLICA - Verificación de recepción de propuestas y realizar la apertura de los sobres
GCON-PR-06 PROCEDIMIENTO DE CONCURSO DE MÉRITOS - Realizar el Informe de Precalificación
GCON-PR-07 PROCEDIMIENTO DE SELECCIÓN ABREVIADA DE MENOR CUANTÍA - Verificación de la recepción de propuestas y realizar la apertura de los sobres
GCON-0R-09 PROCEDIMIENTO DE SELESCCIÓN ABREVIADA SUBASTA INVERSA - Verificación de la recepción de propuestas y realizar la apertura de los sobres</t>
  </si>
  <si>
    <t>Estudios previos y demás
documentos requeridos en la
etapa precontractual / Lineamientos de la gestión
contractual</t>
  </si>
  <si>
    <t>Posibilidad de afectación económica y reputacional  por corrupción a causa de la evaluación y adjudicación de un contrato sin la aplicación de los principios de la contratación pública, impidiendo la selección objetiva de proponentes a causa de direccionamiento y/o favorecimiento de la contratación 
hacia un proponente específico</t>
  </si>
  <si>
    <t xml:space="preserve"> *1. Interés en favorecer a un particular *2. Insuficiencia de requisitos legales para la firmeza del acto administrativo *3. No identificar, ni declarar un conflicto de interés oportunamente</t>
  </si>
  <si>
    <t>El Abogado encargado del Proceso de Contratación revisa la documentación aportada, identificando que cumpla con los requisitos de la modalidad de contratación establecidos en la ley, el manual de contratación y con las observaciones que se hayan realizado durante el procedimiento de estudios previos, este control permite verificar que la documentación esté ajustada a los formatos, así como que se estén teniendo en cuenta las directrices al mismo.</t>
  </si>
  <si>
    <t xml:space="preserve">Implementar de manera inmediata una revisión exhaustiva y documentada del proceso de evaluación y adjudicación del contrato, verificando la observancia de los principios de transparencia, selección objetiva y pluralidad de oferentes. Se deberá asegurar la trazabilidad de cada decisión adoptada, identificar posibles actos de direccionamiento o favorecimiento indebido, y recopilar toda la evidencia relevante. Así mismo, se informará de forma oportuna a la Oficina de Control Interno, Oficina Jurídica y a las autoridades competentes para las actuaciones disciplinarias, fiscales o penales a que haya lugar. </t>
  </si>
  <si>
    <t>Verificar que se genere el acta de designación del equipo evaluador, reflejando participación plural en esta etapa.</t>
  </si>
  <si>
    <t>Proceso de selección adelantado/acta de designación publicada</t>
  </si>
  <si>
    <t>El Subgerente de Contratación y/o Abogado designado por la Subgerencia de Contratación verifica los documentos del proceso con el fin de realizar los aportes que considere del caso, y sugerir las correcciones correspondientes,  permite verificar que los documentos del proceso se encuentren concordantes con el Manual de Contratación, la normatividad vigente y que los mismos satisfagan las necesidades de la Entidad.</t>
  </si>
  <si>
    <t xml:space="preserve">DT. Manual de contratación </t>
  </si>
  <si>
    <t>Los integrantes del comité evaluador realizan la revisión de la propuesta en todos sus aspectos con el fin de verificar que cumpla con todos los aspectos establecidos en la invitación pública, en el caso que se requieran aclaraciones sobre alguno de los aspectos de la propuesta que sean objeto de aclaración, se deben remitir al abogado encargado del proceso.</t>
  </si>
  <si>
    <t>El Subgerente de Contratación revisa el informe de evaluación definitivo, previa publicación en SECOP, para  garantizar la correcta evaluación de las ofertas.</t>
  </si>
  <si>
    <t>Lineamientos de la gestión
contractual</t>
  </si>
  <si>
    <t xml:space="preserve">Posibilidad de afectación económica y reputacional  por soborno entrante  a causa de aceptar o solicitar una ventaja indebida para aprobar o recibir  bienes, servicios, productos o actividades contractuales que no cumplan con los requisitos o especificaciones establecidos en el contrato.  </t>
  </si>
  <si>
    <t xml:space="preserve"> *1. Interés en favorecer a un particular *2. Inacción del supervisor para el cumplimiento de sus obligaciones *3. La no designación de un supervisor o la contratación de una interventoria de acuerdo con la naturaleza</t>
  </si>
  <si>
    <t>El ordenador del gasto designara al supervisor  respondiendo a las condiciones de idoneidad determinadas en los estudios previos de la contratación. así: 
i. En la cláusula de supervisión contenida en los estudios previos o minuta contractual, caso en el cual se establecerá la responsabilidad de la supervisión en cabeza del cargo, más no de la persona natural que lo desempeña. 
ii. En el caso de cambios de supervisión, mediante memorando suscrito por el ordenador del gasto, remitido a través del gestor documental de la UAECD y publicado en la plataforma del SECOP II.</t>
  </si>
  <si>
    <t>MANUAL DE SUPERVISIÓN E INTERVENTORÍA</t>
  </si>
  <si>
    <t>Realizar la verificación inmediata y detallada de los bienes, servicios o productos recibidos, contrastando sus características, cantidades y condiciones con las especificaciones técnicas establecidas en el contrato y sus anexos. Se deberá asegurar y documentar la evidencia de los incumplimientos, así como cualquier indicio de ventaja indebida que haya influido en la aprobación o recepción de dichos bienes o servicios. Paralelamente, se informará de forma inmediata a la Oficina de Control Interno, Oficina Jurídica y las autoridades competentes para la activación de los procedimientos disciplinarios, fiscales o penales a que haya lugar.</t>
  </si>
  <si>
    <t xml:space="preserve">Correo de socialización con: (i) el paso a paso del procedimiento para la cuenta de cobro y el plan de pagos en SECOP II y (ii) la socialización de las funciones de supervisión con énfasis en el proceso de pagos y “Formato de Designación de Supervisión” y “Formato de Informe de Supervisión”. </t>
  </si>
  <si>
    <t>El supevisor realizara la vigilancia periódica durante la ejecución del contrato, para verificar la calidad de los bienes, obras y servicios contratados, conforme a los compromisos adquiridos contractualmente. Esta labor de seguimiento debe ser permanente y no debe limitarse al momento de certificar y aprobar los pagos, porque con antelación a ellos pueden identificarse de manera temprana circunstancias que puedan estar afectando el contrato y que pueden subsanarse a tiempo</t>
  </si>
  <si>
    <t>El supervisor contractual verificará que los pagos o desembolsos se efectúen en los términos y por las sumas pactadas en las cláusulas contractuales, evitando pagos adicionales o mayores valores ejecutados sin soporte presupuestal o la desfinanciación del contrato. En este aspecto también deben verificarse la correcta ejecución de anticipos, así como la constitución y adecuado manejo del patrimonio autónomo, en los casos que éste sea exigible. Igual ocurre con la revisión de la ejecución de actividades que soportan la realización de pagos anticipados. El supervisor debe propender por la revisión y aprobación oportuna de las solicitudes de pagos efectuadas por los contratistas propendiendo por el cumplimiento de la programación de pagos PAC</t>
  </si>
  <si>
    <t>El supervisor deberá controlar y mantener actualizado el estado financiero del contrato cargando los soportes correspondientes en el plan de pagos del numeral 7. ejecución de la plataforma SECOP II, l y los informes periódicos de supervisión o interventoría, verificando que éstos se desarrollen dentro del plazo y con los montos establecidos, sin que el valor ejecutado exceda la correspondiente apropiación presupuestal.</t>
  </si>
  <si>
    <t>El supervisor verificará y aprobará las solicitudes de pago debidamente publicadas en el plan de pagos del SECOP y la plataforma de pagos (PANDORA) o la que haga sus veces   es importante evaluar las reclamaciones de contenido económico que presente el contratista, emitir concepto y someterlas a consideración del ordenador del gasto, debidamente soportadas con los documentos, cotizaciones y demás elementos probatorios a que haya lugar.</t>
  </si>
  <si>
    <t>Lineamientos de la gestión
contractual / Estudios previos y demás
documentos requeridos en la
etapa precontractual /Diferentes documentos de las
modificaciones acorde a la
norma</t>
  </si>
  <si>
    <t>Posibilidad de afectación económica y reputacional  por corrupción a causa de ausencia de publicación de los documentos de los procesos en sus etapas precontractuales, contractuales o postcontractuales en Secop I y II</t>
  </si>
  <si>
    <t xml:space="preserve"> *No existe claridad sobre quién debe cargar, revisar y validar la información en la plataforma. *El volumen de procesos o la falta de disponibilidad del equipo encargado ocasiona retrasos u omisiones en la carga de documentos en SECOP I y II. *nterrupciones del sistema, errores de carga, lentitud o fallas en la conectividad que dificultan la publicación oportuna de documentos.</t>
  </si>
  <si>
    <t>El servidor/a o contratista encargado/a de la revisión de los documentos precontractuales revisara y diligenciara el listado de chequeo asegurando que se incluyan todos los documentos obligatorios para publicar en SECOP I o II.</t>
  </si>
  <si>
    <t>1. LISTA CHEQUEO CONTRATOS PRESTACIÓN DE SERVICIOS PROFESIONALES Y/O APOYO A LA GESTIÓN
2. LISTA DE CHEQUEO CONTRATOS DE PRESTACIÓN DE SERVICIOS PARA PERSONAS JURÍDICAS (INTERADMINISTRATIVO, PROVEEDOR EXCLUSIVO, ARRENDAMIENTO, CIENCIA Y TECNOLOGÍA Y CPS PERSONA JURÍDICA),</t>
  </si>
  <si>
    <t>Realizar de manera inmediata la verificación integral del proceso contractual afectado, identificando los documentos no publicados y su impacto; proceder a su publicación completa en SECOP I o II dejando la trazabilidad correspondiente; asegurar la evidencia e informar a la Oficina de Control Interno y Jurídica para las actuaciones disciplinarias y correctivas</t>
  </si>
  <si>
    <t>Consolidar en una matriz la información de los procesos contractuales adelantados,incluyendo el enlace que acredite la publicación en la plataforma transaccional SECOP o la tienda virtual del estado colombiano segun la modalidad contractual.</t>
  </si>
  <si>
    <t>Proceso contractual suscrito/ matriz trimestral de procesos contractuales</t>
  </si>
  <si>
    <t>Actividad prevista para el IV trimestre</t>
  </si>
  <si>
    <t>Los supervisores contractuales daran cumplimiento a las obligaciones de publicidad en SECOP I Y II, asegurandose de cargar los soportes correspondientes producidos en la etapa de  ejecución contractual  en el plan de pagos del numeral 7. ejecución de la plataforma SECOP II  y la etapa poscontractual de acuerdo con la CONFORMACIÓN DE EXPEDIENTE ELECTRÓNICO – PROCESOS DE CONTRATACIÓN GESTIONADOS EN EL SECOP</t>
  </si>
  <si>
    <t xml:space="preserve">Emitir un lineamiento sobre la conformación del expediente electrónico y la obligación de publicación en el SECOP II. </t>
  </si>
  <si>
    <t>Lineamiento programado/lineamiento emitido</t>
  </si>
  <si>
    <t xml:space="preserve">Se proyecta circular denominada "Conformación de expediente electrónico – Procesos de Contratación gestionados en el SECOP II por la UAECD", en la cual se desarrollan aspectos como: Transparencia de la información contractual y oportunidad de publicación, Expediente contractual electrónico, Responsabilidad de los supervisores en relación con la publicidad de la ejecución
contractual y cierre del expediente, Responsabilidad disciplinaria por la inadecuada gestión del Sistema Electrónico de
Contratación Pública, y finalmente se efectuan recomendaciones y se socializa una metodologia practica para evidenciar la gestión de la revisión de los expendientes.
Nota: Por instrucción del Gerente de Gestión Corporativa la Circular fue expedida con la numeración 07 la segunda semana del mes de Abril cuando se encuentran en propiedad los firmantes de la misma. </t>
  </si>
  <si>
    <t>Circular 07 de 2026: Conformación de expediente electrónico – Procesos de Contratación gestionados en el SECOP II por
la UAECD.</t>
  </si>
  <si>
    <t>Los supervisores deben mantener actualizado el expediente contractual electrónico publicando en la plataforma transaccional del SECOP II dentro de los tres días siguientes a su generación toda la información relacionada con la ejecución del contrato que supervisa, junto con la correspondencia cursada con el contratista, y actas levantadas y suscritas por el contratista y el supervisor. Cuando sea necesario se llevará un registro fotográfico, y/o magnético.</t>
  </si>
  <si>
    <t>Una vez concluida la ejecución contractual los supervisores gestionaran el cierre de los expedientes de SECOP II para los contratos en los cuales se hayan vencido las obligaciones postcontractuales asegurando la publicación  del acta de liquidación cuando aplique y  la expedición de la constancia de cierre del expediente, cuando venzan los términos de las garantías de calidad, estabilidad y mantenimiento de los contratos de obra o bienes</t>
  </si>
  <si>
    <t>Los supervisores deben asegurar dar cumplimiento a los flujos de la plataforma de pagos y exigir que no se avance ni se autoricen pagos hasta que se certifique la publicación correspondiente de los documentos</t>
  </si>
  <si>
    <t>Posibilidad de afectación económica y reputacional  por conflicto de intereses debido a la ausencia o debilidad de medidas y/o políticas para la identificación y manejo de conflictos de interés sobre los cuales un contratista tiene un interés particular en desarrollo del proceso contractual</t>
  </si>
  <si>
    <t xml:space="preserve"> *1. No requerir el documento que soporte la declaración de conflicto de interés *2. No identificar, ni declarar un conflicto de interés oportunamente *</t>
  </si>
  <si>
    <t>El enlace de contratación se asegurará de requerir las declaraciones correspondientes sobre sus posibles conflictos de interés antes de participar en actividades contractuales</t>
  </si>
  <si>
    <t xml:space="preserve">Realizar la verificación inmediata de la situación presentada para identificar el conflicto de interés no declarado; informar a la Oficina de Control Interno, Oficina Jurídica y a las autoridades competentes para las actuaciones disciplinarias o administrativas a que haya lugar. </t>
  </si>
  <si>
    <t>Incluir en el flujo documental para adelantar procesos de contratación por prestación de servicios profesionales y de apoyo el campo obligatorio para cargar los siguientes documentos: 1.FORMATO DECLARACIÓN DE CONFLICTO DE INTERÉS SIDEAP (personas naturales), 2. DECLARACIÓN JURAMENTADA DE BIENES Y CONFLICTO DE INTERESES SIGEP II (ARTÍCULO 2, LITERAL G DE LA LEY 2013 DE 2019).</t>
  </si>
  <si>
    <t>Flujo documental propuesto/captura de pantalla que evidencie el desarrollo.</t>
  </si>
  <si>
    <t xml:space="preserve">Se realiza solicitud (17/02/2026) a los funcionales de la plataforma PANDORA para ejecuitar el desarrollo pertinente que permita evidenciar la obligatoriedad del cargue de los documentos 17. FORMATO DECLARACIÓN DE CONFLICTO DE INTERÉS SIDEAP (PERSONA NATURAL) y 18. DECLARACIÓN JURAMENTADA DE BIENES Y CONFLICTO DE INTERESES SIGEP II (ARTÍCULO 2, LITERAL G DE LA LEY 2013 DE 2019), en el flujo contractual. 
Se adjunta respuesta en la que se informa sobre la revisión y se confirma que los datos son obligatorios. </t>
  </si>
  <si>
    <t xml:space="preserve">Correo con solicitud a la OAPAP y captura de pantalla la parametrización de los documentos </t>
  </si>
  <si>
    <t xml:space="preserve">El servidor/a o contratista encargado/a de la revisión de los documentos precontractuales revisara y diligenciara el listado de chequeo asegurando que se incluyan los documentos: FORMATO DECLARACIÓN DE CONFLICTO DE INTERÉS SIDEAP (personas naturales), DECLARACIÓN JURAMENTADA DE BIENES Y CONFLICTO DE INTERESES SIGEP II (ARTÍCULO 2, LITERAL G DE LA LEY 2013 DE 2019), </t>
  </si>
  <si>
    <t>1. LISTA CHEQUEO CONTRATOS PRESTACIÓN DE SERVICIOS PROFESIONALES Y/O APOYO A LA GESTIÓN
2. LISTA DE CHEQUEO CONTRATOS DE PRESTACIÓN DE SERVICIOS PARA PERSONAS JURÍDICAS (INTERADMINISTRATIVO, PROVEEDOR EXCLUSIVO, ARRENDAMIENTO, CIENCIA Y TECNOLOGÍA Y CPS PERSONA JURÍDICA)
GCON-PR-03 PROCEDIMIENTO DE CONTRATACIÓN DIRECTA - Revisión de los documentos de la solicitud de contratación
GCON-PR-04 PROCEDIMIENTO MÍNIMA CUANTÍA - Verificación de la recepción de propuestas
GCON-PR-03 PROCEDIMIENTO DE CONTRATACIÓN DIRECTA - Revisión de los documentos de la solicitud de contratación
GCON-PR-04 PROCEDIMIENTO MÍNIMA CUANTÍA - Verificación de la recepción de propuestas
GCON-PR-05 PROCEDIMIENTO LICITACIÓN PÚBLICA - Verificación de recepción de propuestas y realizar la apertura de los sobres
GCON-PR-06 PROCEDIMIENTO DE CONCURSO DE MÉRITOS - Realizar el Informe de Precalificación
GCON-PR-07 PROCEDIMIENTO DE SELECCIÓN ABREVIADA DE MENOR CUANTÍA - Verificación de la recepción de propuestas y realizar la apertura de los sobres
GCON-0R-09 PROCEDIMIENTO DE SELESCCIÓN ABREVIADA SUBASTA INVERSA - Verificación de la recepción de propuestas y realizar la apertura de los sobres</t>
  </si>
  <si>
    <t xml:space="preserve">El servidor/a o contratista encargado/a de la revisión de los documentos precontractuales revisara que el futuro contratista no reporte inhabilidad o conflicto de intereses en los  documentos: FORMATO DECLARACIÓN DE CONFLICTO DE INTERÉS SIDEAP (personas naturales), DECLARACIÓN JURAMENTADA DE BIENES Y CONFLICTO DE INTERESES SIGEP II (ARTÍCULO 2, LITERAL G DE LA LEY 2013 DE 2019), </t>
  </si>
  <si>
    <t>Posibilidad de afectación económica y reputacional  por Soborno entrante por solicitar o aceptar una ventaja indebida de cualquier valor en la defensa judicial de la Entidad a causa de actuar con negligencia o en ausencia provocando fallos en contra por sentencias judiciales.</t>
  </si>
  <si>
    <t xml:space="preserve"> *Indebida interpretación y/o aplicación de las normas por parte de los funcionarios de la UAECD *Falta de adecuado seguimiento de los procesos judiciales *No identificar, ni declarar un conflicto de interés oportunamente</t>
  </si>
  <si>
    <r>
      <t xml:space="preserve">Procedimiento gestión de la acción de tutela. Actividad: Revisar y firmar respuesta a la </t>
    </r>
    <r>
      <rPr>
        <sz val="11"/>
        <color rgb="FF7030A0"/>
        <rFont val="Calibri"/>
        <family val="2"/>
        <scheme val="minor"/>
      </rPr>
      <t>a</t>
    </r>
    <r>
      <rPr>
        <sz val="11"/>
        <color theme="1"/>
        <rFont val="Calibri"/>
        <family val="2"/>
        <scheme val="minor"/>
      </rPr>
      <t xml:space="preserve">cción de </t>
    </r>
    <r>
      <rPr>
        <sz val="11"/>
        <color rgb="FF7030A0"/>
        <rFont val="Calibri"/>
        <family val="2"/>
        <scheme val="minor"/>
      </rPr>
      <t>t</t>
    </r>
    <r>
      <rPr>
        <sz val="11"/>
        <color theme="1"/>
        <rFont val="Calibri"/>
        <family val="2"/>
        <scheme val="minor"/>
      </rPr>
      <t>utela</t>
    </r>
  </si>
  <si>
    <t>Dar trámite ante la Autoridad Competente
Asegurar la continuidad de la operación</t>
  </si>
  <si>
    <t>1. Realizar seguimiento a los procesos judiciales que tiene a cargo la Unidad</t>
  </si>
  <si>
    <t>Subgerencia de Gestión Jurídica</t>
  </si>
  <si>
    <t>Se realizó seguimiemto a los procesos judiciales a cargo de la Unidad en Siproj</t>
  </si>
  <si>
    <t>Memorando Cordis 2026IE7710. Asunto: Circular 016 de 2026 – Primer Contingente Judicial 2026 y Actualización de la
 Información Registrada en Siproj – Web
Reporte de Contingente Primer Trimestre - 2026</t>
  </si>
  <si>
    <t>El Subgerente de Gestión Jurídica Revisa si el documento es claro y está conforme a la ley, y si procede la demanda y/o solicitud de conciliación
extrajudicial.</t>
  </si>
  <si>
    <t>Procedimiento representación judicial y extrajudicial. Actividad: Revisar el concepto elaborado por el abogado</t>
  </si>
  <si>
    <t xml:space="preserve">Abogado de la Subgerencia de
Gestión Jurídica Mantiene un registro semanal del avance de los procesos judiciales, de acuerdo con lo evidenciado a través de la página
Web de la Rama Judicial o, en su defecto, de las visitas que sobre el particular se realicen a los despachos judiciales.
Revisar que toda la información del proceso haya sido cargada en el SIPROJ. </t>
  </si>
  <si>
    <t xml:space="preserve">Procedimiento representación judicial y extrajudicial . Actividad: Revisión Semanal de Procesos en los Despachos Judiciales </t>
  </si>
  <si>
    <t>Posibilidad de afectación reputacional  por Soborno entrante al solictar o aceptar una ventaja indebida de cualquier valor en la Entidad a causa de direccionar la conceptualización</t>
  </si>
  <si>
    <t xml:space="preserve"> *Falta de un adecuado seguimiento a las consultas realizadas *No identificar, ni declarar un conflicto de interés oportunamente *Indebida interpretación y/o aplicación de las normas por parte de los funcionarios de la UAECD</t>
  </si>
  <si>
    <r>
      <t xml:space="preserve">El Gerente Jurídico </t>
    </r>
    <r>
      <rPr>
        <sz val="11"/>
        <color rgb="FF7030A0"/>
        <rFont val="Calibri"/>
        <family val="2"/>
        <scheme val="minor"/>
      </rPr>
      <t>r</t>
    </r>
    <r>
      <rPr>
        <sz val="11"/>
        <color theme="1"/>
        <rFont val="Calibri"/>
        <family val="2"/>
        <scheme val="minor"/>
      </rPr>
      <t xml:space="preserve">evisa el proyecto de concepto jurídico, si es del caso realiza observaciones y solicita las correcciones que considere. </t>
    </r>
  </si>
  <si>
    <r>
      <t>Procedimiento elaboración de conceptos jurí</t>
    </r>
    <r>
      <rPr>
        <sz val="11"/>
        <rFont val="Calibri"/>
        <family val="2"/>
        <scheme val="minor"/>
      </rPr>
      <t>dicos. Actividad: Revisar y suscribir el proyecto de concepto jurídi</t>
    </r>
    <r>
      <rPr>
        <sz val="11"/>
        <color theme="1"/>
        <rFont val="Calibri"/>
        <family val="2"/>
        <scheme val="minor"/>
      </rPr>
      <t>co</t>
    </r>
  </si>
  <si>
    <t>1. Verificar que se de respuesta a las solicitudes de concepto</t>
  </si>
  <si>
    <t>Recursos humanos y tecnologícos.</t>
  </si>
  <si>
    <t>Gerencia Jurídica</t>
  </si>
  <si>
    <t>Se efectuó verificación de la respuesta a las solicitudes de concepto</t>
  </si>
  <si>
    <t>Carpeta con los soportes de revisión de los conceptos del trimestre.
Relatoria en excel filtrada por Conceptos de Enero a Marzo de 2026</t>
  </si>
  <si>
    <t>Acceso a información, debidamente gestionado</t>
  </si>
  <si>
    <t xml:space="preserve">Posibilidad de afectación reputacional  por fraude Interno en la activación, inactivación o asignación de permisos para el acceso a sistemas, aplicaciones o herramientas que alojen o gestionen información a causa de  errores u omisiones  con culpa o dolo para beneficio propio o de terceros
 </t>
  </si>
  <si>
    <t xml:space="preserve"> *Ausencia de revisiones/depuraciones periódicas de accesos lógicos *Desconocimiento de los lineamientos establecidos para la asignación de accesos y/o permisos *No declarar o identificar el conflicto de interes oportunamente</t>
  </si>
  <si>
    <t>Revisión mensual  de TI (gestor de acceso o quien se designe) verficar que los Jefes de Dependencia realicen la solicitud de inactivación conforme el  reporte  remitido respecto de las cuentas de usuario de red que expiraron hasta el corte mensual y por inactividad mayor a 60 días.</t>
  </si>
  <si>
    <t>Instructivo Gestión de Accesos. Actividad 14: Generar reporte mensual cuentas de usuario de red</t>
  </si>
  <si>
    <t>( Revisiones realizadas /Revisiones programadas)*100</t>
  </si>
  <si>
    <t>a. Infraestructura de hardware, software y conectividad.
b. Recurso humano</t>
  </si>
  <si>
    <t>a. Subgerente Infraestructura Tecnológica
b. Administradores de recursos tecnológicos
c. Operador gestión cuentas de usuario
d. Jefes de Dependencia
e. Oficial de Seguridad</t>
  </si>
  <si>
    <t>Usuarios depurados.xslx
Accesos Itrim 2026: Planillas de depuración por mes (enero, febrero y marzo)</t>
  </si>
  <si>
    <t>Socializar trimestralmente los lineamientos establecidos para la entrega de información en el marco de las políticas de seguridad y privacidad de la información.</t>
  </si>
  <si>
    <t>a. 2026IE2979_Estrategia_induccion
b. Asistencia 25022026 SPI_CN
b. Pre_charla febrero
c. Sensibilización_OCI_19032026</t>
  </si>
  <si>
    <t>Posibilidad de afectación reputacional  por  fraude interno en la elaboración de informes de seguimiento, evaluación y/o auditoría  a causa de omisiones, informes inexactos o descripciones incorrectas realizados para beneficio personal o de terceros.</t>
  </si>
  <si>
    <t xml:space="preserve"> *C1 Falta de transparencia, integridad y apropiación de los valores éticos institucionales por parte del servidor público *C2 Interés de ocultar información *C3 No identificar, ni declarar un conflicto de interés oportunamente</t>
  </si>
  <si>
    <t>El jefe OCI, revisa el programa  general propuesto o plan de auditoría, los objetivos, metodología, actividades a ejecutar y determina su aprobación, e identifica las posibles fallas en la proramación de las actividades a desarrollar durante la auditoría.</t>
  </si>
  <si>
    <t>C1 , C2, C3</t>
  </si>
  <si>
    <t>NO APLICA</t>
  </si>
  <si>
    <t>El Jefe OCI verifica y aprueba el contenido del informe preliminar de evaluación, seguimiento y/o auditoria de gestión, determina si el informe presentó inconsistencias o no estuvo lo sufientemente sustentado.</t>
  </si>
  <si>
    <t>2 Realizar seguimiento  a la suscripción de conflictos de interes  por parte de los auditores  en las auditorias de gestion programadas</t>
  </si>
  <si>
    <t>(Seguimiento ejecutado/ tseguimiento programado)*100</t>
  </si>
  <si>
    <t>Durante el I-TRIM-2026 se realizó seguimiento  a la suscripción de conflictos de interes  por parte de los auditores  en las auditorias de gestion programadas (Seguimiento  ejecutado(2)/(2) seguimients programados)*100: 100%</t>
  </si>
  <si>
    <t>RC_EIGE_1_AudConservación_Declara_Confli_Interes_walter
RC_EIGE_1_Decl_Conflic_Inter_1069302650_rafael</t>
  </si>
  <si>
    <t xml:space="preserve">Posibilidad de afectación reputacional  por Soborno entrante al aceptar o solicitar una ventaja indebida sobre las decisiones disciplinarias  a causa de manipulación de la actuación </t>
  </si>
  <si>
    <t xml:space="preserve"> *Discrecionalidad para la toma de decisiones en grupos restringidos de servidores *Factores externos de presión en temas regulados que pueden incidir en las decisiones institucionales *Ausencia de sistemas de información, que pueden facilitar el acceso a información y su posible manipulación o adulteración</t>
  </si>
  <si>
    <t xml:space="preserve">El jefe de OCDI realiza verificación mensual (etapa de instruccion) o cuando se requiera (etapa de juzgamiento) del cumplimiento de los compromisos,y socializar los cambios o ajustes que generen en el Manual Único de Procesos de Procedimientos de la Alcaldía Mayor de Bogotá, y recuerda la obligatoria observancia de los mismos. Si no se cumple con lo dispuesto, se devuelve al profesional de instruccion y se deja la observación en el informe presentado, o se devuelve al profesional de juzgamiento con memorando indicando los reprocesos detectados. Se deja registro en el acta de la reunión - informe de porfesionales y/o memorando </t>
  </si>
  <si>
    <t>C2 YC3</t>
  </si>
  <si>
    <t>Procedimiento Gestión Disciplinaria.</t>
  </si>
  <si>
    <t>1. Gestionar capacitación de los servidores de la Oficina de Control Disciplinario Interno en temas disciplinarios o afines y/o Código de integridad.</t>
  </si>
  <si>
    <t>Número de actividades gestionadas\Número de actividades programadas *100</t>
  </si>
  <si>
    <t>1. Recurso humano (Profesionales del área y jefe de Oficina para realizar seguimiento mensuales) y financiero.</t>
  </si>
  <si>
    <t>Jefe OCD, Profesionales y Asistenciales de la Oficina.</t>
  </si>
  <si>
    <t xml:space="preserve">Para el primer trimestre 2026 el equipo de la Ocdi participó en las siguientes capacitaciones:
4/02/2026: COMPETENCIAS COMPORTAMENTALES PARA DIRECTIVOS. Ponente:	DASCD
16/02/2026: ASPECTOS PRACTICOS DE LA PRESERVACIÓN DEL ORDEN INTERNO. Ponente: DDAD
27/02/2026: CONFLICTO DE INTERES. Ponente:	DDAD
13/03/2026: EL USO Y LA IMPORTANCIA DEL SISTEMA DE INFORMACIÓN DISCIPLINARIA SID-4. Ponente: DDAD
26/03/2026: ELEMENTOS BASICOS DEL DERECHO DISCIPLINARIO. Ponente: DDAD
</t>
  </si>
  <si>
    <t xml:space="preserve">Soporte asistencia </t>
  </si>
  <si>
    <t>no se materializó el riesgo</t>
  </si>
  <si>
    <t>El jefe de OCDI, cuando se requiera,  revisa si se efectuaron las correspondientes notificaciones y comunicaciones para materializar  el traslado de alegatos , herramienta que concreta el derecho de defensa del disciplinable, antes de proferir pliego de cargos. De existir observaciones o necesidad de ajuste se devuelve al funcionario para análisis y ajuste. Se dejan como evidencias de la ejecución del control correos electrónicos y una carpeta compartida en el fileserver.</t>
  </si>
  <si>
    <t xml:space="preserve">Procedimiento Gestión Disciplinaria. (Procedimiento  Disciplinario etapa de instrucción - Alcaldia Mayor )
</t>
  </si>
  <si>
    <t>2. Realizar seguimiento a la declaración de conflictos de interés en la OCDI</t>
  </si>
  <si>
    <t xml:space="preserve"> Seguimiento realizado/seguimiento programado *100.</t>
  </si>
  <si>
    <t>En reunión de  reunón) seguimiento efectuada durante los meses de enero, febrero y marzo de 2026, se realizó seguimiento a la actividad, durante estos meses no se reportaron declaraciones de conflicto de interés por parte del personal de la Oficina.</t>
  </si>
  <si>
    <t>Acta de reunión 001-002-003</t>
  </si>
  <si>
    <t xml:space="preserve">El jefe de OCDI, cuando se requiera, valora las pruebas, los supuestos de hecho y de derecho para aprobar y suscribir el auto de archivo formal o el auto de terminacion del procedimiento  disciplinario que ordena el archivo definitivo de las diligencias, identificando según sea el caso que se encuentre conforme al derecho, de existir observaciones o necesidad de ajuste se devuelve al funcionario para análisis y ajuste. Se dejan como evidencias de la ejecución del control correos electrónicos, las actas de reunion  y una carpeta compartida en el fileserver </t>
  </si>
  <si>
    <t>Subgerente de Gestion Juridica, verifica si se efectuaron las correspondientes notificaciones y comunicaciones previas, estudiar el asunto y evaluar los motivos impetrados en los alegatos de conclusion, para posteriormente proyectar fallo de primera instancia. De existir observaciones o necesidad de ajuste se devuelve al funcionario para análisis y ajuste. Se dejan como evidencias de la ejecución del control correo electrónico y la actuacion en la carpeta compartida en el fileserver.</t>
  </si>
  <si>
    <t xml:space="preserve">Procedimiento Gestión Disciplinaria. (Procedimiento  Disciplinario etapa de Juzgamiento  juicio ordinario - Alcaldia Mayor )
</t>
  </si>
  <si>
    <t>Subgerente de Gestion Juridica, verifica si se presentaron recursos antes de la expedicion de  la constancia de ejecutoria del fallo de primera instancia. De existir observaciones o necesidad de ajuste se devuelve al funcionario para análisis y ajuste. Se dejan como evidencias de la ejecución del control correo electrónico y la actuacion en la carpeta compartida en el fileserver.</t>
  </si>
  <si>
    <t xml:space="preserve">Procedimiento Gestión Disciplinaria. (Procedimiento  Disciplinario etapa de Juzgamiento  juicio  verbal  - Alcaldia Mayor )
</t>
  </si>
  <si>
    <t>El Director  revisa si se efectuaron las correspondientes notificaciones y comunicaciones para materializar  el  derecho de defensa del disciplinable. De existir observaciones o necesidad de ajuste se devuelve al funcionario para análisis y ajuste.Se dejan como evidencia de la ejecución del control correos electronicos y  la actuacion en la carpeta compartida en el fileserver.</t>
  </si>
  <si>
    <t xml:space="preserve">Procedimiento Gestión Disciplinaria. (Procedimiento  Disciplinario segunda instancia  - Alcaldia Mayor )
</t>
  </si>
  <si>
    <t>MATRIZ DE RIESGOS PARA LA INTEGRIDAD PÚBLICA - LAFT</t>
  </si>
  <si>
    <t>RLAFT</t>
  </si>
  <si>
    <t xml:space="preserve">Posibilidad de afectación económica y reputacional  por investigaciones por responsabilidad disciplinaria, administrativa y/o fiscal a causa de  posibles vinculaciones de servidores que estén en listas asociadas al lavado de activos y/o financiación del terrorismo </t>
  </si>
  <si>
    <t xml:space="preserve"> *Ausencia de controles en la elaboración, revisión y aprobación de los actos administrativos de nombramiento de los servidores públicos de la Entidad *Error intencional o involuntario en la verificación de requisitos para el desempeño de un empleo *Falta de herramientas para realizar un control más detallado y efectivo.</t>
  </si>
  <si>
    <t>1. El profesional universitario de vinculación realiza la revisión de los requisitos mínimos y los antecedentes de los servidores que se vinculan a la planta (Policía, Procuraduría, Contraloría y Personeria).</t>
  </si>
  <si>
    <t xml:space="preserve">Procedimiento Selección y Vinculación de Servidores
</t>
  </si>
  <si>
    <t xml:space="preserve">1. Derogar el nombramiento de la persona nombrada.                2. Denunciar ante las autoridades competentes la situación del servidor. </t>
  </si>
  <si>
    <t>1.Realizar la revisión de antecedentes ante los entes competentes, previo a la vinculación de un servidor a la planta de personal.</t>
  </si>
  <si>
    <t>(Servidores que se vinculan a la planta de personal / Servidores a los que se les realiza la verificación de antecedentes)*100</t>
  </si>
  <si>
    <t>Se realizó la verificación de antecedentes (Policía, Produraduría, Contraloría, Personería y Medidas Correctivas) de la totalidad de los servidores vinculados en el trimestre</t>
  </si>
  <si>
    <t>Verificación de antecedentes</t>
  </si>
  <si>
    <t>2. El profesional especializado validará que los documentos relacionados en las plataformas SIDEAP y SIGEP, cumplan con los requisitos exigidos en los procedimientos y estén relacionados al servidor.</t>
  </si>
  <si>
    <t>Gestión de pagos</t>
  </si>
  <si>
    <t xml:space="preserve">Posibilidad de afectación económica y reputacional  por usar la entidad para dar apariencia de legalidad a los activos provenientes de actividades delictivas o para canalizar recursos hacia la realización de actividades terroristas o la proliferación de armas a causa de autorizar pagos de endosos u órdenes judiciales a personas naturales o jurídicas vinculadas en actividades ilegales.		</t>
  </si>
  <si>
    <t xml:space="preserve"> *una presentación inexacta y/o extemporánea de declaraciones tributarias  * *</t>
  </si>
  <si>
    <t>La UAECD no cuenta con controles documentados para la gestión específica de este riesgo.</t>
  </si>
  <si>
    <t>Revisar y documentar lineamientos de debida diiligencia e identificación de operaciones inusuales o señales de alerta en los procedimientos del proceso en los que aplique</t>
  </si>
  <si>
    <t>(Revisión y ajuste documental realizado / Revisión y ajuste programado)*100</t>
  </si>
  <si>
    <t>Recursos humanos, tecnológicos y normativos</t>
  </si>
  <si>
    <t>Líder MIPG - SAF</t>
  </si>
  <si>
    <t>Se genera la versión 2 del documento GPFI-03-IN-01 Instructivo de Revisión y Validación de Cuentas, en el cual  se documentan los controles previos específicos para la debida diligencia e identificación de operaciones inusuales o señales de alerta para la gestión específica del riesgo RLAFT GPFI 1 (Posibilidad de afectación económica y reputacional  por usar la entidad para dar apariencia de legalidad a los activos provenientes de actividades delictivas o para canalizar recursos hacia la realización de actividades terroristas o la proliferación de armas a causa de autorizar pagos de endosos u órdenes judiciales a personas naturales o jurídicas vinculadas en actividades ilegales)  vigencia 2026. Se revisan todas las actividades de control del instructivo.</t>
  </si>
  <si>
    <t>GPFI-03-IN-01_V2_INSTRUCTIVOREVISIONYVALIDACIONDECUENTAS</t>
  </si>
  <si>
    <t>Estudios previos y demás
documentos requeridos en la
etapa precontractual / Documentos y registros del
proceso de selección.
Contratos y Documentos de la
etapa contractual.</t>
  </si>
  <si>
    <t>Posibilidad de afectación económica y reputacional  por usar la entidad para dar apariencia de legalidad a los activos provenientes de actividades delictivas o para canalizar recursos hacia la realización de actividades terroristas o la proliferación de armas de destrucción masiva a causa de la suscripción de contratos con personas naturales o jurídicas relacionadas con estos delitos</t>
  </si>
  <si>
    <t xml:space="preserve"> *La entidad no cuenta con procedimientos efectivos para investigar y verificar los antecedentes de los oferentes antes de la selección. *No disponer de mecanismos claros o señales de alerta que permitan reconocer de manera efectiva las operaciones de lavado de activos o financiación del terrorismo durante los procesos de selección. *Existen posibles influencias externas o presiones que pueden forzar o persuadir a la entidad para seleccionar a un oferente corrupto.</t>
  </si>
  <si>
    <t xml:space="preserve">El enlace de contratación se asegurará de realizar una evaluación de antecedentes de la persona o personas a contratar, conforme  los parámetros indicados por la OAPAP y los contenidos en la política de SARLAF, y dejará constancia sobre la misma (Debida Diligencia). Este trámite se adelantará cada vez que se adelante la contratación, incluyendo en los trámites de adición o prórroga de contrato. </t>
  </si>
  <si>
    <t>C1 , C2</t>
  </si>
  <si>
    <t>Realizar de manera inmediata la verificación exhaustiva del proceso de contratación y del oferente involucrado, utilizando todos los mecanismos disponibles de debida diligencia y consulta de listas de sanciones o alertas sobre lavado de activos y financiación del terrorismo;asegurar y documentar toda la evidencia; informar de manera inmediata al Equipo SARLAFT, Reporte de Operaciones Sospechosas, Remisión UIAF y organos de control, la Oficina de Control Interno, Gerencia Jurídica y a las autoridades competentes.</t>
  </si>
  <si>
    <t>Sensibilizar a los servidores y colaboradores involucrados en el proceso de selección y contratación sobre la detección de señales de alerta de LA/FT</t>
  </si>
  <si>
    <t>(Actividad realizada / Actividad programada)*100</t>
  </si>
  <si>
    <t>Profesional OAPAP
Subgerente de Contratación</t>
  </si>
  <si>
    <t xml:space="preserve">El servidor/a o contratista encargado/a de la revisión de los requisitos de idoneidad realizará la revisión del soporte de verificación (Debida Diligencia). </t>
  </si>
  <si>
    <t>Revisar y documentar lineamientos de debida diiligencia e identificación de operaciones inusuales o señales de alerta en los procedimientos del proceso según modalidad de selección</t>
  </si>
  <si>
    <t>Profesional OAPAP
Subgerente de Contratación
Líder MIPG</t>
  </si>
  <si>
    <t>Actividades previstas para el II y II trimestre</t>
  </si>
  <si>
    <t>ASOCIACIÓN RIESGOS PARA LA INTEGRIDAD PÚBLICA - CORRUPCIÓN Y TRÁMITES UAECD</t>
  </si>
  <si>
    <t>TRÁMITE</t>
  </si>
  <si>
    <t>RIESGO DE CORRUPCIÓN ASOCIADO</t>
  </si>
  <si>
    <r>
      <t xml:space="preserve">Posibilidad de afectación reputacional  por soborno entrante al aceptar o solicitar una ventaja indebida </t>
    </r>
    <r>
      <rPr>
        <b/>
        <sz val="11"/>
        <color rgb="FF000000"/>
        <rFont val="Calibri"/>
        <family val="2"/>
        <scheme val="minor"/>
      </rPr>
      <t>en la radicación</t>
    </r>
    <r>
      <rPr>
        <sz val="11"/>
        <color rgb="FF000000"/>
        <rFont val="Calibri"/>
        <family val="2"/>
        <scheme val="minor"/>
      </rPr>
      <t xml:space="preserve"> a causa de agilizar los tiempos de entrada y/u omitir validaciones en la atención de las solicitudes de trámites catastrales
Posibilidad de afectación reputacional  por soborno entrante al aceptar o solicitar una ventaja indebida </t>
    </r>
    <r>
      <rPr>
        <b/>
        <sz val="11"/>
        <color rgb="FF000000"/>
        <rFont val="Calibri"/>
        <family val="2"/>
        <scheme val="minor"/>
      </rPr>
      <t>en la gestión de los trámites</t>
    </r>
    <r>
      <rPr>
        <sz val="11"/>
        <color rgb="FF000000"/>
        <rFont val="Calibri"/>
        <family val="2"/>
        <scheme val="minor"/>
      </rPr>
      <t xml:space="preserve"> a causa de manipular la información o agilizar la atención de la radicación</t>
    </r>
  </si>
  <si>
    <t>Relacionamiento estratégico
Gestión de información catastral y valuatoria</t>
  </si>
  <si>
    <t>CONSULTA DE ACCESO A INFORMACIÓN</t>
  </si>
  <si>
    <r>
      <rPr>
        <sz val="11"/>
        <color rgb="FF000000"/>
        <rFont val="Calibri"/>
        <family val="2"/>
        <scheme val="minor"/>
      </rPr>
      <t xml:space="preserve">Posibilidad de afectación reputacional  por soborno entrante al aceptar o solicitar una ventaja indebida </t>
    </r>
    <r>
      <rPr>
        <b/>
        <sz val="11"/>
        <color rgb="FF000000"/>
        <rFont val="Calibri"/>
        <family val="2"/>
        <scheme val="minor"/>
      </rPr>
      <t>en la radicación</t>
    </r>
    <r>
      <rPr>
        <sz val="11"/>
        <color rgb="FF000000"/>
        <rFont val="Calibri"/>
        <family val="2"/>
        <scheme val="minor"/>
      </rPr>
      <t xml:space="preserve"> a causa de agilizar los tiempos de entrada y/u omitir validaciones en la atención de las solicitudes de trámites catastrales</t>
    </r>
  </si>
  <si>
    <r>
      <rPr>
        <sz val="11"/>
        <color rgb="FF000000"/>
        <rFont val="Calibri"/>
        <family val="2"/>
        <scheme val="minor"/>
      </rPr>
      <t xml:space="preserve">Posibilidad de afectación reputacional  por soborno entrante al aceptar o solicitar una ventaja indebida </t>
    </r>
    <r>
      <rPr>
        <b/>
        <sz val="11"/>
        <color rgb="FF000000"/>
        <rFont val="Calibri"/>
        <family val="2"/>
        <scheme val="minor"/>
      </rPr>
      <t xml:space="preserve">en la radicación </t>
    </r>
    <r>
      <rPr>
        <sz val="11"/>
        <color rgb="FF000000"/>
        <rFont val="Calibri"/>
        <family val="2"/>
        <scheme val="minor"/>
      </rPr>
      <t>a causa de agilizar los tiempos de entrada y/u omitir validaciones en la atención de las solicitudes de trámites catastrales</t>
    </r>
  </si>
  <si>
    <t>No se materializó ningún riesgo</t>
  </si>
  <si>
    <t>Para este trimestre no se tiene programada ninguna sensibilización.</t>
  </si>
  <si>
    <t xml:space="preserve">Se verificaron los informes de entrega de cargo de Yazmín Palacios y Patricia del Rosario Lozano </t>
  </si>
  <si>
    <t xml:space="preserve">Los siguientes informes de entrega de cargo fueron revisados y aprobados por la directora para remitirlos a la Sugberencia de talento humano:        Yazmin Palacios: 2026ER6432 y SOL0370907-26                                Patricia del Rosario Lozano: 2026ER16 </t>
  </si>
  <si>
    <t>Se realizó el monitoreo de las personas que acceden a las bases con información sensible (planta y expedientes hojas de vida) durante el trimestre y se deja evidencia de las personas que acceden a éstas.</t>
  </si>
  <si>
    <t>Base control de accesos virtuales  para préstamos de expedientes</t>
  </si>
  <si>
    <t>No se materializo</t>
  </si>
  <si>
    <t>,,</t>
  </si>
  <si>
    <t>Monitoro trimestralmente y se dejo evidencia de las personas que acceden a las bases de datos con información sensible.</t>
  </si>
  <si>
    <t xml:space="preserve">Correo electrónico </t>
  </si>
  <si>
    <t>La actividad se realiza de manera semestral, se reporta el siguiente trimestre</t>
  </si>
  <si>
    <t>Se realizó un seguimiento durante el trimestre por medio de correo electrónico para determinar si se presentó indisponibilidad del sistema de información de nómina. Dado que no se presentó, no aplica la creación de mesa de servicio.</t>
  </si>
  <si>
    <t>Correo electrónico</t>
  </si>
  <si>
    <t>Se realiza base de registro de personas de Nómina y su backup</t>
  </si>
  <si>
    <t>Registro Actualizado</t>
  </si>
  <si>
    <t>No se materializo Riesgo</t>
  </si>
  <si>
    <t>Se solicitó a Tecnología el reporte de los respaldos realizados al portal web durante los meses enero, febrero y marzo de 2026</t>
  </si>
  <si>
    <t>Mesa de servicios SOL0371188-26</t>
  </si>
  <si>
    <t>No se evidencia la materialización del riesgo</t>
  </si>
  <si>
    <t>Se solicitó a Tecnología la relación de usuarios con su respectivo rol en el portal web durante los meses enero, febrero y marzo de 2026</t>
  </si>
  <si>
    <t>Mesa de servicios SOL0371188-27</t>
  </si>
  <si>
    <t>Mesas de servicios: BK: SOL0371188-26</t>
  </si>
  <si>
    <t>Se solicitó a Tecnología el reporte de las indisponibilidades generadas en el portal web durante los meses enero, febrero y marzo de 2026</t>
  </si>
  <si>
    <t>Indisponibilidad: SOL0371192-26</t>
  </si>
  <si>
    <t>No se materializo riesgos</t>
  </si>
  <si>
    <t>Se retoma el tema del servicio de RN remitiendo documentos con oficio 2026EE123 del 06-01-2026 según lo solicitado por esa entidad el 18-11-2025, se reciben nuevios comentarios el 03/02/2026 y se remiten con oficio 2026EE4421, el 04/03/2026 mediante correo se indaga sobre el avance en la revisión</t>
  </si>
  <si>
    <t>Oficios- Correo</t>
  </si>
  <si>
    <t>Se adelanta mesa de trabajo con participación de l SIS- Seguridad de información y GCAC</t>
  </si>
  <si>
    <t>Asistencia- citacion- correo a SIS con compromisos adquiridos</t>
  </si>
  <si>
    <t>SIS se pronuncia por correo electornico y mesa de servicio sobre la no viabilidad por falta de recursos</t>
  </si>
  <si>
    <t>Correo electrónico 
imagen mesa de servicio</t>
  </si>
  <si>
    <t>No se materializó riesgo</t>
  </si>
  <si>
    <r>
      <t xml:space="preserve">MESA DE SERVICIOS - CA
</t>
    </r>
    <r>
      <rPr>
        <sz val="11"/>
        <color theme="1"/>
        <rFont val="Calibri"/>
        <family val="2"/>
        <scheme val="minor"/>
      </rPr>
      <t>(CONTINUIDAD)</t>
    </r>
  </si>
  <si>
    <t>Instalación ambiente productivo y ambiente de puebas de la mesa de servicios</t>
  </si>
  <si>
    <t>Ventana de Mantenimiento programada para pasar a nuevo servidor .
La actividad  se culminará para  el Segundo Trimestre del 2026</t>
  </si>
  <si>
    <t>Seguimiento al contrato 397-2025 , mediante el cual se contrato el soporte y mantenimiento de la herramienta de Mesa de Servicios</t>
  </si>
  <si>
    <t xml:space="preserve">Documentos: informes de avance del contrato 397-2025, </t>
  </si>
  <si>
    <t>No se materializo el riesgo</t>
  </si>
  <si>
    <t>Es una actividad que se desarrolla en el transcurso del semestre.</t>
  </si>
  <si>
    <r>
      <t xml:space="preserve">
1. Ausencia de respaldo de la información  digital
2. Desconocimiento de Políticas de Seguridad de la Información
3. Ausencia de Planes de continuidad
</t>
    </r>
    <r>
      <rPr>
        <sz val="11"/>
        <color theme="1"/>
        <rFont val="Calibri"/>
        <family val="2"/>
        <scheme val="minor"/>
      </rPr>
      <t>CONTINUIDAD 4. Retiro, enfermedad, incapacidad, vacaciones del personal de la GIC.</t>
    </r>
  </si>
  <si>
    <r>
      <t xml:space="preserve">1 . Pérdida, borrado, modificación de información o Acceso no autorizado a los expedientes digitales con Datos Personales
3. Fallas Humanas
</t>
    </r>
    <r>
      <rPr>
        <sz val="11"/>
        <color theme="1"/>
        <rFont val="Calibri"/>
        <family val="2"/>
        <scheme val="minor"/>
      </rPr>
      <t xml:space="preserve">CONTINUIDAD 3, Ausencia de personal estratégico, técnico uoperativo de la GIC.
</t>
    </r>
  </si>
  <si>
    <t>Se han venido adelantando actividades orientadas a la depuración y organización de la información almacenada en el file server de la SIE. En este sentido, los diferentes grupos de la Subgerencia de Información Económica han venido desarrollando acciones durante el trimestre anterior, lo que ha permitido avanzar en la organización y consolidación documental.
Como evidencia, la información se encuentra disponible en la ruta \\10.XX.YY.242\Fileserver\SIE\Avaluadores. Adicionalmente, se adjuntan tres imágenes que ilustran la estructura y organización implementada.</t>
  </si>
  <si>
    <t>Ruta: \\10.XX.YY.242\Fileserver\SIE\Avaluadores
Archivo:  Actividad_1_R6_Trimestre_1</t>
  </si>
  <si>
    <t>No se realizo en el trimestre solicitud de creación de roles para los aplicativos SIT CAPITAL. Se requerira pára el proximo trimestre información al gestor de acceso</t>
  </si>
  <si>
    <t>No se materializo riesgo</t>
  </si>
  <si>
    <t xml:space="preserve">Se realizo tres solicitudes de asignación de roles y no hubo solicitudes de baja. </t>
  </si>
  <si>
    <t xml:space="preserve">Formato de solicudes, </t>
  </si>
  <si>
    <t xml:space="preserve">Se realizaron sensibilizaciones que contemplaron contenidos de control de manejo de información análoga/digital para evitar la perdida de confidencialidad e integridad del archivo central y centro de documental.
Se adjuntan las evidencias correspondientes. </t>
  </si>
  <si>
    <t>acta capacitación central.pdf
listado .pdf
Manejo de informacion análoga 2040.pptx</t>
  </si>
  <si>
    <t xml:space="preserve">Se realizaron sensibilizaciones al personal de los archivos de gestión relacionadas con los controles en el manejo de información y gestión de accesos de información para el archivo de gestión de la entidad.  
Se adjuntan las evidencias correspondientes. </t>
  </si>
  <si>
    <t>Actas
Listas de asistencia
Presentaciones</t>
  </si>
  <si>
    <t xml:space="preserve">El administrador de la plataforma cada vez que se requiera realiza el proceso de restauración de la aplicación y/o bases de datos. En caso de no poder restaurar la versión más reciente, se debe restaurar la última versión óptima.
</t>
  </si>
  <si>
    <t xml:space="preserve">Se realizaron sensibilizaciones al personal de archivos de gestión relacionadas con los controles en el manejo de información análoga para evitar la pérdidad de confidencialidad e integridad del archivo central y centro documental.
Se adjuntan las evidencias correspondientes. 
</t>
  </si>
  <si>
    <t>No  se materializó el riesgo</t>
  </si>
  <si>
    <t>Se realizaron sensibilizaciones al personal de Gestión Documental y responsables de archivos de gestión, relacionadas con los controles en el manejo de información análoga, para evitar la pérdida de disponibilidad de esta información. 
Se adjuntan las evidencias correspondientes</t>
  </si>
  <si>
    <t>No se materializaron Riesgos</t>
  </si>
  <si>
    <t>Para el primer trimestre se cumple con las actividades de validación periódica de usuarios ejecutadas Vs programadas. Para ello se deja evidencia de las validaciones del estado de los usuarios.</t>
  </si>
  <si>
    <t xml:space="preserve">Archivo INFO_RIESGOS_T1_BD.xlsx
Hoja: RS-GOTI-01-01 </t>
  </si>
  <si>
    <t xml:space="preserve">Para el primer trimestre no estaba previsto realizar actividades de prueba de restauraciones, sin embargo se realizaron las actividades de restauraciones de bases de datos y/o de esquemas de BD, esto de acuerdo a las solicitudes realizadas por los usuarios
</t>
  </si>
  <si>
    <t>No aplica para el primer trimestre</t>
  </si>
  <si>
    <t>Se realizarón los mantenimientos a índices y actualización de estadísticas para bases de datos Oracle.
Resultado 25% para el primer trimestre y 25% acumulado del año 2026.</t>
  </si>
  <si>
    <t>Archivo INFO_RIESGOS_T1_BD_R2. xlsx
Hoja: RS-GOTI-01-02</t>
  </si>
  <si>
    <t xml:space="preserve">Se da cumplimiento para el primer trimestre de la siguiente forma:  
1.	Se reporta el monitoreo diariamente en el grupo de Teams de la Subgerencia. 
2.	Se realiza revisión de Estado de la instancia de base de datos, Bloqueos, Almacenamiento, Procesos en ejecución, estado del DRP si aplica, cantidad de sesiones, procesos zombies, información sobre componentes en database, Errores tipo ORA en el alert, estado de copias de seguridad entre otros.
3.	Se registran archivos de monitoreo por cada base de datos.
</t>
  </si>
  <si>
    <t>Se realizó seguimiento para realizar proyecciones en almacenamiento a las BD oracle en ambiente de producción</t>
  </si>
  <si>
    <t>Se realizaron las validaciones permanentes sobre las copias de seguridad</t>
  </si>
  <si>
    <t>Para el primer trimestre se cumple con las actividades de validación periódica de usuarios, se entrega reportes mensuales</t>
  </si>
  <si>
    <t>Informes de Cuentas Mensuales DA_60_Dias</t>
  </si>
  <si>
    <t>Monitoreo diario de la infraestructura de servidores</t>
  </si>
  <si>
    <t>Reporte de Monitoreo del Grupo</t>
  </si>
  <si>
    <t>Se mantiene actualizado el inventario de los servidores de la entidad</t>
  </si>
  <si>
    <t>Inventario de Servidores</t>
  </si>
  <si>
    <t>Monitoreo de capacidades y proyecciones de al infraestructura de servidores</t>
  </si>
  <si>
    <t>Informe de Capacidades y monitoreo</t>
  </si>
  <si>
    <t>Realizacion del monitoreo de la diariamente de la infraestructura y analisis de las capacidades</t>
  </si>
  <si>
    <t>Monitoreo Diario e informe de Capacidades</t>
  </si>
  <si>
    <t>Se anexa el export de la CMDB, alli se encuentran los equipos de red evidenciando las últimas actualizaciones de los mantenimiento efectuados.</t>
  </si>
  <si>
    <t>cmdb_switch_.xlsx</t>
  </si>
  <si>
    <r>
      <t xml:space="preserve">Se anexan los informes de mantenimiento de los equipos y se enuncian los contratos de soporte por parte de lso proveedores:
</t>
    </r>
    <r>
      <rPr>
        <b/>
        <sz val="11"/>
        <color rgb="FF000000"/>
        <rFont val="Calibri"/>
        <family val="2"/>
        <scheme val="minor"/>
      </rPr>
      <t xml:space="preserve">Contrato No. 360-2025 DATASEC
</t>
    </r>
    <r>
      <rPr>
        <sz val="11"/>
        <color rgb="FF000000"/>
        <rFont val="Calibri"/>
        <family val="2"/>
        <scheme val="minor"/>
      </rPr>
      <t xml:space="preserve">Objeto:  Adquisición de equipos activos de red, Switches Core y acceso para la UAECD.  (Marca Fortinet)
Fecha de inicio de la garantía con Fortinet : 26-junio -2025 ; 3 años de garantía de Hardware, Firmware, actualizaciones Generales,  soporte.
</t>
    </r>
    <r>
      <rPr>
        <b/>
        <sz val="11"/>
        <color rgb="FF000000"/>
        <rFont val="Calibri"/>
        <family val="2"/>
        <scheme val="minor"/>
      </rPr>
      <t xml:space="preserve">Contrato 322-2025 LATTITUDE
</t>
    </r>
    <r>
      <rPr>
        <sz val="11"/>
        <color rgb="FF000000"/>
        <rFont val="Calibri"/>
        <family val="2"/>
        <scheme val="minor"/>
      </rPr>
      <t xml:space="preserve">Objeto: Prestación de servicios de garantía, soporte y mantenimiento para los equipos activos de red de la UAECD, específicamente para los switches marca Hewlett Packard – Aruba
Fecha de inicio de la garantía y soporte con HPE-ARUBA:  29-abr-2025
Fecha de Finalización de la garantía y soporte HPE-ARUBA: 28-abr-2026
En proceso la renovación por un año de la garantia y soporte con HPE-ARUBA
</t>
    </r>
    <r>
      <rPr>
        <b/>
        <sz val="11"/>
        <color rgb="FF000000"/>
        <rFont val="Calibri"/>
        <family val="2"/>
        <scheme val="minor"/>
      </rPr>
      <t>ESTA INFORMACION ESTA REGISTRADA EN SECOP II</t>
    </r>
  </si>
  <si>
    <t>DTS-OPS-FR-004-V01_FORMATO_DE_DOCUMENTO_DE_EJECUCIÓN_DE_MANTENIMIENTO-CATASTRO-13022026_sc</t>
  </si>
  <si>
    <t>Se anexa el informe de capacidad de canales y de recursos de red para este primer periódo.
Se anexan lso dashboard de las plataformas de monitoreo empleadas para validar el comportamiento de os equipos de red y canales de internet del proveedor</t>
  </si>
  <si>
    <t>Informe_Disponibilidad_Ene-Mar.docx
Pantallazos de monitoreo</t>
  </si>
  <si>
    <t>Se anexa el informe de capacidad de canales y de recursos de red para este primer periódo.</t>
  </si>
  <si>
    <t>Informe_Disponibilidad_Ene-Mar.docx</t>
  </si>
  <si>
    <t>En cumplimiento de la actividad de revisión semestral de la matriz de permisos de los repositorios de información en la nube de la Oficina de Control Interno, la jefe de la dependencia llevó a cabo, durante el mes de enero de 2026, la verificación de los accesos y permisos vigentes en las plataformas OneDrive y SharePoint, con el fin de asegurar que estos se encuentren actualizados y acordes con las necesidades y roles de los funcionarios y contratistas. Esta actividad fue objeto de seguimiento y validación en el marco de la reunión de la OCI realizada el 22-01-2026, quedando debidamente soportada en el acta correspondiente (Numeral 7. Controles Riesgos Seguridad de la Información) y en la presentación “Riesgos SD-OCI vigencia 2026” (páginas 21-22).</t>
  </si>
  <si>
    <t>01_Acta_Com_OCI_20260122.pdf
Pres_Reun_20260122.pptx</t>
  </si>
  <si>
    <t>No se presentaron situaciones que evidencien la materializacion del riesgo.</t>
  </si>
  <si>
    <t>La mitigación de los riesgos identificados en materia de seguridad de la información se ha fortalecido mediante la implementación de controles orientados a la verificación y gestión de accesos a los repositorios institucionales, asegurando que los permisos otorgados sean coherentes con los roles y responsabilidades asignadas. De manera complementaria, se han desarrollado procesos de sensibilización dirigidos a funcionarios y contratistas, enfocados en la apropiación de buenas prácticas y en la responsabilidad frente al manejo de la información. Estas acciones articuladas contribuyen a reducir la probabilidad de accesos no autorizados, pérdida de información y uso inadecuado de los recursos.</t>
  </si>
  <si>
    <t>En el marco del desarrollo de las actividades orientadas a fortalecer la seguridad de la información, se gestionó la solicitud de espacios de sensibilización dirigidos al personal (funcionarios y colaboradores) de la oficina, enfocados en la responsabilidad en seguridad de la información. Inicialmente, se realizó la solicitud formal mediante documento con radicado 2026IE2366. Posteriormente, se adelantó la concertación y programación de dicho espacio con el ingeniero Luis Albeiro Cortes Castiblanco, oficial de seguridad, logrando así la coordinación de la actividad. La jornada se llevó a cabo el día 19-03-2026 (principales temas abordados: Seguridad de la información, Seguridad informática y ciberseguridad, Riesgos de seguridad digital, Ciberdefensa y protección de datos), con una asistencia de 10 participantes por parte de la Oficina de Control Interno, dando cumplimiento a lo programado, evidenciado en la ejecución de una (1) charla de una (1) programada. A su vez con el fin de garantizar y fortalecer las medidas de seguridad de la información y la continuidad del negocio, se llevó a cabo la designación de enlaces TIC y la definición de sus funciones asociadas. En atención a la solicitud Nro. 2026IE2113 del 03 de febrero de 2026, la Oficina de Control Interno informó que para la vigencia 2026 se designaron funcionarios y/o contratistas que ejercerán el rol de enlaces de continuidad del negocio y de seguridad y privacidad de la información, quienes serán responsables de actividades como el suministro de información requerida, así como la elaboración y actualización de los documentos relacionados. Dicha designación se formalizó mediante memorando con radicado Nro. 2026IE2362 del 05 de febrero de 2026.</t>
  </si>
  <si>
    <t>2026IE2366_Sol_Capa_SegInf.pdf
Reg_Img_19-03-2026
2026IE2366_Sol_Capa_SegInf
Sensibilización_OCI_19032026</t>
  </si>
  <si>
    <t>En cumplimiento de la actividad “Verificar mensualmente la actualización de la información de la OCI en los repositorios”, la Oficina de Control Interno realizó revisiones periódicas orientadas a garantizar la adecuada gestión y actualización de la información, las cuales fueron objeto de seguimiento y verificación a través de las reuniones mensuales del equipo. En estos espacios se expusieron y validaron actividades como la actualización de SharePoint y OneDrive, así como la revisión de expedientes en el marco de auditorías y seguimientos. Adicionalmente, durante el primer trimestre de 2026 se socializaron lineamientos relacionados con abreviaturas para tipos documentales, organización de documentos en carpetas de auditoría y almacenamiento seguro de correos en formato .eml. Es importante señalar que estas actividades cuentan con su respectivo soporte en actas y presentaciones correspondientes a las reuniones realizadas los días 22-01-2026, 23-02-2026 y 27-03-2026.</t>
  </si>
  <si>
    <t>01_Acta_Com_OCI_20260122.pdf
Pres_Reun_20260122.pptx
02_Act_Com_OCI_20260223.pdf
Pres_Reun_20260223.pptx
03_Act_Com_OCI_20260327.pdf
Pres_Reun_20260327</t>
  </si>
  <si>
    <t>En el marco del desarrollo de las actividades orientadas a fortalecer la seguridad de la información, se gestionó la solicitud de espacios de sensibilización dirigidos al personal (funcionarios y colaboradores) de la oficina, enfocados en la responsabilidad en seguridad de la información. Inicialmente, se realizó la solicitud formal mediante documento con radicado 2026IE2366. Posteriormente, se adelantó la concertación y programación de dicho espacio con el ingeniero Luis Albeiro Cortez Castiblanco, oficial de seguridad, logrando así la coordinación de la actividad. La jornada se llevó a cabo el día 19-03-2026 (principales temas abordados: Seguridad de la información, Seguridad informática y ciberseguridad, Riesgos de seguridad digital, Ciberdefensa y protección de datos), con una asistencia de 10 participantes por parte de la Oficina de Control Interno, dando cumplimiento a lo programado, evidenciado en la ejecución de una (1) charla de una (1) programada. A su vez con el fin de garantizar y fortalecer las medidas de seguridad de la información y la continuidad del negocio, se llevó a cabo la designación de enlaces TIC y la definición de sus funciones asociadas. En atención a la solicitud Nro. 2026IE2113 del 03 de febrero de 2026, la Oficina de Control Interno informó que para la vigencia 2026 se designaron funcionarios y/o contratistas que ejercerán el rol de enlaces de continuidad del negocio y de seguridad y privacidad de la información, quienes serán responsables de actividades como el suministro de información requerida, así como la elaboración y actualización de los documentos relacionados. Dicha designación se formalizó mediante memorando con radicado Nro. 2026IE2362 del 05 de febrero de 2026.</t>
  </si>
  <si>
    <t xml:space="preserve">En el mes de febrero de  2026, se procedió con la revisión y validación de las cuentas de usuario de la Oficina de Control Disciplinario Interno, encontrándose acorde con los permisos y accesos destinados a la fecha.  </t>
  </si>
  <si>
    <t xml:space="preserve">Correo electrónico de 16 de febrero de 2026 </t>
  </si>
  <si>
    <t>No aplica para el periodo de este reporte</t>
  </si>
  <si>
    <t>Na</t>
  </si>
  <si>
    <t>Se llevaron a cabo de manera mensual reuniones de seguimiento para la verificación de la información dispuesta en los repositorios dispuestos en la OCDI</t>
  </si>
  <si>
    <t>Actas de reunión No. 001-002-003</t>
  </si>
  <si>
    <t xml:space="preserve">En reunión de seguimiento del mes de febrero de 2026 se designó a la servidora Naydu Buitrago Ruiz como responsable y custodía del archivo de gestión. </t>
  </si>
  <si>
    <t>Acta de reunión No. 002</t>
  </si>
  <si>
    <t xml:space="preserve">En reunión de seguimiento del mes de febrero de 2026 se designó a la servidora Naydu Buitrago Ruiz como responsable y custodía del correo electrónico de la Oficina, de actualizaciones en el Sistema SID y los profesionales y/o secretarios   encargados del descargue y archivo de las diligencias        </t>
  </si>
  <si>
    <t>,</t>
  </si>
  <si>
    <t>Pérdida de confidencialidad e integridad de 1. OneDrive de GGC
2. OneDrive de Dirección por a. Abuso de derechos
b. Borrado o Corrupción de la Información
c. Fallas Humanas a causa de a. Ausencia o indebida asignación de derechos de acceso 
b. Desconocimiento de Politicas de seguridad de la Información</t>
  </si>
  <si>
    <t>Pérdida de Disponibilidad de 1. OneDrive de GGC
2. OneDrive de Dirección por a. Borrado de Información a causa de a. Desconocimiento de las políticas de seguridad de la información
b. Ausencia de controles de respaldo de información
c. Falta de monitoreo de las plataformas (OneDrive - SharePoint)</t>
  </si>
  <si>
    <t>Pérdida de Confidencialidad de Recurso Humano Dirección (Asesores - Personal Asistencial) por a. Ataque de ingenieria social a causa de a. Desconocimiento de las políticas de seguridad de la información</t>
  </si>
  <si>
    <t>Pérdida de Disponibilidad de Recurso Humano Dirección (Asesores - Personal Asistencial) por a. Fuga de conocimiento a causa de a. Alta rotación de personal</t>
  </si>
  <si>
    <t>Pérdida de confidencialidad e integridad de SISTEMA DE INFORMACIÓN PANDORA    por 
 a. Pérdida, corrupción, o modificación no autorizada de la información.
b. Espionaje remoto
c. Fallas Humanas, Error en el uso, Gestiones en ambiente de pruebas
 a causa de 
a. Deficiencia en la autorización de permisos y acceso de la información.
b. Acceso intencionado por parte de personal no autorizado.
c.Defectos bien conocidos en el software</t>
  </si>
  <si>
    <t>Pérdida de Disponibilidad de SISTEMA DE INFORMACIÓN PANDORA    por 
 a. Pérdida, corrupción, o modificación no autorizada de la información.
b. Espionaje remoto
c. Falla de la plataforma
 a causa de 
a. Acceso intencionado por parte de personal no autorizado  a infraestructura del Sistema
b. Defectos bien conocidos en el software
c. Ausencia de planes de continuidad o Fallas de restauración de la plataforma posteriores a pruebas de continuidad del negocio</t>
  </si>
  <si>
    <t xml:space="preserve">Pérdida de confidencialidad e integridad de One Drive -  \FileServer_OAP por 
 a. Pérdida, corrupción, o modificación no autorizada de la información.
b. Espionaje remoto
c. Fallas Humanas, Error en el uso. Problemas de sincronización de la herramienta
 a causa de 
a. Ausencia de control de acceso
b. Desconocimiento o no aplicación de las políticas de seguridad y privacidad de la información
c. Desconocimiento de la herramienta de OneDrive
</t>
  </si>
  <si>
    <t>Pérdida de Disponibilidad de One Drive - \FileServer_OAP por 
a. Perdida o hurto  de información 
b. Espionaje remoto
c. Falla de la plataforma. Problemas de sincronización
 a causa de 
a. Desconocimiento de las políticas de seguridad de la información
b. Ausencia de copias de respaldo
c. Ausencia de planes de continuidad</t>
  </si>
  <si>
    <t>Pérdida de confidencialidad e integridad de 1. Historias Laborales
2. Planes de Talento Humano
3. Expedientes de Provisión de personal por 1. Acceso no autorizado de los datos personales
2. Robo de medios o documentos
3. Perdida o modificación de información
4. Abuso de derechos a causa de 1. Entrenamiento insuficiente en seguridad
2. Falta de conciencia acerca de la seguridad
3. Acceso intencionado por parte de personal no autorizado
4. Deficiencia en la asignación de permisos</t>
  </si>
  <si>
    <t>Pérdida de Disponibilidad de 1. Historias Laborales
2. Planes de Talento Humano
3. Expedientes de Provisión de personal por 1. Acceso no autorizado de los datos personales
2. Robo de medios y documentos
3. Daño físico por agua o fuego
4. Daño por un evento sísmico a causa de 1. Entrenamiento insuficiente en seguridad
2.  Falta de conciencia acerca de la seguridad
3. Deficiencia en la asignación de permisos</t>
  </si>
  <si>
    <t xml:space="preserve">Pérdida de confidencialidad e integridad de Información análoga en Archivo de Gestión
(historias laborales en formato análogo) por 1. Hurto, Pérdida, destrucción, acceso o uso no autorizado de la información 
2. Fallas Humanas
3. Modificación o corrupción de documentos a causa de 1. Ausencia de control de acceso
2. Desconocimiento o no aplicación de las políticas de seguridad y privacidad de la
información </t>
  </si>
  <si>
    <t>Pérdida de Disponibilidad de Información análoga en Archivo de Gestión
(historias laborales en formato análogo) por 1. Daño físico por daños con agua o fuego
2. Fenómenos sísmicos
3. Acceso no autorizado de los datos personales
4. Robo de medios o documentos a causa de 1. Entrenamiento insuficiente en seguridad
2. Falta de conciencia acerca de la seguridad
3. Uso inadecuado o descuidado del control de acceso físico a las edificaciones y los recintos
4. No tener las historias laborales escaneadas en su totalidad</t>
  </si>
  <si>
    <t>Pérdida de confidencialidad e integridad de Bases de datos que contienen información sensible de todos los servidores públicos de la UAECD. Son las siguientes:
- Base de Datos Sociodemografica (BDS)
- Base de Datos Planta de personal (BDPP) por 1. Pérdida, modificación o borrado de datos personales
2. Acceso no autorizado a los datos personales a causa de 1. Gestión deficiente de las contraseñas 
2. No existencia de una copia de seguridad
3. Ubicación no adecuada de la información (equipos de los funcionarios)</t>
  </si>
  <si>
    <t>Pérdida de Disponibilidad de Bases de datos que contienen información sensible de todos los servidores públicos de la UAECD. Son las siguientes:
- Base de Datos Sociodemografica (BDS)
- Base de Datos Planta de personal (BDPP) por 1. Pérdida o borrado de datos personales
2. Acceso no autorizado a los datos personales
3. Pérdida, destrucción, acceso o uso no autorizado a causa de 1. No existencia de una copia de seguridad
2.Ausencia de responsabilidades en la seguridad de la información en la descripción de los cargos
3. Ubicación no adecuada de la información (equipos de los funcionarios)</t>
  </si>
  <si>
    <t>Pérdida de confidencialidad e integridad de Archivo de Gestión de la Subgerencia de Talento Humano por 1. Daños físicos daños por agua, fuego 
2. Eventos naturales: inundación o fenómenos sísmicos a causa de 1. Ausencia de control de accesos
2. Uso inadecuado o descuidado del control de acceso físico a las edificaciones y los recintos
3. Desconocimiento de políticas de seguridad</t>
  </si>
  <si>
    <t xml:space="preserve">Pérdida de Disponibilidad de Archivo de Gestión de la Subgerencia de Talento Humano por 1. Daño físico por daños por agua o fuego
2. Fenómenos sísmicos
3. Acceso no autorizado de los datos personales
4. Robo de medios o documentos a causa de 1. Ausencia de control de acceso
2. Desconocimiento o no aplicación de las políticas de seguridad y privacidad de la
información </t>
  </si>
  <si>
    <t>Pérdida de confidencialidad e integridad de Sicapital - Perno por 1. Uso no autorizado del equipo
2. Corrupción de los datos
3. Pérdida o borrado de información a causa de 1.Ausencia de mecanismos de identificación y autentificación, como la autentificación de usuario
2.Ausencia de responsabilidades en la seguridad de la información en la descripción de los cargos
3. Desconocimiento de políticas de seguridad de la información</t>
  </si>
  <si>
    <t xml:space="preserve">Pérdida de Disponibilidad de Sicapital - Perno
CONTINUIDAD  por 1. Procesamiento ilegal de los datos
2. Robo de medios o documentos
CONTINUIDAD 
 3. Indisponibilidad o falla de la aplicación.  a causa de 1. Ausencia de planes de continuidad
2. Arquitectura insegura de la red
3. Ausencia de copias de respaldo
4. Gestión deficiente de las contraseñas
 CONTINUIDAD: 5. Obsolescencia del aplicativo PERNO.
</t>
  </si>
  <si>
    <t>Pérdida de Disponibilidad de Recurso humano de la STH. por CONTINUIDAD 1. Ausencia de personal estratégico, técnico uoperativo. a causa de CONTINUIDAD 1. Retiro, enfermedad, incapacidad, vacaciones del personal.</t>
  </si>
  <si>
    <t>Pérdida de Confidencialidad de Recurso humano de la STH. por 1. Incumplimiento de las politicas de seguridad.
2. Error humano en Uso de los sistemas de información de STH a causa de 1. Ausencia del personal
2. Entrenamiento insuficiente en seguridad
3. Falla de conciencia acerca de la seguridad</t>
  </si>
  <si>
    <t>Pérdida de confidencialidad e integridad de Aplicaciones Web y códigos fuente de la  Subgerencia de Analítica de Datos  por 
1. Afectación de los sistemas de información y servicios informaticos
2. Pérdida, modificación o uso no autorizado de la información
3. Ataques externos cibernéticos.
4. Abuso de derechos
5. Mal funcionamiento de IT a causa de 1. Inconvenientes en la gestión operativa, administración y/o soporte de la infraestrutura tecnológica que soporta las plataformas o servicios de la entidad
2. Debilidades en el mantenimiento de la Infraestructura Tecnológica
3. Fallas Humanas</t>
  </si>
  <si>
    <t>Pérdida de Disponibilidad de Aplicaciones  web y código fuente de la  Subgerencia de Analítica de Datos  por 
1. Afectación de los sistemas de información y servicios informaticos
2. Pérdida, modificación o uso no autorizado de la información
3. Ataques externos cibernéticos.
4. Abuso de derechos
5. Mal funcionamiento de IT a causa de 1. Inconvenientes en la gestión operativa, administración y/o soporte de la infraestrutura tecnológica que soporta las plataformas o servicios de la entidad
2. Debilidades en el mantenimiento de la Infraestructura Tecnológica
3. Fallas Humanas</t>
  </si>
  <si>
    <t xml:space="preserve">Pérdida de confidencialidad e integridad de Servicios de computación en nube y softtware
 por 
1. Falla en los sistemas.
2. Pérdida o corrupción (alteración o daño) de la información.
3. Fallas Humanas
4. Fallas de conexión de internet o red. a causa de 1. Inconvenientes en la gestión operativa, administración y/o soporte de la infraestrutura tecnológica que soporta las plataformas o servicios de la entidad  
2. Debilidades en el mantenimiento de la Infraestructura Tecnológica en nube
3. Desconocimiento en el uso de los servicios de computación en nube y softtware.
4. Ausencia de control de acceso </t>
  </si>
  <si>
    <t>Pérdida de Disponibilidad de Servicio de computación en nube y software
 por 
1. Falla en los sistemas.
2. Pérdida o corrupción (alteración o daño) de la información.
3. Fallas Humanas
4. Fallas de conexión de internet o red. a causa de 1. Inconvenientes en la gestión operativa, administración y/o soporte de la infraestrutura tecnológica que soporta las plataformas o servicios de la entidad 
2. Debilidades en el mantenimiento de la Infraestructura Tecnológica
3.  Indisponibilidad de los Servicio de computación en nube y software en la plataformas de nube</t>
  </si>
  <si>
    <t>Pérdida de confidencialidad e integridad de Portal Web
(Comunicaciones) por 1. Ataques cibernéticos
1a. Pérdida o modificación de la información
2. Falsificación y/o abuso  de derechos a causa de 1. Ausencia de parametros de seguridad
1a. Ausencia de copias de respaldo 
2. Ausencia de control de acceso al administrador de contenidos
2a. Asignación errada de los derechos de acceso a nivel de admnistración de la base de datos.
3. Desconocimiento de las politicas de seguridad y privacidad de la información</t>
  </si>
  <si>
    <t>Pérdida de Disponibilidad de Portal Web 
(Comunicaciones) por 1. Falsificación de derechos
2. Fallas Humanas
3. Ataque cibernetico a causa de 1. Ausencia de parametros de seguridad
1a. Ausencia de copias de respaldo
2. Ausencia de control técnico sobre el software
3. Falta de monitoreo</t>
  </si>
  <si>
    <t>Pérdida de confidencialidad e integridad de Credenciales de acceso a las Redes Sociales (Comunicaciones) por 1. Falsificación de derechos
2. Fallas Humanas a causa de 1. Ausencia de mecanismos de identificación y autentificación, como la autentificación de usuario
2. Desconocimiento de las politicas de seguridad  y privacidad de la información
3. Falta de monitoreo</t>
  </si>
  <si>
    <t>Pérdida de Disponibilidad de Credenciales de acceso a las Redes Sociales (Comunicaciones) por 1. Ataques cibernéticos
1a. Perdida o borrado de la información. 
1 b. Mal funcionamiento del software
2. Acceso no autorizado a cuenta de red principal
3. Secuestro de la cuenta.
4.  Inhabilitación de la cuenta por parte de sus propietaros.  a causa de 1. Ausencia de parametros de seguridad
1a. Ausencia de copias de respaldo
2. Ausencia de control de acceso a las redes sociales</t>
  </si>
  <si>
    <t>Pérdida de Confidencialidad de Fotografo - Realizador Audiovisual
Comunicadores Sociales por 1. Ataque de ingenieria social a causa de 1. Desconocimiento de las políticas de seguridad de la información</t>
  </si>
  <si>
    <t xml:space="preserve">Pérdida de Disponibilidad de Fotografo - Realizador Audiovisual
Comunicadores Sociales por 1. Fuga de conocimiento a causa de 1. Alta rotación del personal
2. Desconocimiento de las politicas de seguridad y provacidad de la infromación. </t>
  </si>
  <si>
    <t>Pérdida de confidencialidad e integridad de Sicapital - Módulo de Facturación  (GCAC)
(Opción de elaboracion de facturas conforme al procedimiento) por 1.Quejas y  reclamos por prestacion de servicios
2. Pérdida de oportunidades de negocio
3. Investigaciones por entidades de control. a causa de 
1. Fallas  en la asignación y control de privilegios y permisos en la plataforma
2. Fallas en plataforma virtual.
3. Falta de autocontrol y aplicación de politicas de seguridad de información por funcionario</t>
  </si>
  <si>
    <t>Pérdida de Disponibilidad de Sicapital - Módulo de Facturación  (GCAC)
Opción de elaboracion de facturas conforme al procedimiento) por 1. Ataques cibernéticos
2. Quejas y reclamos ce clientes e interesados
3. Perdida de oportunidad de negocios.  a causa de 
1. Falta  de mantenimienos preventivos y  correctivos.
2. Falta de cumplimiento del monitoreo permanente de la plataforma
3. Recurso tecnológico para atender incidentes escaso
4. Fallas de conexión con  el proveedor</t>
  </si>
  <si>
    <t>Pérdida de confidencialidad e integridad de (Catastro en línea 
GCAC-SPAC) por  
1. Incumplimiento de ley Habeas Data.
2. Suplantación de usuarios autorizados o ingresos no autorizados ( ataque cibernetico).
3. Quejas y reclamos por parte interesada a causa de 1. Debilidad en autenticacion de usuarios.
2. Fallas  en la asignación de privilegios y permisos en la plataforma.
3. Disposicion para entidades y ciudadanos por la misma opción
4.Debilidad de auditorias en el sofware</t>
  </si>
  <si>
    <t>Pérdida de Disponibilidad de (Catastro en línea 
GCAC-SPAC) por 
1. Quejas - reclamos por parte interesadas
2. Impacto en imagen institucional. a causa de 
1. Falta de mantenimientos preventivos y correctivos   y adaptativos.
.
2.Falta de mecanismos que permitan restablecer el servicio en forma prioritaria.
3.Falta de recurso humano en tecnología para atender en forma prioriataria los inconvenientes o desconexiones que se  presentan en el servicio.</t>
  </si>
  <si>
    <t>Pérdida de confidencialidad e integridad de (Plataforma Tienda Virtual
GCAC) por 
1. Pérdida o modificación de la información.
2 Suplantación de usuarios autorizados ingresos no autorizados
.3. Quejas y reclamos por  partes interesadas a causa de 1. Fallas en la conexión de las aplicaciones o sistemas que proveen el producto
2 Debilidad en el registo y acceso a la plataforma.
3.Falta de actualización de la plataforma -
4. Fallas en la captura e identificación precisa del producto a adquirir.</t>
  </si>
  <si>
    <t>Pérdida de Disponibilidad de (Plataforma Tienda Virtual
GCAC) por 1. Quejas - reclamos por interesados
2. Oportunidad para usuarios adulterar documentos documentos
3. Fallas en los proveedores de internet a causa de 
1. Falta  de mantenimienos preventivos, correctivos, adaptativos y actualizaciones en la plataforma de manera oportuna y según prioridad.
2. Fallas en la conexión entre los sistemas u aplicaciones requeridos para disponer el producto ( pasarela de pagos- facturación- siic, cartografía)-
3. Fallas en la infraestructura tecnológica
4. Falta de recurso humano en tecnología para atender en forma prioriataria los inconvenientes o desconexiones que se presenten</t>
  </si>
  <si>
    <t>Pérdida de confidencialidad e integridad de MESA DE SERVICIOS - CA por 1 y 3. Abuso de los derechos
2. Modificación, Borrado o Acceso no autorizado a la información desde el rol de administrador. a causa de 1. Defectos bien conocidos en el software
2. Desconocimiento de políticas de seguridad relacionadas con el control de acceso a información clasificada o reservada.
3. Asignación errada de derechos o privilegios</t>
  </si>
  <si>
    <t>Pérdida de Disponibilidad de MESA DE SERVICIOS - CA
(CONTINUIDAD) por 1,2,3,4 Modificación, Borrado o Acceso no autorizado a la información desde el rol de administrador.
1a, 2a, 7 Abuso de privilegios
2 y 3 Error en el uso 
CONTINUIDAD 8  Indisponibilidad de la mesas de servicios.
5. CONTINUIDAD: Interrupción del servicio, al no contar con un soporte técnico especializado de la mesa servicios CA.
5a. CONTINUIDAD: Costos elevados de recuperación (proveedor).
 a causa de 1. Actualización de las políticas de copias de respaldo.
1a. Ausencia de mecanismos de monitoreo
2. Ausencia de documentación
2a.Configuración incorrecta de parámetros 
3. Ausencia de recurso humano especializado que conozca el manejo completo de la herramienta.
4. Ausencia de planes de continuidad
5. Desconocimiento de políticas de seguridad de la Información
6. Posibilidad de obsolencia de la versión de la herramienta.
7. Ausencia de soporte o mantenimiento por parte del proveedor
CONTINUIDAD 8 No contar con un contrato vigente de soporte, actualización y mantenimiento de mesa de servicios CA.
5. CONTINUIDAD: Ausencia de un contrato de soporte, actualización y mantenimiento de mesa de servicios CA (Base de datos de mesa CA).</t>
  </si>
  <si>
    <t xml:space="preserve">Pérdida de confidencialidad e integridad de 1. SIIC - Sistema de Información Catastral 
(GIC-SIFJ-SIE)
2. LPC (GIC)
3. C&amp;L: CABIDA Y LINDEROS (GIC-SIFJ)
4. VISOR CARTOGRÁFICO (GIC - SIFJ -SIE)
5. Aplicativo Avalúos comerciales
(SIE) por 1. Hurto de Información.
2. Pérdida, corrupción, o modificación no autorizada de la información.
Fallas Humanas, Error en el uso a causa de 1. Deficiencia en la autorización de permisos de la información.
2. Acceso intencionado por parte de personal no autorizado.
3. Errores en los procesos de recopilación y captura de información.
4. Ausencia de control de acceso.
5. Borrado de información / datos personales por error humano.
6. Desconocimiento o no aplicación de las políticas de seguridad y privacidad de la información </t>
  </si>
  <si>
    <t>Pérdida de Disponibilidad de 1. SIIC - Sistema de Información Catastral 
(GIC-SIFJ-SIE)
2. LPC (GIC)
3. C&amp;L: CABIDA Y LINDEROS (GIC-SIFJ)
4. VISOR CARTOGRÁFICO (GIC-SIFJ-SIE)
5. Aplicativo Avalúos comerciales
(SIE) por 
1. Falla en los sistemas.
2. Pérdida o corrupción de la información.
3. Fallas Humanas
4. Fallas de conexión de internet o red. a causa de 1. Retraso en la salida de información de los sistemas.
2. Ausencia de copias de respaldo o backups de la información.
3. Errores en los procesos de recopilación y captura de información.
4. Desconocimiento o no aplicación de las políticas de seguridad y privacidad de la
información 
5. Deficiencia en la definición de planes de continuidad.</t>
  </si>
  <si>
    <t>Pérdida de Confidencialidad de Recurso Humano de la 
GIC por 1. Pérdida, borrado, modificación de información o Acceso no autorizado a los expedientes digitales con Datos Personales
2. Ataque intencionado de acceso a la información digital
3. Fallas Humanas a causa de 
1,2,3 Ausencia de control de acceso a la información  digital
2. Deficiencia en la asignación de permisos.
3. Desconocimiento de Políticas de seguridad de la información</t>
  </si>
  <si>
    <t>Pérdida de Disponibilidad de Recurso Humano de la GIC por 1 . Pérdida, borrado, modificación de información o Acceso no autorizado a los expedientes digitales con Datos Personales
3. Fallas Humanas
CONTINUIDAD 3, Ausencia de personal estratégico, técnico uoperativo de la GIC.
 a causa de 
1. Ausencia de respaldo de la información  digital
2. Desconocimiento de Políticas de Seguridad de la Información
3. Ausencia de Planes de continuidad
CONTINUIDAD 4. Retiro, enfermedad, incapacidad, vacaciones del personal de la GIC.</t>
  </si>
  <si>
    <t>Pérdida de confidencialidad e integridad de 1. Fileserver de la SIE
2. Repositorio Gestion_GIC por 1. Borrado, modificación intencional o no de la informacion
2. Fallas Humanas
3. Fallas en el aplicativo  a causa de 1. Ausencia de Copias de Respaldo
2. Deficiencia en los planes de continuidad
3. Desconocimiento o no aplicación de las políticas de seguridad y privacidad de la
información 
4. Fallas en los aplicativos por condiciones externas no controlables por la Unidad.</t>
  </si>
  <si>
    <t>Pérdida de Disponibilidad de 1. Fileserver de la SIE
2. Repositorio Gestion_GIC por 1. Pérdida, borrado, modificación de información o Acceso no autorizado a los expedientes digitales con Datos Personales
2. Ataque intencionado de acceso a la información digital
3. Fallas Humanas a causa de 
1.  Ausencia de control de acceso a la información  digital
2. Deficiencia en la asignación de permisos.
3. Desconocimiento de Políticas de seguridad de la información</t>
  </si>
  <si>
    <t>Pérdida de confidencialidad e integridad de Servicios Web Geográficos (Mapas base, Mapa de Referencia, Capas Temáticas, Imágenes, etc.)
Servicios Web Geográficos  Seguros
Aplicaciones móviles y web IDECA
Imágenes fuente servicios web
File server por 
1. Afectación de los sistemas de información y servicios informaticos
2. Pérdida, modificación o uso no autorizado de la información
3. Ataques externos cibernéticos.
4. Abuso de derechos
5. Mal funcionamiento de IT a causa de 1. Inconvenientes en la gestión operativa, administración y/o soporte de la infraestrutura tecnológica que soporta las plataformas o servicios de la Ide de Bogotá
2. Debilidades en el mantenimiento de la Infraestructura Tecnológica
3. Fallas Humanas</t>
  </si>
  <si>
    <t>Pérdida de Disponibilidad de Servicios Web Geográficos (Mapas base, Mapa de Referencia, Capas Temáticas, Imágenes, etc.)
Servicios Web Geográficos  Seguros
Aplicaciones móviles y web IDECA
Imágenes fuente servicios web
File server por 
1. Afectación de los sistemas de información y servicios informaticos
2. Pérdida, modificación o uso no autorizado de la información
3. Ataques externos cibernéticos.
4. Abuso de derechos
5. Mal funcionamiento de IT a causa de 1. Inconvenientes en la gestión operativa, administración y/o soporte de la infraestrutura tecnológica que soporta las plataformas o servicios de la Ide de Bogotá
2. Debilidades en el mantenimiento de la Infraestructura Tecnológica
3. Fallas Humanas</t>
  </si>
  <si>
    <t>Pérdida de confidencialidad e integridad de Bases de datos geográficas
Bases de datos de servicios públicos
Datos de sensores remotos
Bases de datos con información personal entregada por entidades públicas y privadas
Base de datos cartográfica digital (base de datos geográfica  vectorial) por 
1. Afectación de los sistemas de información y servicios informaticos
2. Pérdida, modificación o uso no autorizado de la información
3. Ataques externos cibernéticos.
4. Abuso de derechos
5. Mal funcionamiento de IT a causa de 1. Inconvenientes en la gestión operativa, administración y/o soporte de la infraestrutura tecnológica que soporta las plataformas o servicios de la Ide de Bogotá
2. Debilidades en el mantenimiento de la Infraestructura Tecnológica
3. Fallas Humanas</t>
  </si>
  <si>
    <t>Pérdida de Disponibilidad de Bases de datos geográficas
Bases de datos de servicios públicos
Datos de sensores remotos
Bases de datos con información personal entregada por entidades públicas y privadas
Base de datos cartográfica digital (base de datos geográfica  vectorial) por 
1. Afectación de los sistemas de información y servicios informaticos
2. Pérdida, modificación o uso no autorizado de la información
3. Ataques externos cibernéticos.
4. Abuso de derechos
5. Mal funcionamiento de IT a causa de 1. Inconvenientes en la gestión operativa, administración y/o soporte de la infraestrutura tecnológica que soporta las plataformas o servicios de la Ide de Bogotá
2. Debilidades en el mantenimiento de la Infraestructura Tecnológica
3. Fallas Humanas</t>
  </si>
  <si>
    <t>Pérdida de confidencialidad e integridad de Códigos fuente por 1. Pérdida, borrado o uso no autorizado de la información
2. Fallas Humanas / error en el Uso a causa de 1. Ausencia de control de acceso
2. Desconocimiento de políticas de seguridad de la información</t>
  </si>
  <si>
    <t>Pérdida de Disponibilidad de Códigos fuente por 1. Pérdida, borrado o uso no autorizado de la información a causa de 1. Ausencia de copias de respaldo en bases de datos</t>
  </si>
  <si>
    <t xml:space="preserve">Pérdida de confidencialidad e integridad de 1. SICAPITAL: LIMAY: LIBRO MAYOR (Software)
2. SICAPITAL-OPGET: SISTEMA OPERACIÓN Y GESTIÓN DE TESORERÍA
(SAF) por 1. Ataques cibernéticos.  
2. Pérdida o modificación de la información.
3. Suplantación de usuarios autorizados.
4. Error en el uso / Fallas Humanas.
 a causa de 1. Debilidad en  parámetros de seguridad.
2. Fallas  en la asignación de privilegios y permisos en la plataforma.
3. Defectos conocidos en el software.
4. Desconocimiento de políticas de seguridad de la información.
5. Falta de mantenimientos preventivos y correctivos.
</t>
  </si>
  <si>
    <t>Pérdida de Disponibilidad de 1. SICAPITAL: LIMAY: LIBRO MAYOR (Software)
2. SICAPITAL-OPGET: SISTEMA OPERACIÓN Y GESTIÓN DE TESORERÍA
(SAF)
 por 
1. Error en el uso / Fallas Humanas.
2. Fallas en la plataforma tecnológica.
3. Perdida de información. a causa de 1. Desconocimiento de políticas de seguridad de la información.
2. Falta de mantenimientos preventivos y correctivos.
3. Falta realización de copias de respaldo.
4. Ausencia de planes de continuidad de negocio.
5. Falta de cumplimiento del monitoreo permanente de la plataforma.</t>
  </si>
  <si>
    <t>Pérdida de confidencialidad e integridad de TOKENS BANCARIOS por 1. Perdida o modificación de información. 
2. Fallas Humanas. a causa de 1. Ausencia de control de acceso.
2. Desconocimiento de políticas de seguridad de la información.</t>
  </si>
  <si>
    <t>Pérdida de Disponibilidad de TOKENS BANCARIOS por 1. Perdida o borrado de información. 
2. Fallas Humanas. a causa de 1. Ausencia de copias de respaldo.
2. Desconocimiento u omisión de políticas de seguridad de la información.
3. Ausencia de planes de continuidad.</t>
  </si>
  <si>
    <t>Pérdida de confidencialidad e integridad de Fileserver de SAF - Financiera por 1. Pérdida, borrado, modificación de información o acceso no autorizado a los expedientes digitales con Datos Personales. 
2. Ataque intencionado de acceso a la información digital - Abuso de derechos.
3. Fallas humanas. a causa de 
1. Ausencia de control de acceso a la información  digital.
2. Deficiencia en la asignación de permisos.
3. Desconocimiento de políticas de seguridad de la información.</t>
  </si>
  <si>
    <t>Pérdida de Disponibilidad de Fileserver de SAF - Financiera por 1. Perdida o borrado de la información.
2. Fallas Humanas. a causa de 1. Ausencia de copias de respaldo.
2. Desconocimiento de políticas de seguridad de la información.
3. Ausencia de planes de continuidad.</t>
  </si>
  <si>
    <t>Pérdida de confidencialidad e integridad de Equipos de Financiera por 1. Perdida o modificación de información. 
2. Fallas Humanas. a causa de 1. Ausencia de control de acceso.
2. Desconocimiento de políticas de seguridad de la información.</t>
  </si>
  <si>
    <t>Pérdida de Disponibilidad de Equipos de Financiera por 1. Perdida o borrado de información. 
2. Fallas Humanas.
3. Incumplimiento en el mantenimiento de los equipos de cómputo. a causa de 1. Ausencia de copias de respaldo.
2. Desconocimiento u omisión de políticas de seguridad de la información.
3. Ausencia de planes de continuidad.
4. Mantenimiento insuficiente / Instalación fallida de los medios de almacenamiento.</t>
  </si>
  <si>
    <t>Pérdida de Confidencialidad de Funcionarios de Financiera por 1. Incumplimiento en la disciplina del personal.
2. Error en uso. a causa de 1. Ausencia del personal.
2. Entrenamiento insuficiente en seguridad.
3. Falta de conciencia acerca de la seguridad.</t>
  </si>
  <si>
    <t>Pérdida de Disponibilidad de Funcionarios de Financiera por 1. Perdida, fuga de información.
2. Entrega de información a terceros.
CONTINUIDAD 3.  Ausencia de personal estratégico, técnico uoperativo. a causa de CONTINUIDAD 1. Alta Rotación de personal especializado.  Retiro, enfermedad, incapacidad, vacaciones del personal.
2. Falta de conciencia acerca de la seguridad.</t>
  </si>
  <si>
    <t>Pérdida de confidencialidad e integridad de BOGDATA por 1. Perdida o modificación de información. 
2. Fallas Humanas. a causa de 1. Ausencia de control de acceso.
2. Desconocimiento de políticas de seguridad de la información.</t>
  </si>
  <si>
    <t xml:space="preserve">Pérdida de Disponibilidad de BOGDATA por 1. Perdida o borrado de información. 
2. Fallas Humanas.
 a causa de 1. Ausencia de copias de respaldo por parte de SHD.
2. Desconocimiento u omisión de políticas de seguridad de la información.
3. Ausencia de planes de continuidad.
</t>
  </si>
  <si>
    <t>Pérdida de confidencialidad e integridad de  1. COMUNICACIONES OFICIALES ENVIADAS
2. INVENTARIOS DOCUMENTALES CENTRO DOCUMENTAL por 1. Hurto de documentos
2. Divulgacion no autorizada
3. Fallas Humanas
4. Eliminación de Documentos
5. Fallas Humanas en la ejecución de procesos técnicos a causa de 1. Trabajo no supervisado del personal externo o de limpieza
2. Controles de acceso físicos inadecuados
3. Desconocimiento de Políticas de Seguridad de la Información</t>
  </si>
  <si>
    <t>Pérdida de Disponibilidad de  1. COMUNICACIONES OFICIALES ENVIADAS
2. INVENTARIOS DOCUMENTALES CENTRO DOCUMENTAL por 1. Hurto de Documentos, divulgación no autorizada
2. Fallas Humanas a causa de 1. Controles de acceso fisico inadecuados
2. Desconocimiento de Politicas de Seguridad</t>
  </si>
  <si>
    <t>Pérdida de confidencialidad e integridad de 1. Cordis
2. Gestor de Contenidos (WCC)
3. Infodoc por 1. Borrado, pérdida o modificación de la información
2. Fallas Humanas
3 Abuso de Derechos a causa de 1. Ausencia de Controles de Acceso
2. Desconocimiento de Politicas de Seguridad de la Información
3. Defectos bien conocidos en el software
4. Ausencia de pistas de auditoria
5. 4. Inexistencia de los procedimientos de preservación digital.
5. Falta de conocimientos de los conceptos básicos de la preservación digital a largo plazo.
6. Desconocimiento del volumen real de los documentos objeto de preservación
7. No aplicación de las Tablas de Retención Documental -TRD-
8. Lineamientos técnicos incompletos</t>
  </si>
  <si>
    <t xml:space="preserve">Pérdida de Disponibilidad de 1. Cordis
2. Gestor de Contenidos (WCC)
3. Infodoc por 1. Perdida o destrucción de Información con / sin intencion por parte de usuario
Continuidad: 2. Fallas tecnológicas. a causa de 1. Ausencia de Copias de Respaldo
2. Ausencia de planes de continuidad
3. Defectos bien conocidos del software
4. Parametrización inadecuada del Software
5. Inexistencia de los procedimientos de preservación digital.
5. Falta de conocimientos de los conceptos básicos de la preservación digital a largo plazo.
</t>
  </si>
  <si>
    <t xml:space="preserve">Pérdida de confidencialidad e integridad de 1. Archivo Central 
2. Centro Documental (Archivo Intermedio) por 1. Pérdida, destrucción de documentos
2. Fallas Humanas a causa de 1. Uso inadecuado o descuidado del control de acceso físico a las edificaciones y los recintos
2. Desconocimiento de Políticas de Seguridad </t>
  </si>
  <si>
    <t>Pérdida de Disponibilidad de 1. Archivo Central 
2. Centro Documental (Archivo Intermedio) por 1. Inundación
2. Pérdida, hurto o destrucción de documento
3.Perdida o destrucción de Información con / sin intencion por parte de usuario
4. Saturación del sistema de información accidental.
5. Fallas Humanas a causa de 1. Ubicación en un área susceptible de inundación
2. Ausencia de protección física de la edificación, puertas y ventanas
3. Ausencia de Controles de Acceso asociado al instrumento archivistico Tablas de Control de Acceso -TCA-
4. No aplicación de las Tablas de Retención Documental -TRD-</t>
  </si>
  <si>
    <t>Pérdida de confidencialidad e integridad de Control de accesos Sistema Biométrico
SICAPITAL:ERP- SAI-SAE
SICAPITAL:ERP- OPGET
(Software)
 por 1. Ataques cibernéticos.  
2. Pérdida o modificación de la información.
3. Suplantación de usuarios autorizados.
4. Error en el uso / Fallas Humanas. a causa de 1. Debilidad en  parámetros de seguridad.
2. Fallas  en la asignación de privilegios y permisos en la plataforma.
3. Defectos conocidos en el software.
4. Desconocimiento de políticas de seguridad de la información.
5. Falta de mantenimientos preventivos y correctivos.</t>
  </si>
  <si>
    <t>Pérdida de Disponibilidad de Control de accesos Sistema Biométrico
SICAPITAL:ERP- SAI-SAE
SICAPITAL:ERP- OPGET
(Software)
 por 
1. Error en el uso / Fallas Humanas.
2. Fallas en la plataforma tecnológica.
3. Perdida de información. a causa de 1. Desconocimiento de políticas de seguridad de la información.
2. Falta de mantenimientos preventivos y correctivos.
6. Falta de cumplimiento del monitoreo permanente de la plataforma.
3. Falta realización de copias de respaldo.
4. Ausencia de planes de continuidad de negocio.</t>
  </si>
  <si>
    <t>Pérdida de confidencialidad e integridad de  Expediente Contractual  por 1. Hurto de Información
2. Pérdida, destrucción, modificación de la información a causa de 1. Ausencia de control de acceso a la información  digital
2. Ataque intencionado que provoca borrado o pérdida de la información</t>
  </si>
  <si>
    <t>Pérdida de Disponibilidad de  Expediente Contractual  por 1. Pérdida de Informaciòn a causa de 1. Ausencia de copias de respaldo o backups de la información</t>
  </si>
  <si>
    <t>Pérdida de confidencialidad e integridad de Carpeta Digital de contratación por 1. Perdida , destruccion o modificacion de información a causa de 1. Ausencia de control de accesos 
2. Desconocimiento de políticas de seguridad</t>
  </si>
  <si>
    <t>Pérdida de Disponibilidad de Carpeta Digital de contratación por 1. Pérdida de Informaciòn a causa de 1. Ausencia de copias de respaldo o backups de la información
2. Desconocimiento de políticas de seguridad
3. Ausencia de planes de continuidad</t>
  </si>
  <si>
    <t>Pérdida de Confidencialidad de Personal de contratación por Ataque de ingenieria social a causa de 1. Desconocimiento de políticas de seguridad de la información</t>
  </si>
  <si>
    <t>Pérdida de Disponibilidad de Personal de contratación por 1. Ausencia de personal estratégico, táctico u operativo.
 a causa de 1. Retiro temporal o definitiva del personal por rotación, enfermedad, incapacidad o vacaciones.</t>
  </si>
  <si>
    <t>Pérdida de confidencialidad e integridad de Equipos de cómputo por Ataque por virus 
Perdida de información a causa de 1. Mantenimiento insuficiente
2. Falta de conciencia acerca de la seguridad</t>
  </si>
  <si>
    <t xml:space="preserve">Pérdida de Disponibilidad de Equipos de cómputo por Perdida , destruccion de la información a causa de 1. Desconocimiento de políticas de seguridad de la información
2. Ausencia de planes de continuidad </t>
  </si>
  <si>
    <t>Pérdida de confidencialidad e integridad de Mesa de Servicios de la Subgerencia de Contratación por 1 y 3. Abuso de los derechos
2. Modificación, Borrado o Acceso no autorizado a la información.  a causa de 1. Defectos bien conocidos en el software
2. Desconocimiento de políticas de seguridad relacionadas con el control de acceso a información clasificada o reservada.
3. Asignación errada de derechos</t>
  </si>
  <si>
    <t>Pérdida de Disponibilidad de Mesa de Servicios de la Subgerencia de Contratación por 1,2,3,4 Modificación, Borrado o Acceso no autorizado a la información. 
1a, 2a, 7 Abuso de privilegios
2 y 3 Error en el uso 
 Indisponibilidad de la mesa de servicio de TI. a causa de 1. Actualización de las políticas de copias de respaldo.
1a. Ausencia de mecanismos de monitoreo
2. Ausencia de documentación
2a.Configuración incorrecta de parámetros 
3. Ausencia de recurso humano especializado que conozca el manejo completa de la herramienta.
4. Ausencia de planes de continuidad
5. Desconocimiento de políticas de seguridad de la Información
6. Posibilidad de obsolencia de la versión de la herramienta.
7. Ausencia de soporte o mantenimiento por parte del proveedor
No contar con un contrato vigente de soporte, actualización y mantenimiento de mesa de servicios CA.</t>
  </si>
  <si>
    <t>Pérdida de confidencialidad e integridad de Pandora - Módulo de Contratación por  1. Pérdida, corrupción, o modificación no autorizada de la información.
2. Espionaje remoto
3. Fallas Humanas, Error en el uso a causa de 1. Deficiencia en la autorización de permisos y acceso de la información.
2. Acceso intencionado por parte de personal no autorizado.
3. Ausencia o insuficiencia de pruebas de software
4. Defectos bien conocidos en el software</t>
  </si>
  <si>
    <t>Pérdida de Disponibilidad de Pandora - Módulo de Contratación por  1. Pérdida, corrupción, o modificación no autorizada de la información.
2. Espionaje remoto
3. Fallas Humanas, Error en el uso a causa de 1. Acceso intencionado por parte de personal no autorizado  a infraestructura del Sistema
2. Ausencia o insuficiencia de pruebas de software
3 Defectos bien conocidos en el software</t>
  </si>
  <si>
    <t>Pérdida de confidencialidad e integridad de Fileserver por 1 Uso no autorizado de la información
2 . Fallas Humanas
3. Fallas técnicas
  a causa de 1. Ausencia de revisiones regulares por parte del jefe de dependencia
2. Desconocimiento de politicas de seguridad de la información</t>
  </si>
  <si>
    <t>Pérdida de Disponibilidad de Fileserver por Perdida o acceso no autorizado a la información 
Fallas Humanas
Incumplimiento en el mantenimiento del fileserver a causa de 1. Ausencia de copias de respaldo 
2. Desconocimiento de politicas de seguridad de la información
3. Ausencia de mantenimiento al fileserver</t>
  </si>
  <si>
    <t>Pérdida de confidencialidad e integridad de SharePoint por 1. Fenómenos sísmicos
2. Acceso no autorizado de los datos personales
3 Robo de medios o documentos o credenciales a causa de 1. Ausencia de control de acceso
2. Desconocimiento o no aplicación de las políticas de seguridad y privacidad de la
información
3. Desconocimiento de la herramienta de OneDrive</t>
  </si>
  <si>
    <t xml:space="preserve">Pérdida de Disponibilidad de SharePoint por 1. Perdida o hurto  de información                                            2. Espionaje remoto                                                                                                                    3. Corrupción de los datos        a causa de 1. Desconocimiento de las políticas de seguridad de la información                                                                                                        2. Ausencia de copias de respaldo                                                                             3. Asignación errada de los derechos de acceso                                                                              </t>
  </si>
  <si>
    <t>Pérdida de confidencialidad e integridad de Expediente de Procesos Judiciales
(Información Análoga) por 1. Acceso no autorizado a los expedientes con Datos Personales
1, 2 Pérdida, modificación y hurto de informacion a causa de 1. Ausencia de control de acceso a los expedientes</t>
  </si>
  <si>
    <t>Pérdida de Disponibilidad de Expediente de Procesos Judiciales
(Información Análoga) por 1 y 3. Pérdida o destrucción  de la informacion (datos personales)
2. Fallas Humanas a causa de 1. Ausencia de control de acceso a los expedientes
2. Desconocimiento de Políticas de seguridad de la información
3. Ausencia de planes de continuidad</t>
  </si>
  <si>
    <t>Pérdida de confidencialidad e integridad de Expediente de Procesos Judiciales
(Información Electrónica) por 1. Pérdida, borrado, modificación de información o Acceso no autorizado a los expedientes digitales con Datos Personales
2. Ataque intencionado de acceso a la información digital
3. Fallas Humanas a causa de 
1. Ausencia de control de acceso a la información  digital
2. Deficiencia en la asignación de permisos.
3. Desconocimiento de Políticas de seguridad de la información</t>
  </si>
  <si>
    <t>Pérdida de Disponibilidad de Expediente de Procesos Judiciales
(Información Electrónica) por 1 y 3. Pérdida, borrado, modificación de información o Acceso no autorizado a los expedientes digitales con Datos Personales
2. Fallas Humanas
CONTINUIDAD: 3. Fallas tecnológicas a causa de 
1. Ausencia de control de acceso a la información  digital
2. Desconocimiento de Políticas de Seguridad de la Información
3. Ausencia de Planes de continuidad</t>
  </si>
  <si>
    <t>Pérdida de confidencialidad e integridad de Archivo de Gestión GERENCIA JURIDICA por 1. Acceso no autorizado a los expedientes con Datos Personales
1, 2 Pérdida, modificación y hurto de informacion a causa de 1. Ausencia de control de acceso a los expedientes</t>
  </si>
  <si>
    <t>Pérdida de Disponibilidad de Archivo de Gestión GERENCIA JURIDICA por 1 y 3. Pérdida o destrucción  de la informacion (datos personales)
2. Fallas Humanas a causa de 1. Ausencia de control de acceso a los expedientes
2. Desconocimiento de Políticas de seguridad de la información
3. Ausencia de planes de continuidad</t>
  </si>
  <si>
    <t>Pérdida de confidencialidad e integridad de Sharepoint de la Gerencia Jurídica  y la Subgerencia de Gestión Jurídica
OneDrive Personal por 1. Fenómenos sísmicos
2. Acceso no autorizado de los datos personales
3. Robo de medios o documentos o credenciales a causa de 1. Ausencia de control de acceso
2. Desconocimiento o no aplicación de las políticas de seguridad y privacidad de la
información
3. Desconocimiento de la herramienta de OneDrive</t>
  </si>
  <si>
    <t>Pérdida de confidencialidad e integridad de Mesa de servicio
Base de datos Plataforma de Datos Abiertos - Producción - ckan_default
MISIONAL
ADMINISTRATIVA Y FINANCIERA
HISTÓRICA MISIONAL
WCC
GEOEDIC
MAPASPRO
MAPASPROLOCAL
MAPASPROLOCALPRU
DESMISIONAL 
DESADMINISTRATIVA
REPOREP
MONITOREO
REPOWSL
DESWCC 
Intranet
PortalWeb
DRP MISIONAL
DRP ADMINISTRATIVA Y FINANCIERA
DRP WCC
PRUGEOEDIC
IMC por 1. Abuso de derechos
1a. Perdida, Hurto o modificación de la información
3. Falsificación de derechos.
4 y 5. Fallas Humanas a causa de 1. Asignación errada de los derechos de acceso a nivel de administración de la base de datos.
2. Información Sensible sin cifrado a nivel de base de datos
3. Gestión deficiente de las contraseñas de administración en la base de datos.
4. Desconocimiento de la configuración de la base de datos
5. Desconocimiento de las politicas de seguridad de la información</t>
  </si>
  <si>
    <t xml:space="preserve">Pérdida de Disponibilidad de Mesa de servicio
Base de datos Plataforma de Datos Abiertos - Producción - ckan_default
MISIONAL
ADMINISTRATIVA Y FINANCIERA
HISTÓRICA MISIONAL
WCC
GEOEDIC
MAPASPRO
MAPASPROLOCAL
MAPASPROLOCALPRU
DESMISIONAL 
DESADMINISTRATIVA
REPOREP
MONITOREO
REPOWSL
DESWCC 
Intranet
PortalWeb
DRP MISIONAL
DRP ADMINISTRATIVA Y FINANCIERA
DRP WCC
PRUGEOEDIC
IMC por 1. Mal funcionamiento del equipo y/o software
1. Perdida de información
2. Error en el uso
 a causa de 1. Ausencia de copias de respaldo 
1a. Ausencia de mecanismos de monitoreo
2. Ausencia de documentación
2a.Configuración incorrecta de parámetros 
3. Ausencia de planes de continuidad
4. Desconocimiento de politicas de seguridad de la Información
</t>
  </si>
  <si>
    <t>Pérdida de confidencialidad e integridad de ANTIVIRUS  por 1. Ataques externos 
2. Error en el uso a causa de 1. Configuración incorrecta de parametros 
2. Desconocimiento en el funcionamiento de la herramienta</t>
  </si>
  <si>
    <t>Pérdida de Disponibilidad de ANTIVIRUS  por 1 y 3. Pérdida de la información de configuración
2. Mal funcionamiento de equipo donde se almacena los archivos de configuración a causa de 1. Ausencia de copias de respaldo
2. Ubicación de los archivos de configuración.
3. Ausencia de planes de continuidad</t>
  </si>
  <si>
    <t>Pérdida de confidencialidad e integridad de FIREWALL AZURE 
FIREWALL DE APLICACIÓN AZURE
FIREWALL DE NUBE ORACLE
FIREWALL DE APLICACIÓN ORACLE por 1 y 3. Pérdida de la información de configuración
2. Mal funcionamiento de equipo donde se almacena los archivos de configuración a causa de 1. Ausencia de copias de respaldo
2. Ubicación de los archivos de configuración.
3. Ausencia de alta disponibilidad para los Firewall.</t>
  </si>
  <si>
    <t>Pérdida de Disponibilidad de FIREWALL AZURE 
FIREWALL DE APLICACIÓN AZURE
FIREWALL DE NUBE ORACLE
FIREWALL DE APLICACIÓN ORACLE por Perdida, modificación de la informacion
2. Error en el uso - Fallas Humanas a causa de 1, Ausencia de control de acceso 
2, Desconocimiento en el uso o configuración de los dispositivos</t>
  </si>
  <si>
    <t>Pérdida de confidencialidad e integridad de FIREWALLS (ONPREMISE) por 1. Ataques externos 
2. Error en el uso
3. Modificación de configuración de los equipos a causa de 1. Configuración incorrecta de parametros 
2. Desconocimiento en el funcionamiento de la herramienta
3. Deficiencia en el control de acceso</t>
  </si>
  <si>
    <t>Pérdida de Disponibilidad de FIREWALLS
(ONPREMISE) por 1. Incumplimiento en el mantenimiento de las herramientas tecnológicas
1a. Fallas en los equipos dispositivos
2. Polvo, corrosión, congelamiento
3. Error en el uso
4. Espionaje remoto
5. Pérdida del suministro de energía
 a causa de 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t>
  </si>
  <si>
    <t>Pérdida de confidencialidad e integridad de FILESERVER (En tierra) por Perdida, modificación de la informacion
2. Error en el uso - Fallas Humanas a causa de 1. Ausencia de control de acceso 
2. Desconocimiento en el uso o configuración de los dispositivos.
3. No se cuenta con copias de respaldo</t>
  </si>
  <si>
    <t>Pérdida de Disponibilidad de FILESERVER (En tierra) por 1 y 2. Mal funcionamiento del equipo y/o software
3. Perdida de información a causa de 1 . Mantenimiento insuficiente
2. Ausencia de monitoreo a los mantenimientos
3. Ausencia de planes de contingencia de TI
4. Falta de respaldo a la configuracion del servidor
5. Falta de monitoreo de la Plataforma (File server)</t>
  </si>
  <si>
    <t>Pérdida de confidencialidad e integridad de FILESERVER (Nube Azure) por 1. Pérdida, borrado, modificación o acceso no autorizado a la información.
2. Error en el uso a causa de 1. Desconocimiento de politicas de seguridad relacionadas con el gestión de contraseñas.
2. Desconocimiento del funcionamiento de la infraestructura
3. 4. Falta de respaldo al servidor</t>
  </si>
  <si>
    <t xml:space="preserve">Pérdida de Disponibilidad de FILESERVER (Nube Azure) por 1. No acceso al repositorio de la  informacion institucional de la entidad
2. No contar con los permisos necesarios para realizar las actividades de ingreso,  actualizacion y eliminacion de la informacion de la entidad a causa de 1. Indisponibilidad de los servicios del File server (Azure)
2. Falta de Permisos y roles acorde a las necesidades de los usuarios
</t>
  </si>
  <si>
    <t>Pérdida de confidencialidad e integridad de CORREO ELECTRÓNICO
HERRAMIENTAS COLABORATIVAS por 1. Pérdida, borrado, modificación o acceso no autorizado a la información.
2. Error en el uso a causa de 1. Desconocimiento de politicas de seguridad relacionadas con la gestión de contraseñas.
2. Desconocimiento del funcionamiento de las herramientas colaborativas</t>
  </si>
  <si>
    <t>Pérdida de Disponibilidad de CORREO ELECTRÓNICO
HERRAMIENTAS COLABORATIVAS por 1. Falta de acceso al servicio de las herramietnas colaborativas a causa de 1. Desconocimiento de las clausulas y reponsabilidades de los acuerdos marco. 
2. Desconocimiento del funcionamiento de las herramientas colaborativas</t>
  </si>
  <si>
    <t>Pérdida de confidencialidad e integridad de Servidores Virtualizados en IAAS de OCI (Producción, Pruebas / desarrollo)
Servidores Virtualizados en IAAS de Azure (Producción) por 1. Perdida, modificación de la informacion
2. Error en el uso de la plataforma a causa de 1.Ausencia de control de acceso 
2. Desconocimiento en el uso de la plataforma virtualizada en cada una de las nubes</t>
  </si>
  <si>
    <t>Pérdida de Disponibilidad de Servidores Virtualizados en IAAS de OCI (Producción, Pruebas / desarrollo)
Servidores Virtualizados en IAAS de Azure (Producción) por 1 . Mal funcionamiento del equipo y/o software a causa de 
1. Indisponibilidad de los servidores en la plataformas de nube azure y OCI 
2. Falta de backup de los servidores virtuales en las paltaformas de nube Azure y OCI 
3. Daños en el hipervisor que gestiona los servidores virtuales en cada una de las nubes</t>
  </si>
  <si>
    <t>Pérdida de confidencialidad e integridad de Infraestructura - Nube de Azure - OCI (IAAS) por 1. Pérdida, borrado, modificación o acceso no autorizado a la información.
2. Error en el uso a causa de 1. Desconocimiento de politicas de seguridad relacionadas con la gestión de contraseñas.
2. Desconocimiento del funcionamiento de la infraestructura.</t>
  </si>
  <si>
    <t>Pérdida de Disponibilidad de Infraestructura - Nube de Azure - OCI (IAAS) por 1. indisponibilidad a la infraestructura tecnologica de la entidad en las Nubes OCI y Azure
2. Vulneracion de la seguridad de la informacion  en la infraestructura desplegada en las Nubes de OCI y Azure
3. Errores en la ejecucion de procesos de la IAAS a causa de 
1. Desconocimiento de politicas de seguridad de la Información
2. Desconocimiento en la ejecución de procesos de la plataforma IAAS</t>
  </si>
  <si>
    <t>Pérdida de confidencialidad e integridad de     Veeam Backup  por 1. Perdida, modificación de la informacion
2. Error en el uso de la plataforma a causa de 1.Ausencia de control de acceso 
2. Desconocimiento en el uso de la plataforma de backup</t>
  </si>
  <si>
    <t xml:space="preserve">Pérdida de Disponibilidad de     Veeam Backup  por 1 . Mal funcionamiento del equipo y/o software a causa de 
1. Indisponibilidad de la plataforma
2. Falta de backup de lla configuración de la plataforma
3. Desconocimiento en el uso de la plataforma de backup
</t>
  </si>
  <si>
    <t xml:space="preserve">Pérdida de confidencialidad e integridad de Clúster Hiperconvergencia (HCI) On-Premise para Procesamiento por 1. Perdida, modificación de la informacion
2. Error en el uso de la plataforma a causa de 1.Ausencia de control de acceso 
2. Desconocimiento en el uso de la plataforma </t>
  </si>
  <si>
    <t>Pérdida de Disponibilidad de Clúster Hiperconvergencia (HCI) On-Premise para procesamiento por 1 . Mal funcionamiento del equipo y/o software a causa de 
1. Indisponibilidad de la plataforma
2. Falta de backup de lla configuración de la plataforma
3. Daños en lúster Hiperconvergencia (HCI) On-Premise para copias de respaldo
4. Desconocimiento en el uso de la plataforma de backup</t>
  </si>
  <si>
    <t>Pérdida de confidencialidad e integridad de SWITCH DE CORE
SWITCH WAN por 1. Ataques externos 
2. Error en el uso
3. Modificación de configuracion de los equipos a causa de 1. Configuración incorrecta de parametros 
2. Desconocimiento en el funcionamiento de la herramienta
3. Deficiencia en la gestión de acceso</t>
  </si>
  <si>
    <t>Pérdida de Disponibilidad de SWITCH DE CORE
SWITCH WAN por 1. Incumplimiento en el mantenimiento de las herramientas tecnológicas
1a. Fallas en los equipos dispositivos
2. Polvo, corrosión, congelamiento
3. Error en el uso
4. Espionaje remoto
5. Pérdida del suministro de energía
 a causa de 1. Mantenimiento insuficiente/instalación fallida de los medios de
almacenamiento
1a. Ausencia de Monitoreo al mantenimiento de los equipos
2. Susceptibilidad a la humedad, el polvo y la suciedad
3. Desconocimiento en la configuración de las herramientas
4. Arquitectura insegura de la red
5. Susceptibilidad a las variaciones de voltaje
6. Errores en el sistema operativo (firmware) de las plataformas</t>
  </si>
  <si>
    <t>Pérdida de confidencialidad e integridad de Servicio de internet - Sede Principal por 1. Destrucción de equipo o medios
2. Hurto de equipo
3. Daños de cables o fibras debido a proyectos de construccion o mantenientos de la Ciudad a causa de 1. Uso inadecuado o descuidado del control de acceso físico a las edificaciones y los recintos
2. Ausencia de protección física de la edificación, puertas y ventanas
3. Conexión deficiente de los cables
4. Punto único de falla.</t>
  </si>
  <si>
    <t>Pérdida de Disponibilidad de Servicio de internet - Sede Principal por 1. Destrucción de equipo o medios.
2. Hurto de equipo
Falla del equipo de telecomunicaciones
3. Daños de cables o fibras debido a proyectos de construccion o mantenientos de la Ciudad a causa de 1. Uso inadecuado o descuidado del control de acceso físico a las edificaciones y los recintos.
2. Ausencia de protección física de la edificación, puertas y ventanas
3. Conexión deficiente de los cables
4. Punto único de falla</t>
  </si>
  <si>
    <t>Pérdida de Confidencialidad de Administradores de Seguridad Informática
Administradores de Bases de Datos por Ataques de ingeniería social  a causa de Desconocimiento de políticas de seguridad de la información</t>
  </si>
  <si>
    <t>Pérdida de Disponibilidad de Administradores de Seguridad Informática
Administradores de Bases de Datos por 1. Incumplimiento en la disponibilidad del personal
2. Abuso de derechos  a causa de 1. Ausencia del personal
2. Desconicimiento de politicas de seguridad de la información</t>
  </si>
  <si>
    <t>Pérdida de confidencialidad e integridad de Auditorias Externas
(Información Electrónica) por 1. Pérdida, borrado, modificación de información o Acceso no autorizado a los expedientes digitales con Datos Personales
2. Ataque intencionado de acceso a la información digital
3. Fallas Humanas a causa de 
1 Ausencia de control de acceso a la información  digital
2. Deficiencia en la asignación de permisos.
3. Desconocimiento de Políticas de seguridad de la información</t>
  </si>
  <si>
    <t>Pérdida de Disponibilidad de Auditorias Externas
(Información Electrónica) por 1 y 3. Pérdida, borrado, modificación de información o Acceso no autorizado a los expedientes digitales con Datos Personales
2. Fallas Humanas
Continuidad: 3. Fallas tecnológicas a causa de 1. Ausencia de control de acceso a la información  digital
2. Desconocimiento de Políticas de Seguridad de la Información
3. Ausencia de Planes de continuidad</t>
  </si>
  <si>
    <t>Pérdida de confidencialidad e integridad de Auditorias Internas
(Información Electrónica) por 1. Pérdida, borrado, modificación de información o Acceso no autorizado a los expedientes digitales con Datos Personales
2. Ataque intencionado de acceso a la información digital
3. Fallas Humanas a causa de 
1. Ausencia de control de acceso a la información  digital
2. Deficiencia en la asignación de permisos.
3. Desconocimiento de Políticas de seguridad de la información</t>
  </si>
  <si>
    <t>Pérdida de Disponibilidad de Auditorias Internas
(Información Electrónica) por 1 y 3. Pérdida, borrado, modificación de información o Acceso no autorizado a los expedientes digitales con Datos Personales
2. Fallas Humanas
Continuidad: 3. Fallas tecnológicas a causa de 1. Ausencia de control de acceso a la información  digital
2. Desconocimiento de Políticas de Seguridad de la Información
3. Ausencia de Planes de continuidad</t>
  </si>
  <si>
    <t>Pérdida de confidencialidad e integridad de SharePoint/OneDrive de la OCI por 1. Uso no autorizado de la información
2. Fallas Humanas a causa de 1. Ausencia de control de acceso 
2. Desconocimiento de Políticas de Seguridad de la Información</t>
  </si>
  <si>
    <t xml:space="preserve">Pérdida de Disponibilidad de SharePoint/OneDrive de la OCI por 1. Perdida o acceso no autorizado a la información
2. Fallas Humanas
3. Incumplimiento en el mantenimiento del fileserver - nube a causa de 1. Ausencia de copias de respaldo 
2. Desconocimiento de politicas de seguridad de la información
3. Ausencia de mantenimiento al repositorio nube
4. Ausencia de control de acceso </t>
  </si>
  <si>
    <t>Pérdida de confidencialidad e integridad de Actas CICCI /OCI
Plan Anual de3 Auditorías por 1. Pérdida, borrado, modificación de información o Acceso no autorizado a los expedientes digitales con Datos Personales
2. Ataque intencionado de acceso a la información digital
3. Fallas Humanas a causa de 
1. Ausencia de control de acceso a la información  digital
2. Deficiencia en la asignación de permisos.
3. Desconocimiento de Políticas de seguridad de la información</t>
  </si>
  <si>
    <t>Pérdida de Disponibilidad de Actas CICCI /OCI
Plan Anual de Auditorías por 1 y 3. Pérdida, borrado, modificación de información o Acceso no autorizado a los expedientes digitales con Datos Personales
2. Fallas Humanas
Continuidad: 3. Fallas tecnológicas a causa de 1. Ausencia de control de acceso a la información  digital
2. Desconocimiento de Políticas de Seguridad de la Información
3. Ausencia de Planes de continuidad</t>
  </si>
  <si>
    <t>Pérdida de confidencialidad e integridad de Informes por 1. Pérdida, borrado, modificación de información o Acceso no autorizado a los expedientes digitales con Datos Personales
2. Ataque intencionado de acceso a la información digital
3. Fallas Humanas a causa de 
1. Ausencia de control de acceso a la información  digital
2. Deficiencia en la asignación de permisos.
3. Desconocimiento de Políticas de seguridad de la información</t>
  </si>
  <si>
    <t>Pérdida de Disponibilidad de Informes por 1 y 3. Pérdida, borrado, modificación de información o Acceso no autorizado a los expedientes digitales con Datos Personales
2. Fallas Humanas
Continuidad: 3. Fallas tecnológicas a causa de 1. Ausencia de control de acceso a la información  digital
2. Desconocimiento de Políticas de Seguridad de la Información
3. Ausencia de Planes de continuidad</t>
  </si>
  <si>
    <t xml:space="preserve">Pérdida de Confidencialidad de Recurso Humano por 1. Ataque de ingenieria social
2. Error Humano a causa de 1.Entrenamiento insuficiente en seguridad digital
2. Falla de conciencia acerca de seguridad digital
3. a. Desconocimiento de las políticas de seguridad de la información </t>
  </si>
  <si>
    <t>Pérdida de Disponibilidad de Recurso Humano por 1. Incumplimiento en la disponibilidad del personal.
2. Fuga de conocimiento a causa de 1. Ausencia del personal
2. Procedimientos inadecuados de contratación
3. Entrenamiento insuficiente en seguridad
4. Alta rotación de personal</t>
  </si>
  <si>
    <t>Pérdida de confidencialidad e integridad de 1. Actas de reparto
2. Proceso disciplinario primera instancia instrucción 
3. Actas reunion (seguimiento)
(Informaciòn Electrónica)
 por 1. Hurto de Información
2. Pérdida, Corrupción, modificación no  autorizada de la información
3. Fallas Humanas a causa de 1. Deficiencia en la autorización de permisos de la información
2. Acceso intencionado por parte de personal no autorizado
3. Ausencia de control de acceso
4. Desconocimiento de politicas de seguridad de la información</t>
  </si>
  <si>
    <t>Pérdida de Disponibilidad de 1. Actas de reparto
2. Proceso disciplinario primera instancia instrucción 
3. Actas reunion (seguimiento)
(Informaciòn Electrónica)
 por 1. Pérdida , modificacion, borrado o uso o autorizado de la información.
2. Fallas Humanas a causa de 1. Ausencia de control de acceso 
2. Desconocimiento de politicas de seguridad de la información
3. Ausencia de copias de respaldo 
Continuidad 4. Ausencia de planes de continuidad.</t>
  </si>
  <si>
    <t>Pérdida de confidencialidad e integridad de 1. Base de datos de los procesos disciplinarios
2. Bases de datos con información relacionada con los procesos disciplinarios
3. Base de datos cuadro de términos de los procesos disciplinarios por 1. Hurto de Información
2. Pérdida, Corrupción, modificación no  autorizada de la información
3. Fallas Humanas a causa de 1. Deficiencia en la autorización de permisos de la información
2. Acceso intencionado por parte de personal no autorizado
3. Ausencia de control de acceso
4. Desconocimiento de politicas de seguridad de la información</t>
  </si>
  <si>
    <t>Pérdida de Disponibilidad de 1. Base de datos de los procesos disciplinarios
2. Bases de datos con información relacionada con los procesos Disciplinarios  
3. Base de datos cuadro de términos de los procesos disciplinarios por 1. Pérdida , modificacion, borrado o uso o autorizado de la información.
2. Fallas Humanas a causa de 1. Ausencia de control de acceso 
2. Desconocimiento de politicas de seguridad de la información
3. Ausencia de copias de respaldo 
Continuidad 4. Ausencia de planes de continuidad.</t>
  </si>
  <si>
    <t>Pérdida de confidencialidad e integridad de Archivo de gestion de la OCDI por 1. Pérdida , modificacion, borrado o uso o autorizado de la información.
2. Fallas Humanas a causa de 1. Ausencia de control de acceso
2. Desconocimiento de politicas de seguridad de la información</t>
  </si>
  <si>
    <t>Pérdida de Disponibilidad de Archivo de gestion de la OCDI por 
1. Fallas Humanas
2. Destrucción de documentos
3. Inundación a causa de 
1. Desconocimiento de politicas de seguridad de la información
2. Uso inadecuado o descuidado del control de acceso físico a las edificaciones y
los recintos 
3. Ubicación en un área susceptible de inundación</t>
  </si>
  <si>
    <t xml:space="preserve">Pérdida de confidencialidad e integridad de 1. Sistema de grabación
2. Correo electonico y credenciales
3.Sistema de Informacion Disciplinario Distrital SID y SIAD  por 1. Perdida o acceso no autorizado 
2. Fallas Humanas a causa de 1. Ausencia de control de acceso 
2. Desconocimiento de politicas de control de acceso </t>
  </si>
  <si>
    <t>Pérdida de Disponibilidad de 1. Sistema de grabación
2. Correo electonico y credenciales
3.Sistema de Informacion Disciplinario Distrital SID y SIAD  por 
1. Incumplimiento en el mantenimiento de los dispositivos
2. Perdida o acceso no autorizado a las grabaciones y correo electronico
3. Fallas Humanas 
4. Fallas de los dispositivos a causa de 1. Descnocimiento en el uso de los dispositivos
2. Mantenimiento insuficiente/instalación fallida de los dispositivos
s mismos.
3. Ausencia de copias de respaldo ( grabaciones)
4. Desconcimiento de politicas de seguridad de la información.
Continuidad 5. Ausencia de planes de continuidad.</t>
  </si>
  <si>
    <t>Pérdida de confidencialidad e integridad de Fileserver de OCDI
FIleserver disciplianrio_Juzgamiento por 3. Uso no autorizado de la información
4. Fallas Humanas a causa de 1. Ausencia de control de acceso 
2. Desconocimiento de politicas de seguridad de la información</t>
  </si>
  <si>
    <t xml:space="preserve">Pérdida de Disponibilidad de Fileserver de OCDI
FIleserver disciplianrio_Juzgamiento por 1. Perdida o acceso no autorizado a la información 
2. Fallas Humanas
3. Incumplimiento en el mantenimiento del fileserver - nube a causa de 1. Ausencia de copias de respaldo 
2. Desconocimiento de politicas de seguridad de la información
3. Ausencia de mantenimiento al fileserver - nube
4. Ausencia de control de acceso </t>
  </si>
  <si>
    <t xml:space="preserve">Pérdida de confidencialidad e integridad de Equipos de computo por 1. Error en el uso
2. Hurto de equipo
3. Uso no autorizado del equipo a causa de 1.Ausencia de un eficiente control de cambios en la configuracion
2. Almacenamiento sin proteccion 
3. Copia no controlada
4. Desconocimiento de politicas de seguridad de la información </t>
  </si>
  <si>
    <t xml:space="preserve">Pérdida de Disponibilidad de Equipos de computo por Incumplimiento en el mantenimiento del hardware
Hurto de equipo
Pérdida del suministro de energía a causa de Mantenimiento insuficiente/instalación fallida de los medios de almacenamiento.
Falta de cuidado en la disposición final
Susceptibilidad a las variaciones de voltaje
</t>
  </si>
  <si>
    <t xml:space="preserve">Pérdida de confidencialidad e integridad de One Drive - SHARE Point  por 1. Daño físico por daños por agua o fuego
2. Fenómenos sísmicos
3. Acceso no autorizado de los datos personales
4. Robo de medios o documentos a causa de 1. Ausencia de control de acceso
2. Desconocimiento o no aplicación de las políticas de seguridad y privacidad de la
información </t>
  </si>
  <si>
    <t xml:space="preserve">Pérdida de Disponibilidad de One Drive - SHARE Point  por 1. Perdida o hurto  de información                                            2. Espionaje remoto                                                                                                                    3. Corrupción de los datos        a causa de 1. Desconocimiento de las políticas de seguridad de la información                                                                                                        2. Ausencia de copias de respaldo                                                                             3. Asignación errada de los derechos de acceso                                                                              </t>
  </si>
  <si>
    <t>Pérdida de Confidencialidad de 1. Jefe de Oficina
2. Profesional especializado y universitario 
3. Cargos secretariales
4. Contratista  por 1. Incumplimiento en la disciplina del personal
2. Error en Uso a causa de 1. Ausencia del personal
2. Entrenamiento insuficiente en seguridad
3. Falla de conciencia acerca de la seguridad</t>
  </si>
  <si>
    <t>Pérdida de Disponibilidad de 1. Jefe de Oficina
2. Profesional especializado y universitario 
3. Cargos secretariales
4. Contratista  por 1. Perdida, Fuga de información.
2. Entrega de información a terceros a causa de 1. Alta Rotación de Personal especializado
2. Desconocimiento de politicas de seguridad de la información</t>
  </si>
  <si>
    <t>Solicitar por mesa de servicio la revision mensual del OneDrive y enviar un informe de los posibles accesos no autorizados al administrador del OneDrive GGC
Solicitar la revision mensual del repositorio OneDrive  y enviar un informe de los posibles accesos no autorizados al administrador del Fileserver Direccion</t>
  </si>
  <si>
    <t xml:space="preserve">Pérdida de confidencialidad e integridad de SharePoint Dirección  por a. Perdida o hurto  de información  
 b. Espionaje remoto 
 c. Corrupción de los datos
a causa de a. Desconocimiento de las políticas de seguridad de la información 
b. Ausencia de copias de respaldo
c. Asignación errada de los derechos de acceso                                                                              </t>
  </si>
  <si>
    <t xml:space="preserve">a. Perdida o hurto  de información
  b. Espionaje remoto
c. Corrupción de los datos       </t>
  </si>
  <si>
    <t xml:space="preserve">Pérdida de Disponibilidad de SharePoint Dirección  por a. Perdida o hurto  de información 
b. Espionaje remoto 
 c. Corrupción de los datos 
d. Saturación de la red a causa de a. Desconocimiento de las políticas de seguridad de la información
 b. Ausencia de monitores
 c. Ausencia de respaldo de la información 
d. Asignación errada de los derechos de acceso                                                                              </t>
  </si>
  <si>
    <t xml:space="preserve">Pérdida de confidencialidad e integridad de Sharepoint GGC -  STH por 1. Perdida o hurto  de información 2. Espionaje remoto 3. Corrupción de los datos a causa de 1. Desconocimiento de las políticas de seguridad de la información  2. Ausencia de copias de respaldo 3. Asignación errada de los derechos de acceso                                                                              </t>
  </si>
  <si>
    <t xml:space="preserve">Pérdida de Disponibilidad de Sharepoint GGC -  STH por 1. Perdida o hurto  de información 2. Espionaje remoto 3. Corrupción de los datos 
4. Saturación de la red a causa de 1. Desconocimiento de las políticas de seguridad de la información 2. Ausencia de monitores 3. Ausencia de respaldo de la información 4. Asignación errada de los derechos de acceso                                                                              </t>
  </si>
  <si>
    <t xml:space="preserve">Pérdida de confidencialidad e integridad de Espacio en Onedrive por 1. Perdida o hurto  de información  2. Espionaje remoto  3. Corrupción de los datos a causa de 1. Desconocimiento de las políticas de seguridad de la información 2. Ausencia de copias de respaldo 3. Asignación errada de los derechos de acceso                                                                              </t>
  </si>
  <si>
    <t xml:space="preserve">Pérdida de Disponibilidad de Espacio en Onedrive por 1. Perdida o hurto  de información 2. Espionaje remoto 3. Corrupción de los datos 
4. Saturación de la red a causa de 1. Desconocimiento de las políticas de seguridad de la información  2. Ausencia de monitores 3. Ausencia de respaldo de la información 4. Asignación errada de los derechos de acceso                                                                              </t>
  </si>
  <si>
    <t xml:space="preserve">Pérdida de Disponibilidad de SharePoint (Comunicaciones) por 1. Perdida o hurto  de información 2. Espionaje remoto  3. Corrupción de los datos 4. Saturación de la red a causa de 1. Desconocimiento de las políticas de seguridad de la información  2. Ausencia de monitores 3. Ausencia de respaldo de la información  4. Asignación errada de los derechos de acceso                                                                              </t>
  </si>
  <si>
    <t xml:space="preserve">Expedir  y socializar circular Cronograma anual de reporte de información contable a la SAF con la identificación y  aplicación  de las obligaciones tributarias en territorios distintos al Distrito Capital </t>
  </si>
  <si>
    <t xml:space="preserve">I Trimestre
Se realizan 3 revisiones, de las 3 planeadas, sobre inactividad de cuentas para los meses de enero, febrero y marzo. 
</t>
  </si>
  <si>
    <t>I Trimestre
Para el primer trimestre 2026 se realizó socialización donde se transmitieron los lineamientos relacionados con la entrega y/o transferencia de información en la Unidad mediante:
a.  Charla presencial de inducción nuevos servidores Ingreso Convocatoria CNSC “Distrito 6”
b. Con el apoyo del contratista Bext se realiza charla de seguridad de la información y continuiad del negocio con una participación aproximada de 100 usuarios.
c. Charlas de Sensibilización a control Interno</t>
  </si>
  <si>
    <t xml:space="preserve">a. Desconocimiento de las políticas de seguridad de la información 
b. Ausencia de copias de respaldo 
c. Asignación errada de los derechos de acceso                                                                              </t>
  </si>
  <si>
    <t xml:space="preserve">a. Desconocimiento de las políticas de seguridad de la información 
b. Ausencia de monitores 
c. Ausencia de respaldo de la información 
d. Asignación errada de los derechos de acceso                                                                              </t>
  </si>
  <si>
    <t>a. Perdida o hurto  de información 
b. Espionaje remoto
c. Corrupción de los datos 
d. Saturación de la red</t>
  </si>
  <si>
    <t xml:space="preserve">1. Desconocimiento de las políticas de seguridad de la información
2. Ausencia de copias de respaldo
3. Asignación errada de los derechos de acceso                                                                              </t>
  </si>
  <si>
    <t xml:space="preserve">1. Perdida o hurto  de información
2. Espionaje remoto
3. Corrupción de los datos       </t>
  </si>
  <si>
    <t xml:space="preserve">1. Desconocimiento de las políticas de seguridad de la información  
2. Ausencia de monitores
3. Ausencia de respaldo de la información
4. Asignación errada de los derechos de acceso                                                                              </t>
  </si>
  <si>
    <t>1. Perdida o hurto  de información 
2. Espionaje remoto
3. Corrupción de los datos 
4. Saturación de la red</t>
  </si>
  <si>
    <t xml:space="preserve">1. Desconocimiento de las políticas de seguridad de la información 
2. Ausencia de copias de respaldo
3. Asignación errada de los derechos de acceso </t>
  </si>
  <si>
    <t xml:space="preserve">1. Desconocimiento de las políticas de seguridad de la información
2. Ausencia de monitores
3. Ausencia de respaldo de la información
4. Asignación errada de los derechos de acceso                                                                              </t>
  </si>
  <si>
    <t>1. Perdida o hurto  de información 
2. Espionaje remoto
 3. Corrupción de los datos
4. Saturación de la red</t>
  </si>
  <si>
    <t xml:space="preserve">Pérdida de confidencialidad e integridad de SharePoint (Comunicaciones) por 1. Perdida o hurto  de información
 2. Espionaje remoto 3. Corrupción de los datos  a causa de 1. Desconocimiento de las políticas de seguridad de la información  2. Ausencia de copias de respaldo  3. Asignación errada de los derechos de acceso                                                                              </t>
  </si>
  <si>
    <t xml:space="preserve">1. Desconocimiento de las políticas de seguridad de la información
 2. Ausencia de copias de respaldo
3. Asignación errada de los derechos de acceso                                                                              </t>
  </si>
  <si>
    <t xml:space="preserve">1. Perdida o hurto  de información
 2. Espionaje remoto 
 3. Corrupción de los datos       </t>
  </si>
  <si>
    <t>1. Perdida o hurto  de información
2. Espionaje remoto
3. Corrupción de los datos 
4. Saturación de la red</t>
  </si>
  <si>
    <t xml:space="preserve">Pérdida de Disponibilidad de Sharepoint de la Gerencia Jurídica  y la Subgerencia de Gestión Jurídica
OneDrive Personal por 1. Perdida o hurto  de información   2. Espionaje remoto   3 Corrupción de los datos   a causa de 1. Desconocimiento de las políticas de seguridad de la información  2. Ausencia de copias de respaldo 3. Asignación errada de los derechos de acceso                                                                              </t>
  </si>
  <si>
    <t xml:space="preserve">1. Desconocimiento de las políticas de seguridad de la información 
2. Ausencia de copias de respaldo
3. Asignación errada de los derechos de acceso                                                                              </t>
  </si>
  <si>
    <t xml:space="preserve">1. Perdida o hurto  de información 
2. Espionaje remoto
3 Corrupción de los datos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</si>
</sst>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0_-;\-* #,##0_-;_-* &quot;-&quot;_-;_-@_-"/>
    <numFmt numFmtId="164" formatCode="_(* #,##0.00_);_(* \(#,##0.00\);_(* &quot;-&quot;??_);_(@_)"/>
    <numFmt numFmtId="165" formatCode="0.0%"/>
    <numFmt numFmtId="166" formatCode="_-* #,##0.000_-;\-* #,##0.000_-;_-* &quot;-&quot;_-;_-@_-"/>
    <numFmt numFmtId="167" formatCode="_-* #,##0.0000_-;\-* #,##0.0000_-;_-* &quot;-&quot;_-;_-@_-"/>
  </numFmts>
  <fonts count="79" x14ac:knownFonts="1">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color theme="0"/>
      <name val="Calibri"/>
      <family val="2"/>
      <scheme val="minor"/>
    </font>
    <font>
      <sz val="11"/>
      <name val="Calibri"/>
      <family val="2"/>
      <scheme val="minor"/>
    </font>
    <font>
      <sz val="11"/>
      <color rgb="FF000000"/>
      <name val="Calibri"/>
      <family val="2"/>
    </font>
    <font>
      <b/>
      <sz val="11"/>
      <name val="Calibri"/>
      <family val="2"/>
      <scheme val="minor"/>
    </font>
    <font>
      <sz val="11"/>
      <color indexed="8"/>
      <name val="Calibri"/>
      <family val="2"/>
    </font>
    <font>
      <sz val="9"/>
      <color indexed="81"/>
      <name val="Tahoma"/>
      <family val="2"/>
    </font>
    <font>
      <b/>
      <sz val="11"/>
      <color rgb="FFFF0000"/>
      <name val="Calibri"/>
      <family val="2"/>
      <scheme val="minor"/>
    </font>
    <font>
      <b/>
      <sz val="9"/>
      <color indexed="81"/>
      <name val="Tahoma"/>
      <family val="2"/>
    </font>
    <font>
      <sz val="11"/>
      <color theme="0"/>
      <name val="Calibri"/>
      <family val="2"/>
      <scheme val="minor"/>
    </font>
    <font>
      <sz val="10"/>
      <name val="Calibri"/>
      <family val="2"/>
      <scheme val="minor"/>
    </font>
    <font>
      <sz val="11"/>
      <color theme="1"/>
      <name val="Calibri"/>
      <family val="2"/>
      <scheme val="minor"/>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16"/>
      <name val="Calibri"/>
      <family val="2"/>
    </font>
    <font>
      <sz val="11"/>
      <color indexed="60"/>
      <name val="Calibri"/>
      <family val="2"/>
    </font>
    <font>
      <b/>
      <sz val="11"/>
      <color indexed="8"/>
      <name val="Calibri"/>
      <family val="2"/>
    </font>
    <font>
      <sz val="11"/>
      <color indexed="62"/>
      <name val="Calibri"/>
      <family val="2"/>
    </font>
    <font>
      <b/>
      <sz val="11"/>
      <color indexed="63"/>
      <name val="Calibri"/>
      <family val="2"/>
    </font>
    <font>
      <b/>
      <sz val="11"/>
      <color indexed="53"/>
      <name val="Calibri"/>
      <family val="2"/>
    </font>
    <font>
      <sz val="11"/>
      <color indexed="53"/>
      <name val="Calibri"/>
      <family val="2"/>
    </font>
    <font>
      <b/>
      <sz val="11"/>
      <color indexed="9"/>
      <name val="Calibri"/>
      <family val="2"/>
    </font>
    <font>
      <sz val="11"/>
      <color indexed="10"/>
      <name val="Calibri"/>
      <family val="2"/>
    </font>
    <font>
      <sz val="11"/>
      <color indexed="9"/>
      <name val="Calibri"/>
      <family val="2"/>
    </font>
    <font>
      <sz val="10"/>
      <color theme="1"/>
      <name val="Calibri"/>
      <family val="2"/>
      <scheme val="minor"/>
    </font>
    <font>
      <sz val="12"/>
      <color theme="1"/>
      <name val="Calibri"/>
      <family val="2"/>
      <scheme val="minor"/>
    </font>
    <font>
      <sz val="11"/>
      <color rgb="FFFF0000"/>
      <name val="Calibri"/>
      <family val="2"/>
      <scheme val="minor"/>
    </font>
    <font>
      <b/>
      <sz val="12"/>
      <color rgb="FF000000"/>
      <name val="Calibri"/>
      <family val="2"/>
      <scheme val="minor"/>
    </font>
    <font>
      <sz val="12"/>
      <color rgb="FF000000"/>
      <name val="Calibri"/>
      <family val="2"/>
      <scheme val="minor"/>
    </font>
    <font>
      <b/>
      <sz val="12"/>
      <color theme="1"/>
      <name val="Calibri"/>
      <family val="2"/>
      <scheme val="minor"/>
    </font>
    <font>
      <sz val="12"/>
      <name val="Calibri"/>
      <family val="2"/>
      <scheme val="minor"/>
    </font>
    <font>
      <b/>
      <sz val="12"/>
      <name val="Calibri"/>
      <family val="2"/>
      <scheme val="minor"/>
    </font>
    <font>
      <b/>
      <sz val="12"/>
      <color theme="0"/>
      <name val="Calibri"/>
      <family val="2"/>
      <scheme val="minor"/>
    </font>
    <font>
      <b/>
      <u/>
      <sz val="11"/>
      <color theme="1"/>
      <name val="Calibri"/>
      <family val="2"/>
      <scheme val="minor"/>
    </font>
    <font>
      <sz val="11"/>
      <color rgb="FFC00000"/>
      <name val="Calibri"/>
      <family val="2"/>
      <scheme val="minor"/>
    </font>
    <font>
      <b/>
      <sz val="14"/>
      <color theme="0"/>
      <name val="Calibri"/>
      <family val="2"/>
      <scheme val="minor"/>
    </font>
    <font>
      <b/>
      <u/>
      <sz val="10"/>
      <color theme="0"/>
      <name val="Calibri"/>
      <family val="2"/>
      <scheme val="minor"/>
    </font>
    <font>
      <sz val="11"/>
      <color theme="0" tint="-0.14999847407452621"/>
      <name val="Calibri"/>
      <family val="2"/>
      <scheme val="minor"/>
    </font>
    <font>
      <sz val="11"/>
      <color rgb="FF000000"/>
      <name val="Calibri"/>
      <family val="2"/>
      <scheme val="minor"/>
    </font>
    <font>
      <sz val="9"/>
      <color rgb="FFFF0000"/>
      <name val="Calibri"/>
      <family val="2"/>
      <scheme val="minor"/>
    </font>
    <font>
      <sz val="12"/>
      <color rgb="FF333333"/>
      <name val="Calibri"/>
      <family val="2"/>
      <scheme val="minor"/>
    </font>
    <font>
      <b/>
      <sz val="11"/>
      <color theme="1" tint="0.499984740745262"/>
      <name val="Calibri"/>
      <family val="2"/>
      <scheme val="minor"/>
    </font>
    <font>
      <i/>
      <sz val="11"/>
      <color theme="0" tint="-0.499984740745262"/>
      <name val="Calibri"/>
      <family val="2"/>
      <scheme val="minor"/>
    </font>
    <font>
      <sz val="10"/>
      <color theme="0"/>
      <name val="Calibri"/>
      <family val="2"/>
      <scheme val="minor"/>
    </font>
    <font>
      <b/>
      <sz val="11"/>
      <color rgb="FF000000"/>
      <name val="Calibri"/>
      <family val="2"/>
      <scheme val="minor"/>
    </font>
    <font>
      <sz val="9"/>
      <color rgb="FF000000"/>
      <name val="Calibri"/>
      <family val="2"/>
      <scheme val="minor"/>
    </font>
    <font>
      <b/>
      <sz val="11"/>
      <color rgb="FFFFFFFF"/>
      <name val="Calibri"/>
      <family val="2"/>
      <scheme val="minor"/>
    </font>
    <font>
      <sz val="10"/>
      <color rgb="FFFFFFFF"/>
      <name val="Calibri"/>
      <family val="2"/>
      <scheme val="minor"/>
    </font>
    <font>
      <sz val="11"/>
      <color rgb="FFFFFFFF"/>
      <name val="Calibri"/>
      <family val="2"/>
      <scheme val="minor"/>
    </font>
    <font>
      <b/>
      <sz val="10"/>
      <color rgb="FFFFFFFF"/>
      <name val="Calibri"/>
      <family val="2"/>
      <scheme val="minor"/>
    </font>
    <font>
      <sz val="11"/>
      <color theme="0" tint="-0.499984740745262"/>
      <name val="Calibri"/>
      <family val="2"/>
      <scheme val="minor"/>
    </font>
    <font>
      <b/>
      <sz val="11"/>
      <color theme="0" tint="-0.499984740745262"/>
      <name val="Calibri"/>
      <family val="2"/>
      <scheme val="minor"/>
    </font>
    <font>
      <sz val="8"/>
      <name val="Calibri"/>
      <family val="2"/>
      <scheme val="minor"/>
    </font>
    <font>
      <sz val="11"/>
      <color rgb="FF000000"/>
      <name val="Calibri"/>
      <family val="2"/>
      <scheme val="minor"/>
    </font>
    <font>
      <b/>
      <sz val="11"/>
      <color rgb="FF000000"/>
      <name val="Calibri"/>
      <family val="2"/>
    </font>
    <font>
      <sz val="11"/>
      <name val="Calibri"/>
      <family val="2"/>
    </font>
    <font>
      <sz val="11"/>
      <color theme="1"/>
      <name val="Calibri"/>
      <family val="2"/>
    </font>
    <font>
      <sz val="10"/>
      <color rgb="FF000000"/>
      <name val="Calibri"/>
      <family val="2"/>
      <scheme val="minor"/>
    </font>
    <font>
      <sz val="9"/>
      <color rgb="FF424242"/>
      <name val="Calibri"/>
      <family val="2"/>
      <scheme val="minor"/>
    </font>
    <font>
      <b/>
      <sz val="12"/>
      <color theme="0"/>
      <name val="Calibri"/>
      <family val="2"/>
    </font>
    <font>
      <sz val="11"/>
      <color rgb="FFFF0000"/>
      <name val="Calibri"/>
      <family val="2"/>
    </font>
    <font>
      <sz val="11"/>
      <color rgb="FFC00000"/>
      <name val="Calibri"/>
      <family val="2"/>
    </font>
    <font>
      <sz val="10"/>
      <name val="Calibri"/>
      <family val="2"/>
    </font>
    <font>
      <sz val="11"/>
      <color rgb="FF7030A0"/>
      <name val="Calibri"/>
      <family val="2"/>
      <scheme val="minor"/>
    </font>
    <font>
      <b/>
      <sz val="11"/>
      <color rgb="FF000000"/>
      <name val="Calibri"/>
      <family val="2"/>
      <scheme val="minor"/>
    </font>
    <font>
      <sz val="11"/>
      <name val="Calibri"/>
      <family val="2"/>
      <scheme val="minor"/>
    </font>
    <font>
      <sz val="11"/>
      <color rgb="FF000000"/>
      <name val="Calibri"/>
      <family val="2"/>
      <scheme val="minor"/>
    </font>
    <font>
      <sz val="11"/>
      <name val="Calibri"/>
      <family val="2"/>
    </font>
    <font>
      <sz val="11"/>
      <color rgb="FF000000"/>
      <name val="Calibri"/>
      <family val="2"/>
    </font>
    <font>
      <sz val="11"/>
      <color rgb="FF242424"/>
      <name val="Calibri"/>
      <family val="2"/>
      <scheme val="minor"/>
    </font>
    <font>
      <sz val="11"/>
      <name val="Aptos Narrow"/>
      <family val="2"/>
    </font>
    <font>
      <sz val="11"/>
      <color rgb="FF000000"/>
      <name val="Aptos Narrow"/>
      <family val="2"/>
    </font>
  </fonts>
  <fills count="41">
    <fill>
      <patternFill patternType="none"/>
    </fill>
    <fill>
      <patternFill patternType="gray125"/>
    </fill>
    <fill>
      <patternFill patternType="solid">
        <fgColor rgb="FF0070C0"/>
        <bgColor indexed="64"/>
      </patternFill>
    </fill>
    <fill>
      <patternFill patternType="solid">
        <fgColor rgb="FFFF0000"/>
        <bgColor indexed="64"/>
      </patternFill>
    </fill>
    <fill>
      <patternFill patternType="solid">
        <fgColor theme="0"/>
        <bgColor indexed="64"/>
      </patternFill>
    </fill>
    <fill>
      <patternFill patternType="solid">
        <fgColor theme="7" tint="-0.249977111117893"/>
        <bgColor indexed="64"/>
      </patternFill>
    </fill>
    <fill>
      <patternFill patternType="solid">
        <fgColor theme="8"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rgb="FF92D050"/>
        <bgColor indexed="64"/>
      </patternFill>
    </fill>
    <fill>
      <patternFill patternType="solid">
        <fgColor indexed="42"/>
        <bgColor indexed="42"/>
      </patternFill>
    </fill>
    <fill>
      <patternFill patternType="solid">
        <fgColor indexed="9"/>
        <bgColor indexed="9"/>
      </patternFill>
    </fill>
    <fill>
      <patternFill patternType="solid">
        <fgColor indexed="55"/>
        <b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54"/>
        <bgColor indexed="54"/>
      </patternFill>
    </fill>
    <fill>
      <patternFill patternType="solid">
        <fgColor indexed="31"/>
        <bgColor indexed="31"/>
      </patternFill>
    </fill>
    <fill>
      <patternFill patternType="solid">
        <fgColor indexed="44"/>
        <bgColor indexed="44"/>
      </patternFill>
    </fill>
    <fill>
      <patternFill patternType="solid">
        <fgColor indexed="25"/>
        <bgColor indexed="25"/>
      </patternFill>
    </fill>
    <fill>
      <patternFill patternType="solid">
        <fgColor indexed="26"/>
        <bgColor indexed="26"/>
      </patternFill>
    </fill>
    <fill>
      <patternFill patternType="solid">
        <fgColor indexed="22"/>
        <bgColor indexed="22"/>
      </patternFill>
    </fill>
    <fill>
      <patternFill patternType="solid">
        <fgColor indexed="49"/>
        <bgColor indexed="49"/>
      </patternFill>
    </fill>
    <fill>
      <patternFill patternType="solid">
        <fgColor indexed="27"/>
        <bgColor indexed="27"/>
      </patternFill>
    </fill>
    <fill>
      <patternFill patternType="solid">
        <fgColor indexed="52"/>
        <bgColor indexed="52"/>
      </patternFill>
    </fill>
    <fill>
      <patternFill patternType="solid">
        <fgColor indexed="47"/>
        <bgColor indexed="47"/>
      </patternFill>
    </fill>
    <fill>
      <patternFill patternType="solid">
        <fgColor indexed="45"/>
        <bgColor indexed="45"/>
      </patternFill>
    </fill>
    <fill>
      <patternFill patternType="solid">
        <fgColor indexed="43"/>
        <bgColor indexed="43"/>
      </patternFill>
    </fill>
    <fill>
      <patternFill patternType="solid">
        <fgColor rgb="FFFFC000"/>
        <bgColor indexed="64"/>
      </patternFill>
    </fill>
    <fill>
      <patternFill patternType="solid">
        <fgColor rgb="FF00B050"/>
        <bgColor indexed="64"/>
      </patternFill>
    </fill>
    <fill>
      <patternFill patternType="solid">
        <fgColor rgb="FF008080"/>
        <bgColor indexed="64"/>
      </patternFill>
    </fill>
    <fill>
      <patternFill patternType="solid">
        <fgColor rgb="FFBFBFBF"/>
        <bgColor indexed="64"/>
      </patternFill>
    </fill>
    <fill>
      <patternFill patternType="solid">
        <fgColor rgb="FFFFFF66"/>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0" tint="-4.9989318521683403E-2"/>
        <bgColor indexed="64"/>
      </patternFill>
    </fill>
    <fill>
      <patternFill patternType="solid">
        <fgColor theme="9" tint="-0.499984740745262"/>
        <bgColor indexed="64"/>
      </patternFill>
    </fill>
    <fill>
      <patternFill patternType="solid">
        <fgColor rgb="FFF2F2F2"/>
        <bgColor rgb="FF000000"/>
      </patternFill>
    </fill>
    <fill>
      <patternFill patternType="solid">
        <fgColor rgb="FFFFFFFF"/>
        <bgColor rgb="FF000000"/>
      </patternFill>
    </fill>
  </fills>
  <borders count="136">
    <border>
      <left/>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style="thin">
        <color indexed="54"/>
      </top>
      <bottom style="double">
        <color indexed="5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4"/>
      </top>
      <bottom style="double">
        <color indexed="54"/>
      </bottom>
      <diagonal/>
    </border>
    <border>
      <left/>
      <right/>
      <top style="thin">
        <color auto="1"/>
      </top>
      <bottom style="thin">
        <color auto="1"/>
      </bottom>
      <diagonal/>
    </border>
    <border>
      <left style="thin">
        <color auto="1"/>
      </left>
      <right/>
      <top style="thin">
        <color auto="1"/>
      </top>
      <bottom style="medium">
        <color indexed="64"/>
      </bottom>
      <diagonal/>
    </border>
    <border>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auto="1"/>
      </right>
      <top style="thin">
        <color auto="1"/>
      </top>
      <bottom/>
      <diagonal/>
    </border>
    <border>
      <left style="thin">
        <color indexed="64"/>
      </left>
      <right style="medium">
        <color indexed="64"/>
      </right>
      <top style="thin">
        <color indexed="64"/>
      </top>
      <bottom/>
      <diagonal/>
    </border>
    <border>
      <left style="thin">
        <color indexed="64"/>
      </left>
      <right style="thin">
        <color indexed="64"/>
      </right>
      <top/>
      <bottom style="thin">
        <color rgb="FF000000"/>
      </bottom>
      <diagonal/>
    </border>
    <border>
      <left style="thin">
        <color auto="1"/>
      </left>
      <right style="thin">
        <color auto="1"/>
      </right>
      <top style="thin">
        <color auto="1"/>
      </top>
      <bottom style="thin">
        <color rgb="FF000000"/>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auto="1"/>
      </right>
      <top style="thin">
        <color auto="1"/>
      </top>
      <bottom style="medium">
        <color indexed="64"/>
      </bottom>
      <diagonal/>
    </border>
    <border>
      <left style="thin">
        <color rgb="FF000000"/>
      </left>
      <right style="thin">
        <color rgb="FF000000"/>
      </right>
      <top style="thin">
        <color rgb="FF000000"/>
      </top>
      <bottom style="thin">
        <color rgb="FF000000"/>
      </bottom>
      <diagonal/>
    </border>
    <border>
      <left/>
      <right/>
      <top/>
      <bottom style="medium">
        <color indexed="64"/>
      </bottom>
      <diagonal/>
    </border>
    <border>
      <left style="medium">
        <color rgb="FF000000"/>
      </left>
      <right style="thin">
        <color auto="1"/>
      </right>
      <top style="medium">
        <color rgb="FF000000"/>
      </top>
      <bottom style="thin">
        <color auto="1"/>
      </bottom>
      <diagonal/>
    </border>
    <border>
      <left style="thin">
        <color auto="1"/>
      </left>
      <right style="thin">
        <color auto="1"/>
      </right>
      <top style="medium">
        <color rgb="FF000000"/>
      </top>
      <bottom style="thin">
        <color auto="1"/>
      </bottom>
      <diagonal/>
    </border>
    <border>
      <left/>
      <right style="thin">
        <color indexed="64"/>
      </right>
      <top style="medium">
        <color rgb="FF000000"/>
      </top>
      <bottom style="thin">
        <color indexed="64"/>
      </bottom>
      <diagonal/>
    </border>
    <border>
      <left style="thin">
        <color indexed="64"/>
      </left>
      <right style="thin">
        <color indexed="64"/>
      </right>
      <top style="medium">
        <color rgb="FF000000"/>
      </top>
      <bottom/>
      <diagonal/>
    </border>
    <border>
      <left style="thin">
        <color indexed="64"/>
      </left>
      <right style="medium">
        <color rgb="FF000000"/>
      </right>
      <top style="medium">
        <color rgb="FF000000"/>
      </top>
      <bottom style="thin">
        <color indexed="64"/>
      </bottom>
      <diagonal/>
    </border>
    <border>
      <left style="medium">
        <color rgb="FF000000"/>
      </left>
      <right style="thin">
        <color auto="1"/>
      </right>
      <top style="thin">
        <color auto="1"/>
      </top>
      <bottom style="thin">
        <color auto="1"/>
      </bottom>
      <diagonal/>
    </border>
    <border>
      <left style="thin">
        <color indexed="64"/>
      </left>
      <right style="medium">
        <color rgb="FF000000"/>
      </right>
      <top style="thin">
        <color indexed="64"/>
      </top>
      <bottom style="thin">
        <color indexed="64"/>
      </bottom>
      <diagonal/>
    </border>
    <border>
      <left style="medium">
        <color rgb="FF000000"/>
      </left>
      <right style="thin">
        <color auto="1"/>
      </right>
      <top style="thin">
        <color auto="1"/>
      </top>
      <bottom style="medium">
        <color rgb="FF000000"/>
      </bottom>
      <diagonal/>
    </border>
    <border>
      <left style="thin">
        <color auto="1"/>
      </left>
      <right style="thin">
        <color auto="1"/>
      </right>
      <top style="thin">
        <color auto="1"/>
      </top>
      <bottom style="medium">
        <color rgb="FF000000"/>
      </bottom>
      <diagonal/>
    </border>
    <border>
      <left/>
      <right style="thin">
        <color indexed="64"/>
      </right>
      <top style="thin">
        <color indexed="64"/>
      </top>
      <bottom style="medium">
        <color rgb="FF000000"/>
      </bottom>
      <diagonal/>
    </border>
    <border>
      <left style="thin">
        <color indexed="64"/>
      </left>
      <right style="thin">
        <color indexed="64"/>
      </right>
      <top/>
      <bottom style="medium">
        <color rgb="FF000000"/>
      </bottom>
      <diagonal/>
    </border>
    <border>
      <left style="thin">
        <color indexed="64"/>
      </left>
      <right style="medium">
        <color rgb="FF000000"/>
      </right>
      <top style="thin">
        <color indexed="64"/>
      </top>
      <bottom style="medium">
        <color rgb="FF000000"/>
      </bottom>
      <diagonal/>
    </border>
    <border>
      <left style="medium">
        <color rgb="FF000000"/>
      </left>
      <right style="thin">
        <color auto="1"/>
      </right>
      <top style="thin">
        <color auto="1"/>
      </top>
      <bottom/>
      <diagonal/>
    </border>
    <border>
      <left style="thin">
        <color indexed="64"/>
      </left>
      <right style="medium">
        <color rgb="FF000000"/>
      </right>
      <top style="thin">
        <color indexed="64"/>
      </top>
      <bottom/>
      <diagonal/>
    </border>
    <border>
      <left style="medium">
        <color rgb="FF000000"/>
      </left>
      <right style="thin">
        <color auto="1"/>
      </right>
      <top/>
      <bottom style="thin">
        <color auto="1"/>
      </bottom>
      <diagonal/>
    </border>
    <border>
      <left style="thin">
        <color indexed="64"/>
      </left>
      <right style="medium">
        <color rgb="FF000000"/>
      </right>
      <top/>
      <bottom style="thin">
        <color indexed="64"/>
      </bottom>
      <diagonal/>
    </border>
    <border>
      <left/>
      <right style="thin">
        <color indexed="64"/>
      </right>
      <top/>
      <bottom style="medium">
        <color indexed="64"/>
      </bottom>
      <diagonal/>
    </border>
    <border>
      <left style="thin">
        <color indexed="64"/>
      </left>
      <right/>
      <top/>
      <bottom/>
      <diagonal/>
    </border>
    <border>
      <left/>
      <right style="thin">
        <color indexed="64"/>
      </right>
      <top/>
      <bottom/>
      <diagonal/>
    </border>
    <border>
      <left style="thin">
        <color auto="1"/>
      </left>
      <right style="thin">
        <color auto="1"/>
      </right>
      <top style="thick">
        <color indexed="64"/>
      </top>
      <bottom style="thin">
        <color auto="1"/>
      </bottom>
      <diagonal/>
    </border>
    <border>
      <left style="thin">
        <color auto="1"/>
      </left>
      <right style="thin">
        <color auto="1"/>
      </right>
      <top style="thick">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style="thin">
        <color indexed="64"/>
      </left>
      <right style="medium">
        <color rgb="FF000000"/>
      </right>
      <top style="medium">
        <color rgb="FF000000"/>
      </top>
      <bottom/>
      <diagonal/>
    </border>
    <border>
      <left style="thin">
        <color indexed="64"/>
      </left>
      <right style="medium">
        <color rgb="FF000000"/>
      </right>
      <top/>
      <bottom/>
      <diagonal/>
    </border>
    <border>
      <left/>
      <right style="thin">
        <color auto="1"/>
      </right>
      <top style="medium">
        <color rgb="FF000000"/>
      </top>
      <bottom/>
      <diagonal/>
    </border>
    <border>
      <left style="medium">
        <color indexed="64"/>
      </left>
      <right style="thin">
        <color auto="1"/>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auto="1"/>
      </left>
      <right style="thin">
        <color auto="1"/>
      </right>
      <top style="medium">
        <color indexed="64"/>
      </top>
      <bottom style="thin">
        <color rgb="FF000000"/>
      </bottom>
      <diagonal/>
    </border>
    <border>
      <left style="thin">
        <color auto="1"/>
      </left>
      <right style="thin">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style="medium">
        <color auto="1"/>
      </top>
      <bottom/>
      <diagonal/>
    </border>
    <border>
      <left style="thin">
        <color auto="1"/>
      </left>
      <right style="thin">
        <color auto="1"/>
      </right>
      <top style="medium">
        <color auto="1"/>
      </top>
      <bottom style="thin">
        <color rgb="FF000000"/>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style="thin">
        <color auto="1"/>
      </top>
      <bottom style="thin">
        <color rgb="FF000000"/>
      </bottom>
      <diagonal/>
    </border>
    <border>
      <left style="thin">
        <color auto="1"/>
      </left>
      <right style="thin">
        <color auto="1"/>
      </right>
      <top/>
      <bottom style="thin">
        <color rgb="FF000000"/>
      </bottom>
      <diagonal/>
    </border>
    <border>
      <left style="thin">
        <color auto="1"/>
      </left>
      <right style="thin">
        <color auto="1"/>
      </right>
      <top/>
      <bottom style="thin">
        <color auto="1"/>
      </bottom>
      <diagonal/>
    </border>
    <border>
      <left/>
      <right style="thin">
        <color auto="1"/>
      </right>
      <top style="thin">
        <color auto="1"/>
      </top>
      <bottom style="medium">
        <color auto="1"/>
      </bottom>
      <diagonal/>
    </border>
    <border>
      <left style="thin">
        <color auto="1"/>
      </left>
      <right style="thin">
        <color auto="1"/>
      </right>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style="medium">
        <color indexed="64"/>
      </top>
      <bottom/>
      <diagonal/>
    </border>
    <border>
      <left style="thin">
        <color indexed="64"/>
      </left>
      <right/>
      <top style="medium">
        <color rgb="FF000000"/>
      </top>
      <bottom style="thin">
        <color indexed="64"/>
      </bottom>
      <diagonal/>
    </border>
    <border>
      <left/>
      <right style="thin">
        <color indexed="64"/>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diagonal/>
    </border>
    <border>
      <left style="thin">
        <color auto="1"/>
      </left>
      <right/>
      <top style="medium">
        <color indexed="64"/>
      </top>
      <bottom style="thin">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right style="thin">
        <color rgb="FF000000"/>
      </right>
      <top style="thin">
        <color indexed="64"/>
      </top>
      <bottom style="thin">
        <color indexed="64"/>
      </bottom>
      <diagonal/>
    </border>
    <border>
      <left style="thin">
        <color indexed="64"/>
      </left>
      <right/>
      <top/>
      <bottom style="medium">
        <color indexed="64"/>
      </bottom>
      <diagonal/>
    </border>
    <border>
      <left style="thin">
        <color indexed="64"/>
      </left>
      <right style="medium">
        <color indexed="64"/>
      </right>
      <top/>
      <bottom style="medium">
        <color rgb="FF000000"/>
      </bottom>
      <diagonal/>
    </border>
    <border>
      <left style="thin">
        <color indexed="64"/>
      </left>
      <right style="medium">
        <color rgb="FF000000"/>
      </right>
      <top style="medium">
        <color indexed="64"/>
      </top>
      <bottom/>
      <diagonal/>
    </border>
    <border>
      <left style="thin">
        <color indexed="64"/>
      </left>
      <right style="medium">
        <color rgb="FF000000"/>
      </right>
      <top/>
      <bottom style="medium">
        <color rgb="FF000000"/>
      </bottom>
      <diagonal/>
    </border>
    <border>
      <left style="medium">
        <color rgb="FF000000"/>
      </left>
      <right style="thin">
        <color indexed="64"/>
      </right>
      <top style="medium">
        <color rgb="FF000000"/>
      </top>
      <bottom/>
      <diagonal/>
    </border>
    <border>
      <left style="medium">
        <color rgb="FF000000"/>
      </left>
      <right style="thin">
        <color indexed="64"/>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auto="1"/>
      </left>
      <right style="thin">
        <color auto="1"/>
      </right>
      <top style="medium">
        <color rgb="FF000000"/>
      </top>
      <bottom style="thin">
        <color rgb="FF000000"/>
      </bottom>
      <diagonal/>
    </border>
    <border>
      <left style="medium">
        <color rgb="FF000000"/>
      </left>
      <right style="thin">
        <color indexed="64"/>
      </right>
      <top/>
      <bottom style="medium">
        <color rgb="FF000000"/>
      </bottom>
      <diagonal/>
    </border>
    <border>
      <left style="medium">
        <color indexed="64"/>
      </left>
      <right style="thin">
        <color rgb="FF000000"/>
      </right>
      <top style="thin">
        <color rgb="FF000000"/>
      </top>
      <bottom/>
      <diagonal/>
    </border>
  </borders>
  <cellStyleXfs count="87">
    <xf numFmtId="0" fontId="0" fillId="0" borderId="0"/>
    <xf numFmtId="0" fontId="4" fillId="0" borderId="0"/>
    <xf numFmtId="0" fontId="9" fillId="0" borderId="0"/>
    <xf numFmtId="0" fontId="20" fillId="10" borderId="0" applyNumberFormat="0" applyBorder="0" applyAlignment="0" applyProtection="0"/>
    <xf numFmtId="0" fontId="26" fillId="11" borderId="6" applyNumberFormat="0" applyAlignment="0" applyProtection="0"/>
    <xf numFmtId="0" fontId="28" fillId="12" borderId="7" applyNumberFormat="0" applyAlignment="0" applyProtection="0"/>
    <xf numFmtId="0" fontId="27" fillId="0" borderId="8" applyNumberFormat="0" applyFill="0" applyAlignment="0" applyProtection="0"/>
    <xf numFmtId="0" fontId="19" fillId="0" borderId="0" applyNumberFormat="0" applyFill="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30"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30" fillId="18" borderId="0" applyNumberFormat="0" applyBorder="0" applyAlignment="0" applyProtection="0"/>
    <xf numFmtId="0" fontId="30"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30" fillId="12" borderId="0" applyNumberFormat="0" applyBorder="0" applyAlignment="0" applyProtection="0"/>
    <xf numFmtId="0" fontId="30" fillId="12" borderId="0" applyNumberFormat="0" applyBorder="0" applyAlignment="0" applyProtection="0"/>
    <xf numFmtId="0" fontId="9" fillId="20" borderId="0" applyNumberFormat="0" applyBorder="0" applyAlignment="0" applyProtection="0"/>
    <xf numFmtId="0" fontId="9" fillId="10" borderId="0" applyNumberFormat="0" applyBorder="0" applyAlignment="0" applyProtection="0"/>
    <xf numFmtId="0" fontId="30" fillId="21" borderId="0" applyNumberFormat="0" applyBorder="0" applyAlignment="0" applyProtection="0"/>
    <xf numFmtId="0" fontId="30" fillId="16" borderId="0" applyNumberFormat="0" applyBorder="0" applyAlignment="0" applyProtection="0"/>
    <xf numFmtId="0" fontId="9" fillId="17" borderId="0" applyNumberFormat="0" applyBorder="0" applyAlignment="0" applyProtection="0"/>
    <xf numFmtId="0" fontId="9" fillId="21" borderId="0" applyNumberFormat="0" applyBorder="0" applyAlignment="0" applyProtection="0"/>
    <xf numFmtId="0" fontId="30" fillId="21" borderId="0" applyNumberFormat="0" applyBorder="0" applyAlignment="0" applyProtection="0"/>
    <xf numFmtId="0" fontId="30" fillId="22" borderId="0" applyNumberFormat="0" applyBorder="0" applyAlignment="0" applyProtection="0"/>
    <xf numFmtId="0" fontId="9" fillId="23" borderId="0" applyNumberFormat="0" applyBorder="0" applyAlignment="0" applyProtection="0"/>
    <xf numFmtId="0" fontId="9" fillId="17" borderId="0" applyNumberFormat="0" applyBorder="0" applyAlignment="0" applyProtection="0"/>
    <xf numFmtId="0" fontId="30" fillId="18" borderId="0" applyNumberFormat="0" applyBorder="0" applyAlignment="0" applyProtection="0"/>
    <xf numFmtId="0" fontId="30" fillId="24" borderId="0" applyNumberFormat="0" applyBorder="0" applyAlignment="0" applyProtection="0"/>
    <xf numFmtId="0" fontId="9" fillId="20" borderId="0" applyNumberFormat="0" applyBorder="0" applyAlignment="0" applyProtection="0"/>
    <xf numFmtId="0" fontId="9" fillId="25" borderId="0" applyNumberFormat="0" applyBorder="0" applyAlignment="0" applyProtection="0"/>
    <xf numFmtId="0" fontId="30" fillId="25" borderId="0" applyNumberFormat="0" applyBorder="0" applyAlignment="0" applyProtection="0"/>
    <xf numFmtId="0" fontId="24" fillId="25" borderId="6" applyNumberFormat="0" applyAlignment="0" applyProtection="0"/>
    <xf numFmtId="0" fontId="21" fillId="26" borderId="0" applyNumberFormat="0" applyBorder="0" applyAlignment="0" applyProtection="0"/>
    <xf numFmtId="0" fontId="22" fillId="27" borderId="0" applyNumberFormat="0" applyBorder="0" applyAlignment="0" applyProtection="0"/>
    <xf numFmtId="0" fontId="9" fillId="20" borderId="9" applyNumberFormat="0" applyAlignment="0" applyProtection="0"/>
    <xf numFmtId="0" fontId="25" fillId="11" borderId="10" applyNumberFormat="0" applyAlignment="0" applyProtection="0"/>
    <xf numFmtId="0" fontId="29" fillId="0" borderId="0" applyNumberFormat="0" applyFill="0" applyBorder="0" applyAlignment="0" applyProtection="0"/>
    <xf numFmtId="0" fontId="17" fillId="0" borderId="11" applyNumberFormat="0" applyFill="0" applyAlignment="0" applyProtection="0"/>
    <xf numFmtId="0" fontId="18" fillId="0" borderId="12" applyNumberFormat="0" applyFill="0" applyAlignment="0" applyProtection="0"/>
    <xf numFmtId="0" fontId="19" fillId="0" borderId="13" applyNumberFormat="0" applyFill="0" applyAlignment="0" applyProtection="0"/>
    <xf numFmtId="0" fontId="16" fillId="0" borderId="0" applyNumberFormat="0" applyFill="0" applyBorder="0" applyAlignment="0" applyProtection="0"/>
    <xf numFmtId="0" fontId="23" fillId="0" borderId="14" applyNumberFormat="0" applyFill="0" applyAlignment="0" applyProtection="0"/>
    <xf numFmtId="0" fontId="4" fillId="0" borderId="0"/>
    <xf numFmtId="0" fontId="15" fillId="0" borderId="0"/>
    <xf numFmtId="0" fontId="15" fillId="0" borderId="0"/>
    <xf numFmtId="0" fontId="7"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0" fillId="16" borderId="0" applyNumberFormat="0" applyBorder="0" applyAlignment="0" applyProtection="0"/>
    <xf numFmtId="0" fontId="30" fillId="19" borderId="0" applyNumberFormat="0" applyBorder="0" applyAlignment="0" applyProtection="0"/>
    <xf numFmtId="0" fontId="30" fillId="12" borderId="0" applyNumberFormat="0" applyBorder="0" applyAlignment="0" applyProtection="0"/>
    <xf numFmtId="0" fontId="30" fillId="16" borderId="0" applyNumberFormat="0" applyBorder="0" applyAlignment="0" applyProtection="0"/>
    <xf numFmtId="0" fontId="30" fillId="22" borderId="0" applyNumberFormat="0" applyBorder="0" applyAlignment="0" applyProtection="0"/>
    <xf numFmtId="0" fontId="30" fillId="24" borderId="0" applyNumberFormat="0" applyBorder="0" applyAlignment="0" applyProtection="0"/>
    <xf numFmtId="9" fontId="15" fillId="0" borderId="0" applyFont="0" applyFill="0" applyBorder="0" applyAlignment="0" applyProtection="0"/>
    <xf numFmtId="41" fontId="15" fillId="0" borderId="0" applyFont="0" applyFill="0" applyBorder="0" applyAlignment="0" applyProtection="0"/>
    <xf numFmtId="0" fontId="45" fillId="0" borderId="0"/>
    <xf numFmtId="0" fontId="26" fillId="11" borderId="35" applyNumberFormat="0" applyAlignment="0" applyProtection="0"/>
    <xf numFmtId="0" fontId="24" fillId="25" borderId="35" applyNumberFormat="0" applyAlignment="0" applyProtection="0"/>
    <xf numFmtId="0" fontId="9" fillId="20" borderId="36" applyNumberFormat="0" applyAlignment="0" applyProtection="0"/>
    <xf numFmtId="0" fontId="25" fillId="11" borderId="37" applyNumberFormat="0" applyAlignment="0" applyProtection="0"/>
    <xf numFmtId="0" fontId="23" fillId="0" borderId="38" applyNumberFormat="0" applyFill="0" applyAlignment="0" applyProtection="0"/>
    <xf numFmtId="41" fontId="15" fillId="0" borderId="0" applyFont="0" applyFill="0" applyBorder="0" applyAlignment="0" applyProtection="0"/>
    <xf numFmtId="0" fontId="26" fillId="11" borderId="39" applyNumberFormat="0" applyAlignment="0" applyProtection="0"/>
    <xf numFmtId="0" fontId="25" fillId="11" borderId="48" applyNumberFormat="0" applyAlignment="0" applyProtection="0"/>
    <xf numFmtId="0" fontId="9" fillId="20" borderId="47" applyNumberFormat="0" applyAlignment="0" applyProtection="0"/>
    <xf numFmtId="0" fontId="24" fillId="25" borderId="39" applyNumberFormat="0" applyAlignment="0" applyProtection="0"/>
    <xf numFmtId="0" fontId="9" fillId="20" borderId="40" applyNumberFormat="0" applyAlignment="0" applyProtection="0"/>
    <xf numFmtId="0" fontId="25" fillId="11" borderId="41" applyNumberFormat="0" applyAlignment="0" applyProtection="0"/>
    <xf numFmtId="0" fontId="23" fillId="0" borderId="42" applyNumberFormat="0" applyFill="0" applyAlignment="0" applyProtection="0"/>
    <xf numFmtId="0" fontId="23" fillId="0" borderId="49" applyNumberFormat="0" applyFill="0" applyAlignment="0" applyProtection="0"/>
    <xf numFmtId="0" fontId="24" fillId="25" borderId="46" applyNumberFormat="0" applyAlignment="0" applyProtection="0"/>
    <xf numFmtId="0" fontId="26" fillId="11" borderId="46" applyNumberFormat="0" applyAlignment="0" applyProtection="0"/>
    <xf numFmtId="41" fontId="15" fillId="0" borderId="0" applyFont="0" applyFill="0" applyBorder="0" applyAlignment="0" applyProtection="0"/>
    <xf numFmtId="9" fontId="2" fillId="0" borderId="0" applyFont="0" applyFill="0" applyBorder="0" applyAlignment="0" applyProtection="0"/>
  </cellStyleXfs>
  <cellXfs count="1552">
    <xf numFmtId="0" fontId="0" fillId="0" borderId="0" xfId="0"/>
    <xf numFmtId="0" fontId="0" fillId="0" borderId="0" xfId="0" applyAlignment="1" applyProtection="1">
      <alignment wrapText="1"/>
      <protection locked="0"/>
    </xf>
    <xf numFmtId="0" fontId="0" fillId="0" borderId="0" xfId="0" applyAlignment="1" applyProtection="1">
      <alignment horizontal="center" wrapText="1"/>
      <protection locked="0"/>
    </xf>
    <xf numFmtId="0" fontId="33" fillId="0" borderId="0" xfId="0" applyFont="1" applyAlignment="1" applyProtection="1">
      <alignment wrapText="1"/>
      <protection locked="0"/>
    </xf>
    <xf numFmtId="0" fontId="3" fillId="0" borderId="0" xfId="0" applyFont="1" applyAlignment="1" applyProtection="1">
      <alignment wrapText="1"/>
      <protection locked="0"/>
    </xf>
    <xf numFmtId="0" fontId="40" fillId="0" borderId="0" xfId="0" applyFont="1" applyAlignment="1" applyProtection="1">
      <alignment wrapText="1"/>
      <protection locked="0"/>
    </xf>
    <xf numFmtId="0" fontId="5" fillId="30" borderId="3" xfId="0" applyFont="1" applyFill="1" applyBorder="1" applyAlignment="1" applyProtection="1">
      <alignment horizontal="center" vertical="center" wrapText="1"/>
      <protection locked="0"/>
    </xf>
    <xf numFmtId="0" fontId="0" fillId="0" borderId="0" xfId="0" applyAlignment="1" applyProtection="1">
      <alignment vertical="center" wrapText="1"/>
      <protection locked="0"/>
    </xf>
    <xf numFmtId="0" fontId="32" fillId="0" borderId="0" xfId="0" applyFont="1" applyAlignment="1" applyProtection="1">
      <alignment wrapText="1"/>
      <protection locked="0"/>
    </xf>
    <xf numFmtId="0" fontId="0" fillId="0" borderId="26" xfId="0" applyBorder="1" applyAlignment="1" applyProtection="1">
      <alignment horizontal="center" vertical="center" wrapText="1"/>
      <protection locked="0"/>
    </xf>
    <xf numFmtId="0" fontId="0" fillId="37" borderId="26" xfId="0" applyFill="1" applyBorder="1" applyAlignment="1" applyProtection="1">
      <alignment horizontal="center" vertical="center" textRotation="90" wrapText="1"/>
      <protection locked="0"/>
    </xf>
    <xf numFmtId="0" fontId="0" fillId="0" borderId="0" xfId="0" applyAlignment="1" applyProtection="1">
      <alignment horizontal="center" vertical="center" wrapText="1"/>
      <protection locked="0"/>
    </xf>
    <xf numFmtId="0" fontId="44" fillId="0" borderId="0" xfId="0" applyFont="1" applyAlignment="1" applyProtection="1">
      <alignment horizontal="center" vertical="center" wrapText="1"/>
      <protection locked="0"/>
    </xf>
    <xf numFmtId="0" fontId="0" fillId="0" borderId="28" xfId="0" applyBorder="1" applyAlignment="1" applyProtection="1">
      <alignment horizontal="center" vertical="center" wrapText="1"/>
      <protection locked="0"/>
    </xf>
    <xf numFmtId="0" fontId="0" fillId="0" borderId="0" xfId="0" applyProtection="1">
      <protection locked="0"/>
    </xf>
    <xf numFmtId="9" fontId="6" fillId="37" borderId="26" xfId="66" applyFont="1" applyFill="1" applyBorder="1" applyAlignment="1" applyProtection="1">
      <alignment horizontal="center" vertical="center" wrapText="1"/>
    </xf>
    <xf numFmtId="0" fontId="0" fillId="0" borderId="0" xfId="0" applyAlignment="1" applyProtection="1">
      <alignment vertical="center"/>
      <protection locked="0"/>
    </xf>
    <xf numFmtId="0" fontId="6" fillId="0" borderId="0" xfId="0" applyFont="1" applyAlignment="1" applyProtection="1">
      <alignment wrapText="1"/>
      <protection locked="0"/>
    </xf>
    <xf numFmtId="0" fontId="32" fillId="0" borderId="0" xfId="0" applyFont="1"/>
    <xf numFmtId="0" fontId="36" fillId="0" borderId="0" xfId="0" applyFont="1"/>
    <xf numFmtId="0" fontId="37" fillId="0" borderId="0" xfId="0" applyFont="1" applyAlignment="1">
      <alignment horizontal="center" vertical="center" wrapText="1"/>
    </xf>
    <xf numFmtId="9" fontId="35" fillId="0" borderId="19" xfId="0" applyNumberFormat="1" applyFont="1" applyBorder="1" applyAlignment="1">
      <alignment horizontal="center" vertical="center" wrapText="1" readingOrder="1"/>
    </xf>
    <xf numFmtId="0" fontId="37" fillId="4" borderId="0" xfId="0" applyFont="1" applyFill="1" applyAlignment="1">
      <alignment horizontal="center" vertical="center" wrapText="1"/>
    </xf>
    <xf numFmtId="0" fontId="37" fillId="0" borderId="18" xfId="0" applyFont="1" applyBorder="1" applyAlignment="1">
      <alignment horizontal="justify" vertical="center" wrapText="1" readingOrder="1"/>
    </xf>
    <xf numFmtId="0" fontId="37" fillId="0" borderId="19" xfId="0" applyFont="1" applyBorder="1" applyAlignment="1">
      <alignment horizontal="justify" vertical="center" wrapText="1" readingOrder="1"/>
    </xf>
    <xf numFmtId="0" fontId="37" fillId="0" borderId="0" xfId="0" applyFont="1"/>
    <xf numFmtId="9" fontId="34" fillId="0" borderId="19" xfId="0" applyNumberFormat="1" applyFont="1" applyBorder="1" applyAlignment="1">
      <alignment horizontal="center" vertical="center" wrapText="1" readingOrder="1"/>
    </xf>
    <xf numFmtId="9" fontId="35" fillId="0" borderId="0" xfId="0" applyNumberFormat="1" applyFont="1" applyAlignment="1">
      <alignment horizontal="center" vertical="center" wrapText="1" readingOrder="1"/>
    </xf>
    <xf numFmtId="0" fontId="37" fillId="0" borderId="0" xfId="0" applyFont="1" applyAlignment="1">
      <alignment wrapText="1"/>
    </xf>
    <xf numFmtId="0" fontId="0" fillId="0" borderId="1" xfId="0" applyBorder="1" applyAlignment="1" applyProtection="1">
      <alignment horizontal="center" vertical="center" wrapText="1"/>
      <protection locked="0"/>
    </xf>
    <xf numFmtId="9" fontId="37" fillId="0" borderId="0" xfId="66" applyFont="1" applyAlignment="1" applyProtection="1">
      <alignment vertical="center"/>
    </xf>
    <xf numFmtId="41" fontId="37" fillId="0" borderId="0" xfId="67" applyFont="1" applyAlignment="1" applyProtection="1">
      <alignment horizontal="center" vertical="center"/>
    </xf>
    <xf numFmtId="0" fontId="37" fillId="0" borderId="18" xfId="0" applyFont="1" applyBorder="1" applyAlignment="1">
      <alignment horizontal="center" vertical="center" wrapText="1" readingOrder="1"/>
    </xf>
    <xf numFmtId="0" fontId="37" fillId="0" borderId="19" xfId="0" applyFont="1" applyBorder="1" applyAlignment="1">
      <alignment horizontal="center" vertical="center" wrapText="1" readingOrder="1"/>
    </xf>
    <xf numFmtId="0" fontId="11" fillId="0" borderId="0" xfId="0" applyFont="1" applyAlignment="1" applyProtection="1">
      <alignment wrapText="1"/>
      <protection locked="0"/>
    </xf>
    <xf numFmtId="0" fontId="11" fillId="0" borderId="0" xfId="0" applyFont="1" applyAlignment="1" applyProtection="1">
      <alignment vertical="center"/>
      <protection locked="0"/>
    </xf>
    <xf numFmtId="9" fontId="32" fillId="0" borderId="0" xfId="66" applyFont="1"/>
    <xf numFmtId="0" fontId="46" fillId="0" borderId="0" xfId="0" applyFont="1" applyAlignment="1" applyProtection="1">
      <alignment wrapText="1"/>
      <protection locked="0"/>
    </xf>
    <xf numFmtId="0" fontId="3" fillId="0" borderId="1" xfId="0" applyFont="1" applyBorder="1" applyAlignment="1" applyProtection="1">
      <alignment horizontal="center" wrapText="1"/>
      <protection locked="0"/>
    </xf>
    <xf numFmtId="0" fontId="3" fillId="0" borderId="0" xfId="0" applyFont="1" applyAlignment="1" applyProtection="1">
      <alignment horizontal="center" vertical="center" wrapText="1"/>
      <protection locked="0"/>
    </xf>
    <xf numFmtId="0" fontId="33" fillId="0" borderId="0" xfId="0" applyFont="1" applyAlignment="1" applyProtection="1">
      <alignment vertical="center" wrapText="1"/>
      <protection locked="0"/>
    </xf>
    <xf numFmtId="0" fontId="0" fillId="0" borderId="0" xfId="0" applyAlignment="1">
      <alignment horizontal="center"/>
    </xf>
    <xf numFmtId="0" fontId="33" fillId="0" borderId="0" xfId="0" applyFont="1" applyAlignment="1" applyProtection="1">
      <alignment vertical="top"/>
      <protection locked="0"/>
    </xf>
    <xf numFmtId="0" fontId="47" fillId="0" borderId="0" xfId="0" applyFont="1" applyAlignment="1">
      <alignment vertical="center"/>
    </xf>
    <xf numFmtId="0" fontId="6" fillId="0" borderId="0" xfId="0" applyFont="1" applyAlignment="1" applyProtection="1">
      <alignment horizontal="center" vertical="center" wrapText="1"/>
      <protection locked="0"/>
    </xf>
    <xf numFmtId="0" fontId="6" fillId="0" borderId="0" xfId="0" applyFont="1" applyAlignment="1" applyProtection="1">
      <alignment vertical="center" wrapText="1"/>
      <protection locked="0"/>
    </xf>
    <xf numFmtId="0" fontId="32" fillId="0" borderId="0" xfId="0" applyFont="1" applyAlignment="1">
      <alignment wrapText="1"/>
    </xf>
    <xf numFmtId="0" fontId="0" fillId="0" borderId="26" xfId="0" applyBorder="1" applyAlignment="1" applyProtection="1">
      <alignment vertical="center" wrapText="1"/>
      <protection locked="0"/>
    </xf>
    <xf numFmtId="0" fontId="3" fillId="0" borderId="0" xfId="0" applyFont="1" applyAlignment="1" applyProtection="1">
      <alignment horizontal="center" wrapText="1"/>
      <protection locked="0"/>
    </xf>
    <xf numFmtId="1" fontId="0" fillId="0" borderId="26" xfId="0" applyNumberForma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0" fontId="6" fillId="37" borderId="28" xfId="0" applyFont="1" applyFill="1" applyBorder="1" applyAlignment="1" applyProtection="1">
      <alignment horizontal="center" vertical="center" textRotation="90" wrapText="1"/>
      <protection locked="0"/>
    </xf>
    <xf numFmtId="0" fontId="6" fillId="37" borderId="1" xfId="0" applyFont="1" applyFill="1" applyBorder="1" applyAlignment="1" applyProtection="1">
      <alignment horizontal="center" vertical="center" textRotation="90" wrapText="1"/>
      <protection locked="0"/>
    </xf>
    <xf numFmtId="0" fontId="45" fillId="0" borderId="0" xfId="0" applyFont="1" applyAlignment="1" applyProtection="1">
      <alignment wrapText="1"/>
      <protection locked="0"/>
    </xf>
    <xf numFmtId="0" fontId="45" fillId="0" borderId="0" xfId="0" applyFont="1" applyAlignment="1" applyProtection="1">
      <alignment horizontal="center" wrapText="1"/>
      <protection locked="0"/>
    </xf>
    <xf numFmtId="0" fontId="45" fillId="0" borderId="0" xfId="0" applyFont="1" applyAlignment="1" applyProtection="1">
      <alignment horizontal="center" vertical="center" wrapText="1"/>
      <protection locked="0"/>
    </xf>
    <xf numFmtId="0" fontId="45" fillId="0" borderId="0" xfId="0" applyFont="1" applyAlignment="1" applyProtection="1">
      <alignment vertical="center" wrapText="1"/>
      <protection locked="0"/>
    </xf>
    <xf numFmtId="0" fontId="52" fillId="0" borderId="0" xfId="0" applyFont="1" applyAlignment="1" applyProtection="1">
      <alignment wrapText="1"/>
      <protection locked="0"/>
    </xf>
    <xf numFmtId="0" fontId="3" fillId="0" borderId="31" xfId="0" applyFont="1" applyBorder="1" applyAlignment="1" applyProtection="1">
      <alignment horizontal="center" wrapText="1"/>
      <protection locked="0"/>
    </xf>
    <xf numFmtId="0" fontId="38" fillId="0" borderId="0" xfId="0" applyFont="1"/>
    <xf numFmtId="0" fontId="38" fillId="31" borderId="0" xfId="0" applyFont="1" applyFill="1" applyAlignment="1">
      <alignment horizontal="center" vertical="center" wrapText="1" readingOrder="1"/>
    </xf>
    <xf numFmtId="0" fontId="37" fillId="9" borderId="18" xfId="0" applyFont="1" applyFill="1" applyBorder="1" applyAlignment="1">
      <alignment horizontal="center" vertical="center" wrapText="1" readingOrder="1"/>
    </xf>
    <xf numFmtId="9" fontId="37" fillId="0" borderId="18" xfId="0" applyNumberFormat="1" applyFont="1" applyBorder="1" applyAlignment="1">
      <alignment horizontal="center" vertical="center" wrapText="1" readingOrder="1"/>
    </xf>
    <xf numFmtId="0" fontId="37" fillId="29" borderId="19" xfId="0" applyFont="1" applyFill="1" applyBorder="1" applyAlignment="1">
      <alignment horizontal="center" vertical="center" wrapText="1" readingOrder="1"/>
    </xf>
    <xf numFmtId="9" fontId="37" fillId="0" borderId="19" xfId="0" applyNumberFormat="1" applyFont="1" applyBorder="1" applyAlignment="1">
      <alignment horizontal="center" vertical="center" wrapText="1" readingOrder="1"/>
    </xf>
    <xf numFmtId="0" fontId="37" fillId="32" borderId="19" xfId="0" applyFont="1" applyFill="1" applyBorder="1" applyAlignment="1">
      <alignment horizontal="center" vertical="center" wrapText="1" readingOrder="1"/>
    </xf>
    <xf numFmtId="0" fontId="37" fillId="28" borderId="19" xfId="0" applyFont="1" applyFill="1" applyBorder="1" applyAlignment="1">
      <alignment horizontal="center" vertical="center" wrapText="1" readingOrder="1"/>
    </xf>
    <xf numFmtId="0" fontId="37" fillId="3" borderId="19" xfId="0" applyFont="1" applyFill="1" applyBorder="1" applyAlignment="1">
      <alignment horizontal="center" vertical="center" wrapText="1" readingOrder="1"/>
    </xf>
    <xf numFmtId="41" fontId="37" fillId="0" borderId="0" xfId="0" applyNumberFormat="1" applyFont="1"/>
    <xf numFmtId="167" fontId="37" fillId="0" borderId="0" xfId="0" applyNumberFormat="1" applyFont="1"/>
    <xf numFmtId="166" fontId="37" fillId="0" borderId="0" xfId="0" applyNumberFormat="1" applyFont="1"/>
    <xf numFmtId="0" fontId="37" fillId="4" borderId="0" xfId="0" applyFont="1" applyFill="1"/>
    <xf numFmtId="0" fontId="6" fillId="0" borderId="0" xfId="0" applyFont="1" applyAlignment="1">
      <alignment vertical="center"/>
    </xf>
    <xf numFmtId="0" fontId="38" fillId="33" borderId="21" xfId="0" applyFont="1" applyFill="1" applyBorder="1" applyAlignment="1">
      <alignment horizontal="center" vertical="center" wrapText="1" readingOrder="1"/>
    </xf>
    <xf numFmtId="0" fontId="38" fillId="33" borderId="22" xfId="0" applyFont="1" applyFill="1" applyBorder="1" applyAlignment="1">
      <alignment horizontal="center" vertical="center" wrapText="1" readingOrder="1"/>
    </xf>
    <xf numFmtId="0" fontId="38" fillId="4" borderId="1" xfId="0" applyFont="1" applyFill="1" applyBorder="1" applyAlignment="1">
      <alignment horizontal="center" vertical="center" wrapText="1" readingOrder="1"/>
    </xf>
    <xf numFmtId="0" fontId="37" fillId="4" borderId="1" xfId="0" applyFont="1" applyFill="1" applyBorder="1" applyAlignment="1">
      <alignment horizontal="justify" vertical="center" wrapText="1" readingOrder="1"/>
    </xf>
    <xf numFmtId="9" fontId="38" fillId="4" borderId="24" xfId="0" applyNumberFormat="1" applyFont="1" applyFill="1" applyBorder="1" applyAlignment="1">
      <alignment horizontal="center" vertical="center" wrapText="1" readingOrder="1"/>
    </xf>
    <xf numFmtId="0" fontId="6" fillId="0" borderId="0" xfId="0" applyFont="1" applyAlignment="1">
      <alignment vertical="center" wrapText="1"/>
    </xf>
    <xf numFmtId="41" fontId="6" fillId="0" borderId="0" xfId="67" applyFont="1" applyFill="1" applyAlignment="1" applyProtection="1">
      <alignment vertical="center"/>
    </xf>
    <xf numFmtId="10" fontId="37" fillId="0" borderId="0" xfId="66" applyNumberFormat="1" applyFont="1" applyAlignment="1" applyProtection="1">
      <alignment vertical="center"/>
    </xf>
    <xf numFmtId="0" fontId="37" fillId="0" borderId="0" xfId="0" applyFont="1" applyAlignment="1">
      <alignment vertical="center"/>
    </xf>
    <xf numFmtId="0" fontId="37" fillId="4" borderId="31" xfId="0" applyFont="1" applyFill="1" applyBorder="1" applyAlignment="1">
      <alignment vertical="center" wrapText="1" readingOrder="1"/>
    </xf>
    <xf numFmtId="0" fontId="38" fillId="4" borderId="26" xfId="0" applyFont="1" applyFill="1" applyBorder="1" applyAlignment="1">
      <alignment horizontal="center" vertical="center" wrapText="1" readingOrder="1"/>
    </xf>
    <xf numFmtId="0" fontId="37" fillId="4" borderId="26" xfId="0" applyFont="1" applyFill="1" applyBorder="1" applyAlignment="1">
      <alignment horizontal="justify" vertical="center" wrapText="1" readingOrder="1"/>
    </xf>
    <xf numFmtId="0" fontId="37" fillId="4" borderId="27" xfId="0" applyFont="1" applyFill="1" applyBorder="1" applyAlignment="1">
      <alignment horizontal="center" vertical="center" wrapText="1" readingOrder="1"/>
    </xf>
    <xf numFmtId="3" fontId="6" fillId="0" borderId="0" xfId="0" applyNumberFormat="1" applyFont="1" applyAlignment="1">
      <alignment vertical="center"/>
    </xf>
    <xf numFmtId="0" fontId="57" fillId="0" borderId="0" xfId="0" applyFont="1" applyAlignment="1">
      <alignment vertical="center"/>
    </xf>
    <xf numFmtId="0" fontId="58" fillId="0" borderId="0" xfId="0" applyFont="1" applyAlignment="1">
      <alignment horizontal="center" vertical="center"/>
    </xf>
    <xf numFmtId="3" fontId="57" fillId="0" borderId="0" xfId="0" applyNumberFormat="1" applyFont="1"/>
    <xf numFmtId="41" fontId="57" fillId="0" borderId="0" xfId="0" applyNumberFormat="1" applyFont="1"/>
    <xf numFmtId="0" fontId="58" fillId="0" borderId="0" xfId="0" applyFont="1" applyAlignment="1">
      <alignment vertical="center" wrapText="1"/>
    </xf>
    <xf numFmtId="41" fontId="58" fillId="0" borderId="0" xfId="67" applyFont="1" applyFill="1" applyAlignment="1" applyProtection="1">
      <alignment vertical="center"/>
    </xf>
    <xf numFmtId="165" fontId="57" fillId="0" borderId="0" xfId="66" applyNumberFormat="1" applyFont="1" applyFill="1" applyAlignment="1" applyProtection="1">
      <alignment vertical="center"/>
    </xf>
    <xf numFmtId="9" fontId="57" fillId="0" borderId="0" xfId="66" applyFont="1" applyFill="1" applyAlignment="1" applyProtection="1">
      <alignment vertical="center"/>
    </xf>
    <xf numFmtId="10" fontId="57" fillId="0" borderId="0" xfId="66" applyNumberFormat="1" applyFont="1" applyAlignment="1" applyProtection="1">
      <alignment vertical="center"/>
    </xf>
    <xf numFmtId="0" fontId="57" fillId="0" borderId="0" xfId="0" applyFont="1" applyAlignment="1">
      <alignment vertical="center" wrapText="1"/>
    </xf>
    <xf numFmtId="41" fontId="57" fillId="0" borderId="0" xfId="67" applyFont="1" applyFill="1" applyAlignment="1" applyProtection="1">
      <alignment vertical="center"/>
    </xf>
    <xf numFmtId="1" fontId="3" fillId="0" borderId="26" xfId="0" applyNumberFormat="1" applyFont="1" applyBorder="1" applyAlignment="1">
      <alignment horizontal="center" vertical="center" wrapText="1"/>
    </xf>
    <xf numFmtId="0" fontId="0" fillId="37" borderId="31" xfId="0" applyFill="1" applyBorder="1" applyAlignment="1">
      <alignment horizontal="center" vertical="center" textRotation="90" wrapText="1"/>
    </xf>
    <xf numFmtId="0" fontId="0" fillId="37" borderId="26" xfId="0" applyFill="1" applyBorder="1" applyAlignment="1">
      <alignment horizontal="center" vertical="center" textRotation="90" wrapText="1"/>
    </xf>
    <xf numFmtId="9" fontId="3" fillId="37" borderId="26" xfId="0" applyNumberFormat="1" applyFont="1" applyFill="1" applyBorder="1" applyAlignment="1">
      <alignment horizontal="center" vertical="center"/>
    </xf>
    <xf numFmtId="9" fontId="8" fillId="37" borderId="26" xfId="0" applyNumberFormat="1" applyFont="1" applyFill="1" applyBorder="1" applyAlignment="1">
      <alignment horizontal="center" vertical="center" wrapText="1"/>
    </xf>
    <xf numFmtId="1" fontId="8" fillId="37" borderId="26" xfId="0" applyNumberFormat="1" applyFont="1" applyFill="1" applyBorder="1" applyAlignment="1">
      <alignment horizontal="center" vertical="center" wrapText="1"/>
    </xf>
    <xf numFmtId="0" fontId="3" fillId="37" borderId="26" xfId="0" applyFont="1" applyFill="1" applyBorder="1" applyAlignment="1">
      <alignment horizontal="center" vertical="center" wrapText="1"/>
    </xf>
    <xf numFmtId="1" fontId="3" fillId="37" borderId="26" xfId="0" applyNumberFormat="1"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0" fontId="13" fillId="0" borderId="0" xfId="0" applyFont="1" applyAlignment="1">
      <alignment vertical="center" wrapText="1"/>
    </xf>
    <xf numFmtId="0" fontId="13" fillId="0" borderId="0" xfId="0" applyFont="1" applyAlignment="1">
      <alignment wrapText="1"/>
    </xf>
    <xf numFmtId="0" fontId="33" fillId="0" borderId="0" xfId="0" applyFont="1" applyProtection="1">
      <protection locked="0"/>
    </xf>
    <xf numFmtId="0" fontId="5" fillId="7" borderId="31" xfId="0" applyFont="1" applyFill="1" applyBorder="1" applyAlignment="1">
      <alignment horizontal="center" vertical="center" wrapText="1"/>
    </xf>
    <xf numFmtId="0" fontId="5" fillId="6" borderId="4" xfId="0" applyFont="1" applyFill="1" applyBorder="1" applyAlignment="1">
      <alignment horizontal="center" vertical="center" wrapText="1"/>
    </xf>
    <xf numFmtId="0" fontId="43" fillId="6" borderId="5" xfId="0" applyFont="1" applyFill="1" applyBorder="1" applyAlignment="1">
      <alignment horizontal="center" vertical="center" wrapText="1"/>
    </xf>
    <xf numFmtId="0" fontId="42" fillId="36" borderId="3" xfId="0" applyFont="1" applyFill="1" applyBorder="1" applyAlignment="1">
      <alignment vertical="center" wrapText="1"/>
    </xf>
    <xf numFmtId="0" fontId="42" fillId="36" borderId="4" xfId="0" applyFont="1" applyFill="1" applyBorder="1" applyAlignment="1">
      <alignment vertical="center" wrapText="1"/>
    </xf>
    <xf numFmtId="0" fontId="5" fillId="30" borderId="31" xfId="0" applyFont="1" applyFill="1" applyBorder="1" applyAlignment="1">
      <alignment horizontal="center" vertical="center" wrapText="1"/>
    </xf>
    <xf numFmtId="0" fontId="5" fillId="36" borderId="31" xfId="0" applyFont="1" applyFill="1" applyBorder="1" applyAlignment="1">
      <alignment horizontal="center" vertical="center" wrapText="1"/>
    </xf>
    <xf numFmtId="0" fontId="39" fillId="30" borderId="31" xfId="0" applyFont="1" applyFill="1" applyBorder="1" applyAlignment="1">
      <alignment horizontal="center" vertical="center" textRotation="90" wrapText="1"/>
    </xf>
    <xf numFmtId="0" fontId="5" fillId="6" borderId="31"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5" fillId="5" borderId="31" xfId="0" applyFont="1" applyFill="1" applyBorder="1" applyAlignment="1">
      <alignment horizontal="center" vertical="center" textRotation="90" wrapText="1"/>
    </xf>
    <xf numFmtId="0" fontId="5" fillId="5" borderId="32" xfId="0" applyFont="1" applyFill="1" applyBorder="1" applyAlignment="1">
      <alignment horizontal="center" vertical="center" textRotation="90" wrapText="1"/>
    </xf>
    <xf numFmtId="0" fontId="5" fillId="6" borderId="34" xfId="0" applyFont="1" applyFill="1" applyBorder="1" applyAlignment="1">
      <alignment horizontal="center" vertical="center" wrapText="1"/>
    </xf>
    <xf numFmtId="0" fontId="5" fillId="8" borderId="31" xfId="0" applyFont="1" applyFill="1" applyBorder="1" applyAlignment="1">
      <alignment horizontal="center" vertical="center" wrapText="1"/>
    </xf>
    <xf numFmtId="0" fontId="5" fillId="36" borderId="32" xfId="0" applyFont="1" applyFill="1" applyBorder="1" applyAlignment="1">
      <alignment horizontal="center" vertical="center" wrapText="1"/>
    </xf>
    <xf numFmtId="0" fontId="5" fillId="36" borderId="34" xfId="0" applyFont="1" applyFill="1" applyBorder="1" applyAlignment="1">
      <alignment horizontal="center" vertical="center" wrapText="1"/>
    </xf>
    <xf numFmtId="0" fontId="5" fillId="38" borderId="31" xfId="0" applyFont="1" applyFill="1" applyBorder="1" applyAlignment="1">
      <alignment horizontal="center" vertical="center" wrapText="1"/>
    </xf>
    <xf numFmtId="0" fontId="6" fillId="37" borderId="2" xfId="0" applyFont="1" applyFill="1" applyBorder="1" applyAlignment="1" applyProtection="1">
      <alignment horizontal="center" vertical="center" textRotation="90" wrapText="1"/>
      <protection locked="0"/>
    </xf>
    <xf numFmtId="0" fontId="38" fillId="4" borderId="29" xfId="0" applyFont="1" applyFill="1" applyBorder="1" applyAlignment="1">
      <alignment horizontal="center" vertical="center" wrapText="1" readingOrder="1"/>
    </xf>
    <xf numFmtId="9" fontId="3" fillId="37" borderId="26" xfId="66" applyFont="1" applyFill="1" applyBorder="1" applyAlignment="1">
      <alignment horizontal="center" vertical="center" wrapText="1"/>
    </xf>
    <xf numFmtId="0" fontId="6" fillId="0" borderId="45" xfId="0" applyFont="1" applyBorder="1" applyAlignment="1" applyProtection="1">
      <alignment vertical="center" wrapText="1"/>
      <protection locked="0"/>
    </xf>
    <xf numFmtId="0" fontId="0" fillId="0" borderId="45" xfId="0" applyBorder="1" applyAlignment="1" applyProtection="1">
      <alignment vertical="center" wrapText="1"/>
      <protection locked="0"/>
    </xf>
    <xf numFmtId="0" fontId="6" fillId="0" borderId="45" xfId="0" applyFont="1" applyBorder="1" applyAlignment="1" applyProtection="1">
      <alignment horizontal="center" vertical="center" wrapText="1"/>
      <protection locked="0"/>
    </xf>
    <xf numFmtId="0" fontId="0" fillId="0" borderId="45" xfId="0" applyBorder="1" applyAlignment="1" applyProtection="1">
      <alignment wrapText="1"/>
      <protection locked="0"/>
    </xf>
    <xf numFmtId="0" fontId="0" fillId="0" borderId="45" xfId="0" applyBorder="1" applyAlignment="1" applyProtection="1">
      <alignment horizontal="left" vertical="top" wrapText="1"/>
      <protection locked="0"/>
    </xf>
    <xf numFmtId="0" fontId="8" fillId="34" borderId="45" xfId="0" applyFont="1" applyFill="1" applyBorder="1" applyAlignment="1">
      <alignment horizontal="center" vertical="center" wrapText="1"/>
    </xf>
    <xf numFmtId="0" fontId="0" fillId="0" borderId="45" xfId="0" applyBorder="1" applyProtection="1">
      <protection locked="0"/>
    </xf>
    <xf numFmtId="0" fontId="5" fillId="30" borderId="43" xfId="0" applyFont="1" applyFill="1" applyBorder="1" applyAlignment="1" applyProtection="1">
      <alignment horizontal="center" vertical="center" wrapText="1"/>
      <protection locked="0"/>
    </xf>
    <xf numFmtId="0" fontId="5" fillId="7" borderId="45" xfId="0" applyFont="1" applyFill="1" applyBorder="1" applyAlignment="1">
      <alignment horizontal="center" vertical="center" wrapText="1"/>
    </xf>
    <xf numFmtId="0" fontId="3" fillId="37" borderId="45" xfId="0" applyFont="1" applyFill="1" applyBorder="1" applyAlignment="1" applyProtection="1">
      <alignment horizontal="center" vertical="center" wrapText="1"/>
      <protection locked="0"/>
    </xf>
    <xf numFmtId="0" fontId="5" fillId="5" borderId="50" xfId="0" applyFont="1" applyFill="1" applyBorder="1" applyAlignment="1">
      <alignment horizontal="center" vertical="center" wrapText="1"/>
    </xf>
    <xf numFmtId="0" fontId="5" fillId="36" borderId="45" xfId="0" applyFont="1" applyFill="1" applyBorder="1" applyAlignment="1">
      <alignment horizontal="center" vertical="center" wrapText="1"/>
    </xf>
    <xf numFmtId="0" fontId="13" fillId="30" borderId="43" xfId="0" applyFont="1" applyFill="1" applyBorder="1" applyAlignment="1">
      <alignment wrapText="1"/>
    </xf>
    <xf numFmtId="0" fontId="13" fillId="30" borderId="50" xfId="0" applyFont="1" applyFill="1" applyBorder="1" applyAlignment="1">
      <alignment wrapText="1"/>
    </xf>
    <xf numFmtId="0" fontId="5" fillId="8" borderId="50" xfId="0" applyFont="1" applyFill="1" applyBorder="1" applyAlignment="1">
      <alignment vertical="center" wrapText="1"/>
    </xf>
    <xf numFmtId="0" fontId="5" fillId="8" borderId="44" xfId="0" applyFont="1" applyFill="1" applyBorder="1" applyAlignment="1">
      <alignment vertical="center" wrapText="1"/>
    </xf>
    <xf numFmtId="0" fontId="5" fillId="38" borderId="43" xfId="0" applyFont="1" applyFill="1" applyBorder="1" applyAlignment="1">
      <alignment horizontal="center" vertical="center" wrapText="1"/>
    </xf>
    <xf numFmtId="0" fontId="0" fillId="37" borderId="45" xfId="0" applyFill="1" applyBorder="1" applyAlignment="1">
      <alignment horizontal="center" vertical="center" textRotation="90" wrapText="1"/>
    </xf>
    <xf numFmtId="9" fontId="6" fillId="37" borderId="45" xfId="66" applyFont="1" applyFill="1" applyBorder="1" applyAlignment="1" applyProtection="1">
      <alignment horizontal="center" vertical="center" wrapText="1"/>
    </xf>
    <xf numFmtId="9" fontId="8" fillId="37" borderId="45" xfId="0" applyNumberFormat="1" applyFont="1" applyFill="1" applyBorder="1" applyAlignment="1">
      <alignment horizontal="center" vertical="center" wrapText="1"/>
    </xf>
    <xf numFmtId="0" fontId="8" fillId="37" borderId="45" xfId="0" applyFont="1" applyFill="1" applyBorder="1" applyAlignment="1">
      <alignment horizontal="center" vertical="center" wrapText="1"/>
    </xf>
    <xf numFmtId="0" fontId="0" fillId="0" borderId="45" xfId="0" applyBorder="1" applyAlignment="1" applyProtection="1">
      <alignment horizontal="center" vertical="center" wrapText="1"/>
      <protection locked="0"/>
    </xf>
    <xf numFmtId="1" fontId="3" fillId="0" borderId="45" xfId="0" applyNumberFormat="1" applyFont="1" applyBorder="1" applyAlignment="1">
      <alignment horizontal="center" vertical="center" wrapText="1"/>
    </xf>
    <xf numFmtId="0" fontId="0" fillId="37" borderId="45" xfId="0" applyFill="1" applyBorder="1" applyAlignment="1" applyProtection="1">
      <alignment horizontal="center" vertical="center" textRotation="90" wrapText="1"/>
      <protection locked="0"/>
    </xf>
    <xf numFmtId="9" fontId="3" fillId="37" borderId="45" xfId="0" applyNumberFormat="1" applyFont="1" applyFill="1" applyBorder="1" applyAlignment="1">
      <alignment horizontal="center" vertical="center"/>
    </xf>
    <xf numFmtId="0" fontId="6" fillId="37" borderId="45" xfId="0" applyFont="1" applyFill="1" applyBorder="1" applyAlignment="1" applyProtection="1">
      <alignment horizontal="center" vertical="center" textRotation="90" wrapText="1"/>
      <protection locked="0"/>
    </xf>
    <xf numFmtId="1" fontId="6" fillId="0" borderId="45" xfId="0" applyNumberFormat="1" applyFont="1" applyBorder="1" applyAlignment="1" applyProtection="1">
      <alignment horizontal="center" vertical="center" wrapText="1"/>
      <protection locked="0"/>
    </xf>
    <xf numFmtId="1" fontId="0" fillId="0" borderId="45" xfId="0" applyNumberFormat="1" applyBorder="1" applyAlignment="1" applyProtection="1">
      <alignment horizontal="center" vertical="center" wrapText="1"/>
      <protection locked="0"/>
    </xf>
    <xf numFmtId="1" fontId="3" fillId="37" borderId="45" xfId="0" applyNumberFormat="1" applyFont="1" applyFill="1" applyBorder="1" applyAlignment="1">
      <alignment horizontal="center" vertical="center" wrapText="1"/>
    </xf>
    <xf numFmtId="9" fontId="3" fillId="37" borderId="45" xfId="66" applyFont="1" applyFill="1" applyBorder="1" applyAlignment="1">
      <alignment horizontal="center" vertical="center" wrapText="1"/>
    </xf>
    <xf numFmtId="0" fontId="33" fillId="0" borderId="45" xfId="0" applyFont="1" applyBorder="1" applyAlignment="1" applyProtection="1">
      <alignment horizontal="center" vertical="center" wrapText="1"/>
      <protection locked="0"/>
    </xf>
    <xf numFmtId="0" fontId="8" fillId="37" borderId="53" xfId="0" applyFont="1" applyFill="1" applyBorder="1" applyAlignment="1">
      <alignment horizontal="center" vertical="center" wrapText="1"/>
    </xf>
    <xf numFmtId="0" fontId="0" fillId="0" borderId="53" xfId="0" applyBorder="1" applyAlignment="1" applyProtection="1">
      <alignment horizontal="center" vertical="center" wrapText="1"/>
      <protection locked="0"/>
    </xf>
    <xf numFmtId="9" fontId="6" fillId="37" borderId="53" xfId="66" applyFont="1" applyFill="1" applyBorder="1" applyAlignment="1" applyProtection="1">
      <alignment horizontal="center" vertical="center" wrapText="1"/>
    </xf>
    <xf numFmtId="1" fontId="3" fillId="0" borderId="53" xfId="0" applyNumberFormat="1" applyFont="1" applyBorder="1" applyAlignment="1">
      <alignment horizontal="center" vertical="center" wrapText="1"/>
    </xf>
    <xf numFmtId="0" fontId="0" fillId="37" borderId="53" xfId="0" applyFill="1" applyBorder="1" applyAlignment="1" applyProtection="1">
      <alignment horizontal="center" vertical="center" textRotation="90" wrapText="1"/>
      <protection locked="0"/>
    </xf>
    <xf numFmtId="9" fontId="8" fillId="37" borderId="53" xfId="0" applyNumberFormat="1" applyFont="1" applyFill="1" applyBorder="1" applyAlignment="1">
      <alignment horizontal="center" vertical="center" wrapText="1"/>
    </xf>
    <xf numFmtId="0" fontId="6" fillId="0" borderId="53" xfId="0" applyFont="1" applyBorder="1" applyAlignment="1" applyProtection="1">
      <alignment vertical="center" wrapText="1"/>
      <protection locked="0"/>
    </xf>
    <xf numFmtId="1" fontId="6" fillId="0" borderId="53" xfId="0" applyNumberFormat="1" applyFont="1" applyBorder="1" applyAlignment="1" applyProtection="1">
      <alignment horizontal="center" vertical="center" wrapText="1"/>
      <protection locked="0"/>
    </xf>
    <xf numFmtId="0" fontId="0" fillId="0" borderId="53" xfId="0" applyBorder="1" applyAlignment="1" applyProtection="1">
      <alignment vertical="center" wrapText="1"/>
      <protection locked="0"/>
    </xf>
    <xf numFmtId="1" fontId="0" fillId="0" borderId="53" xfId="0" applyNumberFormat="1" applyBorder="1" applyAlignment="1" applyProtection="1">
      <alignment horizontal="center" vertical="center" wrapText="1"/>
      <protection locked="0"/>
    </xf>
    <xf numFmtId="1" fontId="3" fillId="37" borderId="53" xfId="0" applyNumberFormat="1" applyFont="1" applyFill="1" applyBorder="1" applyAlignment="1">
      <alignment horizontal="center" vertical="center" wrapText="1"/>
    </xf>
    <xf numFmtId="9" fontId="3" fillId="37" borderId="53" xfId="66" applyFont="1" applyFill="1" applyBorder="1" applyAlignment="1">
      <alignment horizontal="center" vertical="center" wrapText="1"/>
    </xf>
    <xf numFmtId="0" fontId="6" fillId="37" borderId="45" xfId="0" applyFont="1" applyFill="1" applyBorder="1" applyAlignment="1">
      <alignment horizontal="center" vertical="center" textRotation="90" wrapText="1"/>
    </xf>
    <xf numFmtId="9" fontId="8" fillId="37" borderId="45" xfId="0" applyNumberFormat="1" applyFont="1" applyFill="1" applyBorder="1" applyAlignment="1">
      <alignment horizontal="center" vertical="center"/>
    </xf>
    <xf numFmtId="0" fontId="3" fillId="37" borderId="45" xfId="0" applyFont="1" applyFill="1" applyBorder="1" applyAlignment="1">
      <alignment horizontal="center" vertical="center" wrapText="1"/>
    </xf>
    <xf numFmtId="0" fontId="41" fillId="0" borderId="45" xfId="0" applyFont="1" applyBorder="1" applyAlignment="1" applyProtection="1">
      <alignment horizontal="center" vertical="center" wrapText="1"/>
      <protection locked="0"/>
    </xf>
    <xf numFmtId="0" fontId="0" fillId="37" borderId="53" xfId="0" applyFill="1" applyBorder="1" applyAlignment="1">
      <alignment horizontal="center" vertical="center" textRotation="90" wrapText="1"/>
    </xf>
    <xf numFmtId="0" fontId="3" fillId="37" borderId="53" xfId="0" applyFont="1" applyFill="1" applyBorder="1" applyAlignment="1">
      <alignment horizontal="center" vertical="center" wrapText="1"/>
    </xf>
    <xf numFmtId="0" fontId="41" fillId="0" borderId="45" xfId="0" applyFont="1" applyBorder="1" applyAlignment="1" applyProtection="1">
      <alignment vertical="center" wrapText="1"/>
      <protection locked="0"/>
    </xf>
    <xf numFmtId="0" fontId="14" fillId="0" borderId="45" xfId="0" applyFont="1" applyBorder="1" applyAlignment="1" applyProtection="1">
      <alignment horizontal="center" vertical="center" wrapText="1"/>
      <protection locked="0"/>
    </xf>
    <xf numFmtId="0" fontId="31" fillId="0" borderId="45" xfId="0" applyFont="1" applyBorder="1" applyAlignment="1" applyProtection="1">
      <alignment horizontal="center" vertical="center" wrapText="1"/>
      <protection locked="0"/>
    </xf>
    <xf numFmtId="0" fontId="38" fillId="4" borderId="45" xfId="0" applyFont="1" applyFill="1" applyBorder="1" applyAlignment="1">
      <alignment horizontal="center" vertical="center" wrapText="1" readingOrder="1"/>
    </xf>
    <xf numFmtId="0" fontId="37" fillId="4" borderId="45" xfId="0" applyFont="1" applyFill="1" applyBorder="1" applyAlignment="1">
      <alignment horizontal="justify" vertical="center" wrapText="1" readingOrder="1"/>
    </xf>
    <xf numFmtId="0" fontId="37" fillId="4" borderId="56" xfId="0" applyFont="1" applyFill="1" applyBorder="1" applyAlignment="1">
      <alignment horizontal="center" vertical="center" wrapText="1" readingOrder="1"/>
    </xf>
    <xf numFmtId="0" fontId="38" fillId="4" borderId="53" xfId="0" applyFont="1" applyFill="1" applyBorder="1" applyAlignment="1">
      <alignment horizontal="center" vertical="center" wrapText="1" readingOrder="1"/>
    </xf>
    <xf numFmtId="0" fontId="37" fillId="4" borderId="53" xfId="0" applyFont="1" applyFill="1" applyBorder="1" applyAlignment="1">
      <alignment horizontal="justify" vertical="center" wrapText="1" readingOrder="1"/>
    </xf>
    <xf numFmtId="0" fontId="0" fillId="0" borderId="2" xfId="0" applyBorder="1" applyAlignment="1" applyProtection="1">
      <alignment horizontal="center" vertical="center" wrapText="1"/>
      <protection locked="0"/>
    </xf>
    <xf numFmtId="0" fontId="6" fillId="37" borderId="58" xfId="0" applyFont="1" applyFill="1" applyBorder="1" applyAlignment="1" applyProtection="1">
      <alignment horizontal="center" vertical="center" textRotation="90" wrapText="1"/>
      <protection locked="0"/>
    </xf>
    <xf numFmtId="0" fontId="6" fillId="37" borderId="57" xfId="0" applyFont="1" applyFill="1" applyBorder="1" applyAlignment="1" applyProtection="1">
      <alignment horizontal="center" vertical="center" textRotation="90" wrapText="1"/>
      <protection locked="0"/>
    </xf>
    <xf numFmtId="0" fontId="37" fillId="4" borderId="59" xfId="0" applyFont="1" applyFill="1" applyBorder="1" applyAlignment="1">
      <alignment horizontal="center" vertical="center" wrapText="1" readingOrder="1"/>
    </xf>
    <xf numFmtId="0" fontId="6" fillId="0" borderId="45" xfId="0" applyFont="1" applyBorder="1" applyAlignment="1">
      <alignment horizontal="left" vertical="center" wrapText="1"/>
    </xf>
    <xf numFmtId="0" fontId="6" fillId="0" borderId="45" xfId="0" applyFont="1" applyBorder="1" applyAlignment="1">
      <alignment vertical="center" wrapText="1"/>
    </xf>
    <xf numFmtId="0" fontId="45" fillId="0" borderId="45" xfId="0" applyFont="1" applyBorder="1" applyAlignment="1">
      <alignment vertical="center" wrapText="1"/>
    </xf>
    <xf numFmtId="0" fontId="45" fillId="0" borderId="45" xfId="0" applyFont="1" applyBorder="1" applyAlignment="1">
      <alignment vertical="top" wrapText="1"/>
    </xf>
    <xf numFmtId="0" fontId="0" fillId="0" borderId="0" xfId="0" applyAlignment="1">
      <alignment horizontal="left" vertical="top"/>
    </xf>
    <xf numFmtId="0" fontId="3" fillId="0" borderId="5" xfId="0" applyFont="1" applyBorder="1" applyAlignment="1">
      <alignment horizontal="center" vertical="center"/>
    </xf>
    <xf numFmtId="0" fontId="3" fillId="0" borderId="1" xfId="0" applyFont="1" applyBorder="1" applyAlignment="1">
      <alignment horizontal="center" vertical="center"/>
    </xf>
    <xf numFmtId="0" fontId="3" fillId="0" borderId="3" xfId="0" applyFont="1" applyBorder="1" applyAlignment="1">
      <alignment horizontal="center" vertical="center"/>
    </xf>
    <xf numFmtId="0" fontId="3" fillId="0" borderId="44" xfId="0" applyFont="1" applyBorder="1" applyAlignment="1">
      <alignment horizontal="left" vertical="top" wrapText="1"/>
    </xf>
    <xf numFmtId="0" fontId="3" fillId="0" borderId="45" xfId="0" applyFont="1" applyBorder="1" applyAlignment="1">
      <alignment horizontal="left" vertical="top" wrapText="1"/>
    </xf>
    <xf numFmtId="0" fontId="0" fillId="0" borderId="43" xfId="0" applyBorder="1" applyAlignment="1">
      <alignment horizontal="left" vertical="top" wrapText="1"/>
    </xf>
    <xf numFmtId="0" fontId="3" fillId="4" borderId="45" xfId="0" applyFont="1" applyFill="1" applyBorder="1" applyAlignment="1">
      <alignment horizontal="left" vertical="top" wrapText="1"/>
    </xf>
    <xf numFmtId="0" fontId="3" fillId="0" borderId="34" xfId="0" applyFont="1" applyBorder="1" applyAlignment="1">
      <alignment horizontal="left" vertical="top" wrapText="1"/>
    </xf>
    <xf numFmtId="0" fontId="3" fillId="0" borderId="31" xfId="0" applyFont="1" applyBorder="1" applyAlignment="1">
      <alignment horizontal="left" vertical="top" wrapText="1"/>
    </xf>
    <xf numFmtId="0" fontId="5" fillId="35" borderId="45" xfId="0" applyFont="1" applyFill="1" applyBorder="1" applyAlignment="1">
      <alignment horizontal="center" vertical="center"/>
    </xf>
    <xf numFmtId="0" fontId="0" fillId="0" borderId="32" xfId="0" applyBorder="1" applyAlignment="1">
      <alignment horizontal="left" vertical="top" wrapText="1"/>
    </xf>
    <xf numFmtId="0" fontId="3" fillId="0" borderId="45" xfId="0" applyFont="1" applyBorder="1" applyAlignment="1" applyProtection="1">
      <alignment vertical="center"/>
      <protection locked="0"/>
    </xf>
    <xf numFmtId="0" fontId="3" fillId="0" borderId="45" xfId="0" applyFont="1" applyBorder="1" applyAlignment="1" applyProtection="1">
      <alignment vertical="center" wrapText="1"/>
      <protection locked="0"/>
    </xf>
    <xf numFmtId="0" fontId="0" fillId="0" borderId="62" xfId="0" applyBorder="1" applyAlignment="1" applyProtection="1">
      <alignment vertical="center" wrapText="1"/>
      <protection locked="0"/>
    </xf>
    <xf numFmtId="0" fontId="0" fillId="0" borderId="62" xfId="0" applyBorder="1" applyAlignment="1" applyProtection="1">
      <alignment wrapText="1"/>
      <protection locked="0"/>
    </xf>
    <xf numFmtId="0" fontId="0" fillId="0" borderId="44" xfId="0" applyBorder="1" applyAlignment="1" applyProtection="1">
      <alignment vertical="center" wrapText="1"/>
      <protection locked="0"/>
    </xf>
    <xf numFmtId="0" fontId="0" fillId="0" borderId="31" xfId="0" applyBorder="1" applyAlignment="1" applyProtection="1">
      <alignment vertical="center" wrapText="1"/>
      <protection locked="0"/>
    </xf>
    <xf numFmtId="0" fontId="61" fillId="0" borderId="62" xfId="0" applyFont="1" applyBorder="1" applyAlignment="1">
      <alignment vertical="center"/>
    </xf>
    <xf numFmtId="0" fontId="3" fillId="0" borderId="6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9" fontId="38" fillId="4" borderId="60" xfId="0" applyNumberFormat="1" applyFont="1" applyFill="1" applyBorder="1" applyAlignment="1">
      <alignment horizontal="center" vertical="center" wrapText="1" readingOrder="1"/>
    </xf>
    <xf numFmtId="0" fontId="37" fillId="4" borderId="60" xfId="0" applyFont="1" applyFill="1" applyBorder="1" applyAlignment="1">
      <alignment horizontal="center" vertical="center" wrapText="1" readingOrder="1"/>
    </xf>
    <xf numFmtId="0" fontId="6" fillId="0" borderId="26" xfId="0" applyFont="1" applyBorder="1" applyAlignment="1" applyProtection="1">
      <alignment vertical="center" wrapText="1"/>
      <protection locked="0"/>
    </xf>
    <xf numFmtId="1" fontId="6" fillId="0" borderId="26" xfId="0" applyNumberFormat="1" applyFont="1" applyBorder="1" applyAlignment="1" applyProtection="1">
      <alignment horizontal="center" vertical="center" wrapText="1"/>
      <protection locked="0"/>
    </xf>
    <xf numFmtId="0" fontId="45" fillId="0" borderId="1" xfId="0" applyFont="1" applyBorder="1" applyAlignment="1" applyProtection="1">
      <alignment horizontal="left" vertical="center" wrapText="1"/>
      <protection locked="0"/>
    </xf>
    <xf numFmtId="0" fontId="0" fillId="0" borderId="45" xfId="0" applyBorder="1" applyAlignment="1" applyProtection="1">
      <alignment horizontal="left" vertical="center" wrapText="1"/>
      <protection locked="0"/>
    </xf>
    <xf numFmtId="9" fontId="3" fillId="37" borderId="53" xfId="0" applyNumberFormat="1" applyFont="1" applyFill="1" applyBorder="1" applyAlignment="1">
      <alignment horizontal="center" vertical="center"/>
    </xf>
    <xf numFmtId="0" fontId="6" fillId="37" borderId="29" xfId="0" applyFont="1" applyFill="1" applyBorder="1" applyAlignment="1" applyProtection="1">
      <alignment horizontal="center" vertical="center" textRotation="90" wrapText="1"/>
      <protection locked="0"/>
    </xf>
    <xf numFmtId="0" fontId="45" fillId="0" borderId="26" xfId="0" applyFont="1" applyBorder="1" applyAlignment="1" applyProtection="1">
      <alignment horizontal="center" vertical="center" wrapText="1"/>
      <protection locked="0"/>
    </xf>
    <xf numFmtId="0" fontId="45" fillId="0" borderId="45" xfId="0" applyFont="1" applyBorder="1" applyAlignment="1" applyProtection="1">
      <alignment horizontal="center" vertical="center" wrapText="1"/>
      <protection locked="0"/>
    </xf>
    <xf numFmtId="0" fontId="45" fillId="0" borderId="45" xfId="0" applyFont="1" applyBorder="1" applyAlignment="1" applyProtection="1">
      <alignment horizontal="left" vertical="center" wrapText="1"/>
      <protection locked="0"/>
    </xf>
    <xf numFmtId="0" fontId="6" fillId="0" borderId="1" xfId="0" applyFont="1" applyBorder="1" applyAlignment="1" applyProtection="1">
      <alignment horizontal="center" vertical="center" wrapText="1"/>
      <protection locked="0"/>
    </xf>
    <xf numFmtId="0" fontId="6" fillId="0" borderId="63" xfId="0" applyFont="1" applyBorder="1" applyAlignment="1" applyProtection="1">
      <alignment horizontal="center" vertical="center" wrapText="1"/>
      <protection locked="0"/>
    </xf>
    <xf numFmtId="0" fontId="14" fillId="0" borderId="53" xfId="0" applyFont="1" applyBorder="1" applyAlignment="1" applyProtection="1">
      <alignment horizontal="center" vertical="center" wrapText="1"/>
      <protection locked="0"/>
    </xf>
    <xf numFmtId="0" fontId="6" fillId="0" borderId="53" xfId="0" applyFont="1" applyBorder="1" applyAlignment="1" applyProtection="1">
      <alignment horizontal="left" vertical="center" wrapText="1"/>
      <protection locked="0"/>
    </xf>
    <xf numFmtId="9" fontId="6" fillId="37" borderId="1" xfId="66" applyFont="1" applyFill="1" applyBorder="1" applyAlignment="1" applyProtection="1">
      <alignment horizontal="center" vertical="center" wrapText="1"/>
    </xf>
    <xf numFmtId="1" fontId="3" fillId="0" borderId="1" xfId="0" applyNumberFormat="1" applyFont="1" applyBorder="1" applyAlignment="1">
      <alignment horizontal="center" vertical="center" wrapText="1"/>
    </xf>
    <xf numFmtId="0" fontId="14" fillId="0" borderId="1" xfId="0" applyFont="1" applyBorder="1" applyAlignment="1" applyProtection="1">
      <alignment horizontal="center" vertical="center" wrapText="1"/>
      <protection locked="0"/>
    </xf>
    <xf numFmtId="0" fontId="0" fillId="37" borderId="1" xfId="0" applyFill="1" applyBorder="1" applyAlignment="1">
      <alignment horizontal="center" vertical="center" textRotation="90" wrapText="1"/>
    </xf>
    <xf numFmtId="0" fontId="0" fillId="37" borderId="1" xfId="0" applyFill="1" applyBorder="1" applyAlignment="1" applyProtection="1">
      <alignment horizontal="center" vertical="center" textRotation="90" wrapText="1"/>
      <protection locked="0"/>
    </xf>
    <xf numFmtId="9" fontId="8" fillId="37" borderId="1" xfId="0" applyNumberFormat="1" applyFont="1" applyFill="1" applyBorder="1" applyAlignment="1">
      <alignment horizontal="center" vertical="center" wrapText="1"/>
    </xf>
    <xf numFmtId="9" fontId="3" fillId="37" borderId="1" xfId="0" applyNumberFormat="1" applyFont="1" applyFill="1" applyBorder="1" applyAlignment="1">
      <alignment horizontal="center" vertical="center"/>
    </xf>
    <xf numFmtId="0" fontId="0" fillId="0" borderId="1" xfId="0" applyBorder="1" applyAlignment="1" applyProtection="1">
      <alignment vertical="center" wrapText="1"/>
      <protection locked="0"/>
    </xf>
    <xf numFmtId="1" fontId="0" fillId="0" borderId="1" xfId="0" applyNumberFormat="1" applyBorder="1" applyAlignment="1" applyProtection="1">
      <alignment horizontal="center" vertical="center" wrapText="1"/>
      <protection locked="0"/>
    </xf>
    <xf numFmtId="1" fontId="3" fillId="37" borderId="1" xfId="0" applyNumberFormat="1" applyFont="1" applyFill="1" applyBorder="1" applyAlignment="1">
      <alignment horizontal="center" vertical="center" wrapText="1"/>
    </xf>
    <xf numFmtId="9" fontId="3" fillId="37" borderId="1" xfId="66" applyFont="1" applyFill="1" applyBorder="1" applyAlignment="1">
      <alignment horizontal="center" vertical="center" wrapText="1"/>
    </xf>
    <xf numFmtId="0" fontId="0" fillId="37" borderId="31" xfId="0" applyFill="1" applyBorder="1" applyAlignment="1" applyProtection="1">
      <alignment horizontal="center" vertical="center" textRotation="90" wrapText="1"/>
      <protection locked="0"/>
    </xf>
    <xf numFmtId="0" fontId="0" fillId="0" borderId="65" xfId="0" applyBorder="1" applyAlignment="1" applyProtection="1">
      <alignment horizontal="center" vertical="center" wrapText="1"/>
      <protection locked="0"/>
    </xf>
    <xf numFmtId="9" fontId="6" fillId="37" borderId="65" xfId="66" applyFont="1" applyFill="1" applyBorder="1" applyAlignment="1" applyProtection="1">
      <alignment horizontal="center" vertical="center" wrapText="1"/>
    </xf>
    <xf numFmtId="1" fontId="3" fillId="0" borderId="65" xfId="0" applyNumberFormat="1" applyFont="1" applyBorder="1" applyAlignment="1">
      <alignment horizontal="center" vertical="center" wrapText="1"/>
    </xf>
    <xf numFmtId="0" fontId="0" fillId="37" borderId="65" xfId="0" applyFill="1" applyBorder="1" applyAlignment="1">
      <alignment horizontal="center" vertical="center" textRotation="90" wrapText="1"/>
    </xf>
    <xf numFmtId="0" fontId="0" fillId="37" borderId="65" xfId="0" applyFill="1" applyBorder="1" applyAlignment="1" applyProtection="1">
      <alignment horizontal="center" vertical="center" textRotation="90" wrapText="1"/>
      <protection locked="0"/>
    </xf>
    <xf numFmtId="9" fontId="8" fillId="37" borderId="65" xfId="0" applyNumberFormat="1" applyFont="1" applyFill="1" applyBorder="1" applyAlignment="1">
      <alignment horizontal="center" vertical="center" wrapText="1"/>
    </xf>
    <xf numFmtId="9" fontId="3" fillId="37" borderId="65" xfId="0" applyNumberFormat="1" applyFont="1" applyFill="1" applyBorder="1" applyAlignment="1">
      <alignment horizontal="center" vertical="center"/>
    </xf>
    <xf numFmtId="0" fontId="6" fillId="37" borderId="67" xfId="0" applyFont="1" applyFill="1" applyBorder="1" applyAlignment="1" applyProtection="1">
      <alignment horizontal="center" vertical="center" textRotation="90" wrapText="1"/>
      <protection locked="0"/>
    </xf>
    <xf numFmtId="0" fontId="0" fillId="0" borderId="65" xfId="0" applyBorder="1" applyAlignment="1" applyProtection="1">
      <alignment vertical="center" wrapText="1"/>
      <protection locked="0"/>
    </xf>
    <xf numFmtId="1" fontId="8" fillId="37" borderId="65" xfId="0" applyNumberFormat="1" applyFont="1" applyFill="1" applyBorder="1" applyAlignment="1">
      <alignment horizontal="center" vertical="center" wrapText="1"/>
    </xf>
    <xf numFmtId="1" fontId="6" fillId="0" borderId="65" xfId="0" applyNumberFormat="1" applyFont="1" applyBorder="1" applyAlignment="1" applyProtection="1">
      <alignment horizontal="center" vertical="center" wrapText="1"/>
      <protection locked="0"/>
    </xf>
    <xf numFmtId="1" fontId="0" fillId="0" borderId="65" xfId="0" applyNumberFormat="1" applyBorder="1" applyAlignment="1" applyProtection="1">
      <alignment horizontal="center" vertical="center" wrapText="1"/>
      <protection locked="0"/>
    </xf>
    <xf numFmtId="1" fontId="3" fillId="37" borderId="65" xfId="0" applyNumberFormat="1" applyFont="1" applyFill="1" applyBorder="1" applyAlignment="1">
      <alignment horizontal="center" vertical="center" wrapText="1"/>
    </xf>
    <xf numFmtId="9" fontId="3" fillId="37" borderId="65" xfId="66" applyFont="1" applyFill="1" applyBorder="1" applyAlignment="1">
      <alignment horizontal="center" vertical="center" wrapText="1"/>
    </xf>
    <xf numFmtId="0" fontId="0" fillId="0" borderId="72" xfId="0" applyBorder="1" applyAlignment="1" applyProtection="1">
      <alignment horizontal="center" vertical="center" wrapText="1"/>
      <protection locked="0"/>
    </xf>
    <xf numFmtId="9" fontId="6" fillId="37" borderId="72" xfId="66" applyFont="1" applyFill="1" applyBorder="1" applyAlignment="1" applyProtection="1">
      <alignment horizontal="center" vertical="center" wrapText="1"/>
    </xf>
    <xf numFmtId="1" fontId="3" fillId="0" borderId="72" xfId="0" applyNumberFormat="1" applyFont="1" applyBorder="1" applyAlignment="1">
      <alignment horizontal="center" vertical="center" wrapText="1"/>
    </xf>
    <xf numFmtId="0" fontId="0" fillId="37" borderId="72" xfId="0" applyFill="1" applyBorder="1" applyAlignment="1">
      <alignment horizontal="center" vertical="center" textRotation="90" wrapText="1"/>
    </xf>
    <xf numFmtId="0" fontId="0" fillId="37" borderId="72" xfId="0" applyFill="1" applyBorder="1" applyAlignment="1" applyProtection="1">
      <alignment horizontal="center" vertical="center" textRotation="90" wrapText="1"/>
      <protection locked="0"/>
    </xf>
    <xf numFmtId="9" fontId="8" fillId="37" borderId="72" xfId="0" applyNumberFormat="1" applyFont="1" applyFill="1" applyBorder="1" applyAlignment="1">
      <alignment horizontal="center" vertical="center" wrapText="1"/>
    </xf>
    <xf numFmtId="9" fontId="3" fillId="37" borderId="72" xfId="0" applyNumberFormat="1" applyFont="1" applyFill="1" applyBorder="1" applyAlignment="1">
      <alignment horizontal="center" vertical="center"/>
    </xf>
    <xf numFmtId="0" fontId="6" fillId="37" borderId="74" xfId="0" applyFont="1" applyFill="1" applyBorder="1" applyAlignment="1" applyProtection="1">
      <alignment horizontal="center" vertical="center" textRotation="90" wrapText="1"/>
      <protection locked="0"/>
    </xf>
    <xf numFmtId="0" fontId="0" fillId="0" borderId="72" xfId="0" applyBorder="1" applyAlignment="1" applyProtection="1">
      <alignment vertical="center" wrapText="1"/>
      <protection locked="0"/>
    </xf>
    <xf numFmtId="0" fontId="3" fillId="37" borderId="72" xfId="0" applyFont="1" applyFill="1" applyBorder="1" applyAlignment="1">
      <alignment horizontal="center" vertical="center" wrapText="1"/>
    </xf>
    <xf numFmtId="1" fontId="0" fillId="0" borderId="72" xfId="0" applyNumberFormat="1" applyBorder="1" applyAlignment="1" applyProtection="1">
      <alignment horizontal="center" vertical="center" wrapText="1"/>
      <protection locked="0"/>
    </xf>
    <xf numFmtId="1" fontId="3" fillId="37" borderId="72" xfId="0" applyNumberFormat="1" applyFont="1" applyFill="1" applyBorder="1" applyAlignment="1">
      <alignment horizontal="center" vertical="center" wrapText="1"/>
    </xf>
    <xf numFmtId="9" fontId="3" fillId="37" borderId="72" xfId="66" applyFont="1" applyFill="1" applyBorder="1" applyAlignment="1">
      <alignment horizontal="center" vertical="center" wrapText="1"/>
    </xf>
    <xf numFmtId="0" fontId="6" fillId="0" borderId="65" xfId="0" applyFont="1" applyBorder="1" applyAlignment="1" applyProtection="1">
      <alignment vertical="center" wrapText="1"/>
      <protection locked="0"/>
    </xf>
    <xf numFmtId="0" fontId="3" fillId="37" borderId="65" xfId="0" applyFont="1" applyFill="1" applyBorder="1" applyAlignment="1">
      <alignment horizontal="center" vertical="center" wrapText="1"/>
    </xf>
    <xf numFmtId="0" fontId="0" fillId="0" borderId="62" xfId="0" applyBorder="1" applyAlignment="1" applyProtection="1">
      <alignment horizontal="center" vertical="center" wrapText="1"/>
      <protection locked="0"/>
    </xf>
    <xf numFmtId="9" fontId="6" fillId="37" borderId="62" xfId="66" applyFont="1" applyFill="1" applyBorder="1" applyAlignment="1" applyProtection="1">
      <alignment horizontal="center" vertical="center" wrapText="1"/>
    </xf>
    <xf numFmtId="1" fontId="3" fillId="0" borderId="62" xfId="0" applyNumberFormat="1" applyFont="1" applyBorder="1" applyAlignment="1">
      <alignment horizontal="center" vertical="center" wrapText="1"/>
    </xf>
    <xf numFmtId="0" fontId="14" fillId="0" borderId="62" xfId="0" applyFont="1" applyBorder="1" applyAlignment="1" applyProtection="1">
      <alignment horizontal="center" vertical="center" wrapText="1"/>
      <protection locked="0"/>
    </xf>
    <xf numFmtId="0" fontId="0" fillId="37" borderId="62" xfId="0" applyFill="1" applyBorder="1" applyAlignment="1">
      <alignment horizontal="center" vertical="center" textRotation="90" wrapText="1"/>
    </xf>
    <xf numFmtId="0" fontId="0" fillId="37" borderId="62" xfId="0" applyFill="1" applyBorder="1" applyAlignment="1" applyProtection="1">
      <alignment horizontal="center" vertical="center" textRotation="90" wrapText="1"/>
      <protection locked="0"/>
    </xf>
    <xf numFmtId="9" fontId="8" fillId="37" borderId="62" xfId="0" applyNumberFormat="1" applyFont="1" applyFill="1" applyBorder="1" applyAlignment="1">
      <alignment horizontal="center" vertical="center" wrapText="1"/>
    </xf>
    <xf numFmtId="9" fontId="3" fillId="37" borderId="62" xfId="0" applyNumberFormat="1" applyFont="1" applyFill="1" applyBorder="1" applyAlignment="1">
      <alignment horizontal="center" vertical="center"/>
    </xf>
    <xf numFmtId="0" fontId="6" fillId="37" borderId="62" xfId="0" applyFont="1" applyFill="1" applyBorder="1" applyAlignment="1" applyProtection="1">
      <alignment horizontal="center" vertical="center" textRotation="90" wrapText="1"/>
      <protection locked="0"/>
    </xf>
    <xf numFmtId="0" fontId="6" fillId="0" borderId="62" xfId="0" applyFont="1" applyBorder="1" applyAlignment="1" applyProtection="1">
      <alignment vertical="center" wrapText="1"/>
      <protection locked="0"/>
    </xf>
    <xf numFmtId="0" fontId="3" fillId="37" borderId="62" xfId="0" applyFont="1" applyFill="1" applyBorder="1" applyAlignment="1">
      <alignment horizontal="center" vertical="center" wrapText="1"/>
    </xf>
    <xf numFmtId="1" fontId="0" fillId="0" borderId="62" xfId="0" applyNumberFormat="1" applyBorder="1" applyAlignment="1" applyProtection="1">
      <alignment horizontal="center" vertical="center" wrapText="1"/>
      <protection locked="0"/>
    </xf>
    <xf numFmtId="1" fontId="3" fillId="37" borderId="62" xfId="0" applyNumberFormat="1" applyFont="1" applyFill="1" applyBorder="1" applyAlignment="1">
      <alignment horizontal="center" vertical="center" wrapText="1"/>
    </xf>
    <xf numFmtId="9" fontId="3" fillId="37" borderId="62" xfId="66" applyFont="1" applyFill="1" applyBorder="1" applyAlignment="1">
      <alignment horizontal="center" vertical="center" wrapText="1"/>
    </xf>
    <xf numFmtId="0" fontId="41" fillId="0" borderId="62" xfId="0" applyFont="1" applyBorder="1" applyAlignment="1" applyProtection="1">
      <alignment vertical="center" wrapText="1"/>
      <protection locked="0"/>
    </xf>
    <xf numFmtId="0" fontId="31" fillId="0" borderId="62" xfId="0" applyFont="1" applyBorder="1" applyAlignment="1" applyProtection="1">
      <alignment horizontal="center" vertical="center" wrapText="1"/>
      <protection locked="0"/>
    </xf>
    <xf numFmtId="0" fontId="6" fillId="4" borderId="45" xfId="0" applyFont="1" applyFill="1" applyBorder="1" applyAlignment="1" applyProtection="1">
      <alignment horizontal="center" vertical="center" wrapText="1"/>
      <protection locked="0"/>
    </xf>
    <xf numFmtId="0" fontId="62" fillId="4" borderId="0" xfId="0" applyFont="1" applyFill="1" applyAlignment="1" applyProtection="1">
      <alignment horizontal="center" vertical="center" wrapText="1"/>
      <protection locked="0"/>
    </xf>
    <xf numFmtId="0" fontId="6" fillId="4" borderId="28" xfId="0" applyFont="1" applyFill="1" applyBorder="1" applyAlignment="1" applyProtection="1">
      <alignment horizontal="center" vertical="center" wrapText="1"/>
      <protection locked="0"/>
    </xf>
    <xf numFmtId="0" fontId="6" fillId="0" borderId="3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0" fillId="0" borderId="31" xfId="0" applyBorder="1" applyAlignment="1" applyProtection="1">
      <alignment horizontal="center" vertical="center" wrapText="1"/>
      <protection locked="0"/>
    </xf>
    <xf numFmtId="9" fontId="6" fillId="37" borderId="31" xfId="66" applyFont="1" applyFill="1" applyBorder="1" applyAlignment="1" applyProtection="1">
      <alignment horizontal="center" vertical="center" wrapText="1"/>
    </xf>
    <xf numFmtId="1" fontId="3" fillId="0" borderId="31" xfId="0" applyNumberFormat="1" applyFont="1" applyBorder="1" applyAlignment="1">
      <alignment horizontal="center" vertical="center" wrapText="1"/>
    </xf>
    <xf numFmtId="9" fontId="8" fillId="37" borderId="31" xfId="0" applyNumberFormat="1" applyFont="1" applyFill="1" applyBorder="1" applyAlignment="1">
      <alignment horizontal="center" vertical="center" wrapText="1"/>
    </xf>
    <xf numFmtId="9" fontId="3" fillId="37" borderId="31" xfId="0" applyNumberFormat="1" applyFont="1" applyFill="1" applyBorder="1" applyAlignment="1">
      <alignment horizontal="center" vertical="center"/>
    </xf>
    <xf numFmtId="0" fontId="8" fillId="37" borderId="31" xfId="0" applyFont="1" applyFill="1" applyBorder="1" applyAlignment="1">
      <alignment horizontal="center" vertical="center" wrapText="1"/>
    </xf>
    <xf numFmtId="1" fontId="0" fillId="0" borderId="31" xfId="0" applyNumberFormat="1" applyBorder="1" applyAlignment="1" applyProtection="1">
      <alignment horizontal="center" vertical="center" wrapText="1"/>
      <protection locked="0"/>
    </xf>
    <xf numFmtId="1" fontId="3" fillId="37" borderId="31" xfId="0" applyNumberFormat="1" applyFont="1" applyFill="1" applyBorder="1" applyAlignment="1">
      <alignment horizontal="center" vertical="center" wrapText="1"/>
    </xf>
    <xf numFmtId="9" fontId="3" fillId="37" borderId="31" xfId="66" applyFont="1" applyFill="1" applyBorder="1" applyAlignment="1">
      <alignment horizontal="center" vertical="center" wrapText="1"/>
    </xf>
    <xf numFmtId="1" fontId="6" fillId="0" borderId="31" xfId="0" applyNumberFormat="1" applyFont="1" applyBorder="1" applyAlignment="1" applyProtection="1">
      <alignment horizontal="center" vertical="center" wrapText="1"/>
      <protection locked="0"/>
    </xf>
    <xf numFmtId="0" fontId="0" fillId="0" borderId="45" xfId="0" applyBorder="1" applyAlignment="1" applyProtection="1">
      <alignment horizontal="center" vertical="top" wrapText="1"/>
      <protection locked="0"/>
    </xf>
    <xf numFmtId="0" fontId="6" fillId="0" borderId="26" xfId="0" applyFont="1" applyBorder="1" applyAlignment="1" applyProtection="1">
      <alignment horizontal="center" vertical="center" wrapText="1"/>
      <protection locked="0"/>
    </xf>
    <xf numFmtId="0" fontId="6" fillId="0" borderId="53" xfId="0" applyFont="1" applyBorder="1" applyAlignment="1" applyProtection="1">
      <alignment horizontal="center" vertical="center" wrapText="1"/>
      <protection locked="0"/>
    </xf>
    <xf numFmtId="0" fontId="0" fillId="37" borderId="26" xfId="0" applyFill="1" applyBorder="1" applyAlignment="1">
      <alignment horizontal="center" vertical="center" wrapText="1"/>
    </xf>
    <xf numFmtId="0" fontId="0" fillId="37" borderId="45" xfId="0" applyFill="1" applyBorder="1" applyAlignment="1">
      <alignment horizontal="center" vertical="center" wrapText="1"/>
    </xf>
    <xf numFmtId="0" fontId="6" fillId="0" borderId="65" xfId="0" applyFont="1" applyBorder="1" applyAlignment="1" applyProtection="1">
      <alignment horizontal="center" vertical="center" wrapText="1"/>
      <protection locked="0"/>
    </xf>
    <xf numFmtId="0" fontId="6" fillId="0" borderId="28" xfId="0" applyFont="1" applyBorder="1" applyAlignment="1" applyProtection="1">
      <alignment horizontal="center" vertical="center" wrapText="1"/>
      <protection locked="0"/>
    </xf>
    <xf numFmtId="0" fontId="8" fillId="37" borderId="26" xfId="0" applyFont="1" applyFill="1" applyBorder="1" applyAlignment="1">
      <alignment horizontal="center" vertical="center" wrapText="1"/>
    </xf>
    <xf numFmtId="0" fontId="33" fillId="0" borderId="45" xfId="0" applyFont="1" applyBorder="1" applyAlignment="1" applyProtection="1">
      <alignment vertical="center" wrapText="1"/>
      <protection locked="0"/>
    </xf>
    <xf numFmtId="0" fontId="0" fillId="0" borderId="28" xfId="0" applyBorder="1" applyAlignment="1" applyProtection="1">
      <alignment vertical="center" wrapText="1"/>
      <protection locked="0"/>
    </xf>
    <xf numFmtId="0" fontId="41" fillId="0" borderId="26" xfId="0" applyFont="1" applyBorder="1" applyAlignment="1" applyProtection="1">
      <alignment vertical="center" wrapText="1"/>
      <protection locked="0"/>
    </xf>
    <xf numFmtId="0" fontId="41" fillId="0" borderId="53" xfId="0" applyFont="1" applyBorder="1" applyAlignment="1" applyProtection="1">
      <alignment vertical="center" wrapText="1"/>
      <protection locked="0"/>
    </xf>
    <xf numFmtId="0" fontId="45" fillId="37" borderId="45" xfId="0" applyFont="1" applyFill="1" applyBorder="1" applyAlignment="1">
      <alignment horizontal="center" vertical="center" textRotation="90" wrapText="1"/>
    </xf>
    <xf numFmtId="0" fontId="45" fillId="37" borderId="26" xfId="0" applyFont="1" applyFill="1" applyBorder="1" applyAlignment="1" applyProtection="1">
      <alignment horizontal="center" vertical="center" textRotation="90" wrapText="1"/>
      <protection locked="0"/>
    </xf>
    <xf numFmtId="9" fontId="51" fillId="37" borderId="45" xfId="0" applyNumberFormat="1" applyFont="1" applyFill="1" applyBorder="1" applyAlignment="1">
      <alignment horizontal="center" vertical="center" wrapText="1"/>
    </xf>
    <xf numFmtId="9" fontId="51" fillId="37" borderId="26" xfId="0" applyNumberFormat="1" applyFont="1" applyFill="1" applyBorder="1" applyAlignment="1">
      <alignment horizontal="center" vertical="center"/>
    </xf>
    <xf numFmtId="0" fontId="45" fillId="37" borderId="28" xfId="0" applyFont="1" applyFill="1" applyBorder="1" applyAlignment="1" applyProtection="1">
      <alignment horizontal="center" vertical="center" textRotation="90" wrapText="1"/>
      <protection locked="0"/>
    </xf>
    <xf numFmtId="0" fontId="45" fillId="4" borderId="45" xfId="0" applyFont="1" applyFill="1" applyBorder="1" applyAlignment="1" applyProtection="1">
      <alignment horizontal="center" vertical="center" wrapText="1"/>
      <protection locked="0"/>
    </xf>
    <xf numFmtId="0" fontId="45" fillId="37" borderId="45" xfId="0" applyFont="1" applyFill="1" applyBorder="1" applyAlignment="1" applyProtection="1">
      <alignment horizontal="center" vertical="center" textRotation="90" wrapText="1"/>
      <protection locked="0"/>
    </xf>
    <xf numFmtId="9" fontId="51" fillId="37" borderId="45" xfId="0" applyNumberFormat="1" applyFont="1" applyFill="1" applyBorder="1" applyAlignment="1">
      <alignment horizontal="center" vertical="center"/>
    </xf>
    <xf numFmtId="0" fontId="45" fillId="0" borderId="53" xfId="0" applyFont="1" applyBorder="1" applyAlignment="1" applyProtection="1">
      <alignment horizontal="center" vertical="center" wrapText="1"/>
      <protection locked="0"/>
    </xf>
    <xf numFmtId="0" fontId="45" fillId="37" borderId="31" xfId="0" applyFont="1" applyFill="1" applyBorder="1" applyAlignment="1">
      <alignment horizontal="center" vertical="center" textRotation="90" wrapText="1"/>
    </xf>
    <xf numFmtId="0" fontId="45" fillId="37" borderId="53" xfId="0" applyFont="1" applyFill="1" applyBorder="1" applyAlignment="1" applyProtection="1">
      <alignment horizontal="center" vertical="center" textRotation="90" wrapText="1"/>
      <protection locked="0"/>
    </xf>
    <xf numFmtId="9" fontId="51" fillId="37" borderId="53" xfId="0" applyNumberFormat="1" applyFont="1" applyFill="1" applyBorder="1" applyAlignment="1">
      <alignment horizontal="center" vertical="center" wrapText="1"/>
    </xf>
    <xf numFmtId="0" fontId="45" fillId="37" borderId="2" xfId="0" applyFont="1" applyFill="1" applyBorder="1" applyAlignment="1" applyProtection="1">
      <alignment horizontal="center" vertical="center" textRotation="90" wrapText="1"/>
      <protection locked="0"/>
    </xf>
    <xf numFmtId="0" fontId="45" fillId="37" borderId="1" xfId="0" applyFont="1" applyFill="1" applyBorder="1" applyAlignment="1" applyProtection="1">
      <alignment horizontal="center" vertical="center" textRotation="90" wrapText="1"/>
      <protection locked="0"/>
    </xf>
    <xf numFmtId="0" fontId="45" fillId="0" borderId="28" xfId="0" applyFont="1" applyBorder="1" applyAlignment="1" applyProtection="1">
      <alignment horizontal="center" vertical="center" wrapText="1"/>
      <protection locked="0"/>
    </xf>
    <xf numFmtId="0" fontId="45" fillId="37" borderId="26" xfId="0" applyFont="1" applyFill="1" applyBorder="1" applyAlignment="1">
      <alignment horizontal="center" vertical="center" textRotation="90" wrapText="1"/>
    </xf>
    <xf numFmtId="9" fontId="51" fillId="37" borderId="26" xfId="0" applyNumberFormat="1" applyFont="1" applyFill="1" applyBorder="1" applyAlignment="1">
      <alignment horizontal="center" vertical="center" wrapText="1"/>
    </xf>
    <xf numFmtId="0" fontId="33" fillId="0" borderId="26" xfId="0" applyFont="1" applyBorder="1" applyAlignment="1" applyProtection="1">
      <alignment vertical="center" wrapText="1"/>
      <protection locked="0"/>
    </xf>
    <xf numFmtId="0" fontId="11" fillId="37" borderId="26" xfId="0" applyFont="1" applyFill="1" applyBorder="1" applyAlignment="1">
      <alignment horizontal="center" vertical="center" wrapText="1"/>
    </xf>
    <xf numFmtId="0" fontId="33" fillId="0" borderId="26" xfId="0" applyFont="1" applyBorder="1" applyAlignment="1" applyProtection="1">
      <alignment horizontal="center" vertical="center" wrapText="1"/>
      <protection locked="0"/>
    </xf>
    <xf numFmtId="0" fontId="45" fillId="37" borderId="53" xfId="0" applyFont="1" applyFill="1" applyBorder="1" applyAlignment="1">
      <alignment horizontal="center" vertical="center" textRotation="90" wrapText="1"/>
    </xf>
    <xf numFmtId="0" fontId="64" fillId="0" borderId="1" xfId="0" applyFont="1" applyBorder="1" applyAlignment="1" applyProtection="1">
      <alignment horizontal="center" vertical="center" wrapText="1"/>
      <protection locked="0"/>
    </xf>
    <xf numFmtId="0" fontId="64" fillId="0" borderId="45" xfId="0" applyFont="1" applyBorder="1" applyAlignment="1" applyProtection="1">
      <alignment horizontal="center" vertical="center" wrapText="1"/>
      <protection locked="0"/>
    </xf>
    <xf numFmtId="0" fontId="45" fillId="4" borderId="1" xfId="0" applyFont="1" applyFill="1" applyBorder="1" applyAlignment="1" applyProtection="1">
      <alignment horizontal="center" vertical="center" wrapText="1"/>
      <protection locked="0"/>
    </xf>
    <xf numFmtId="0" fontId="45" fillId="0" borderId="31" xfId="0" applyFont="1" applyBorder="1" applyAlignment="1" applyProtection="1">
      <alignment horizontal="center" vertical="center" wrapText="1"/>
      <protection locked="0"/>
    </xf>
    <xf numFmtId="0" fontId="41" fillId="0" borderId="31" xfId="0" applyFont="1" applyBorder="1" applyAlignment="1" applyProtection="1">
      <alignment vertical="center" wrapText="1"/>
      <protection locked="0"/>
    </xf>
    <xf numFmtId="0" fontId="3" fillId="37" borderId="31" xfId="0" applyFont="1" applyFill="1" applyBorder="1" applyAlignment="1">
      <alignment horizontal="center" vertical="center" wrapText="1"/>
    </xf>
    <xf numFmtId="0" fontId="45" fillId="0" borderId="65" xfId="0" applyFont="1" applyBorder="1" applyAlignment="1" applyProtection="1">
      <alignment horizontal="center" vertical="center" wrapText="1"/>
      <protection locked="0"/>
    </xf>
    <xf numFmtId="0" fontId="45" fillId="4" borderId="65" xfId="0" applyFont="1" applyFill="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0" fontId="6" fillId="37" borderId="53" xfId="0" applyFont="1" applyFill="1" applyBorder="1" applyAlignment="1">
      <alignment horizontal="center" vertical="center" textRotation="90" wrapText="1"/>
    </xf>
    <xf numFmtId="0" fontId="6" fillId="37" borderId="53" xfId="0" applyFont="1" applyFill="1" applyBorder="1" applyAlignment="1" applyProtection="1">
      <alignment horizontal="center" vertical="center" textRotation="90" wrapText="1"/>
      <protection locked="0"/>
    </xf>
    <xf numFmtId="9" fontId="8" fillId="37" borderId="53" xfId="0" applyNumberFormat="1" applyFont="1" applyFill="1" applyBorder="1" applyAlignment="1">
      <alignment horizontal="center" vertical="center"/>
    </xf>
    <xf numFmtId="0" fontId="6" fillId="37" borderId="26" xfId="0" applyFont="1" applyFill="1" applyBorder="1" applyAlignment="1">
      <alignment horizontal="center" vertical="center" textRotation="90" wrapText="1"/>
    </xf>
    <xf numFmtId="0" fontId="6" fillId="37" borderId="26" xfId="0" applyFont="1" applyFill="1" applyBorder="1" applyAlignment="1" applyProtection="1">
      <alignment horizontal="center" vertical="center" textRotation="90" wrapText="1"/>
      <protection locked="0"/>
    </xf>
    <xf numFmtId="9" fontId="8" fillId="37" borderId="26" xfId="0" applyNumberFormat="1" applyFont="1" applyFill="1" applyBorder="1" applyAlignment="1">
      <alignment horizontal="center" vertical="center"/>
    </xf>
    <xf numFmtId="0" fontId="7" fillId="0" borderId="28" xfId="0" applyFont="1" applyBorder="1" applyAlignment="1" applyProtection="1">
      <alignment vertical="center" wrapText="1"/>
      <protection locked="0"/>
    </xf>
    <xf numFmtId="0" fontId="7" fillId="0" borderId="26" xfId="0" applyFont="1" applyBorder="1" applyAlignment="1" applyProtection="1">
      <alignment horizontal="left" vertical="center" wrapText="1"/>
      <protection locked="0"/>
    </xf>
    <xf numFmtId="0" fontId="7" fillId="0" borderId="30" xfId="0" applyFont="1" applyBorder="1" applyAlignment="1" applyProtection="1">
      <alignment horizontal="left" vertical="center" wrapText="1"/>
      <protection locked="0"/>
    </xf>
    <xf numFmtId="0" fontId="7" fillId="0" borderId="45" xfId="0" applyFont="1" applyBorder="1" applyAlignment="1" applyProtection="1">
      <alignment horizontal="left" vertical="center" wrapText="1"/>
      <protection locked="0"/>
    </xf>
    <xf numFmtId="0" fontId="7" fillId="0" borderId="44"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5" xfId="0" applyFont="1" applyBorder="1" applyAlignment="1" applyProtection="1">
      <alignment horizontal="left" vertical="center" wrapText="1"/>
      <protection locked="0"/>
    </xf>
    <xf numFmtId="0" fontId="7" fillId="0" borderId="29" xfId="0" applyFont="1" applyBorder="1" applyAlignment="1" applyProtection="1">
      <alignment horizontal="left" vertical="center" wrapText="1"/>
      <protection locked="0"/>
    </xf>
    <xf numFmtId="0" fontId="7" fillId="0" borderId="80" xfId="0" applyFont="1" applyBorder="1" applyAlignment="1" applyProtection="1">
      <alignment horizontal="left" vertical="center" wrapText="1"/>
      <protection locked="0"/>
    </xf>
    <xf numFmtId="0" fontId="62" fillId="0" borderId="1" xfId="0" applyFont="1" applyBorder="1" applyAlignment="1" applyProtection="1">
      <alignment horizontal="left" vertical="center" wrapText="1"/>
      <protection locked="0"/>
    </xf>
    <xf numFmtId="0" fontId="0" fillId="0" borderId="53" xfId="0" applyBorder="1" applyAlignment="1" applyProtection="1">
      <alignment horizontal="left" vertical="center" wrapText="1"/>
      <protection locked="0"/>
    </xf>
    <xf numFmtId="0" fontId="7" fillId="0" borderId="26" xfId="0" applyFont="1" applyBorder="1" applyAlignment="1" applyProtection="1">
      <alignment vertical="center" wrapText="1"/>
      <protection locked="0"/>
    </xf>
    <xf numFmtId="0" fontId="7" fillId="0" borderId="30" xfId="0" applyFont="1" applyBorder="1" applyAlignment="1" applyProtection="1">
      <alignment vertical="center" wrapText="1"/>
      <protection locked="0"/>
    </xf>
    <xf numFmtId="0" fontId="7" fillId="0" borderId="45" xfId="0" applyFont="1" applyBorder="1" applyAlignment="1" applyProtection="1">
      <alignment vertical="center" wrapText="1"/>
      <protection locked="0"/>
    </xf>
    <xf numFmtId="0" fontId="7" fillId="0" borderId="44" xfId="0" applyFont="1" applyBorder="1" applyAlignment="1" applyProtection="1">
      <alignment vertical="center" wrapText="1"/>
      <protection locked="0"/>
    </xf>
    <xf numFmtId="0" fontId="7" fillId="0" borderId="53" xfId="0" applyFont="1" applyBorder="1" applyAlignment="1" applyProtection="1">
      <alignment wrapText="1"/>
      <protection locked="0"/>
    </xf>
    <xf numFmtId="0" fontId="7" fillId="0" borderId="52" xfId="0" applyFont="1" applyBorder="1" applyAlignment="1" applyProtection="1">
      <alignment wrapText="1"/>
      <protection locked="0"/>
    </xf>
    <xf numFmtId="0" fontId="7" fillId="0" borderId="45" xfId="0" applyFont="1" applyBorder="1" applyAlignment="1" applyProtection="1">
      <alignment wrapText="1"/>
      <protection locked="0"/>
    </xf>
    <xf numFmtId="0" fontId="7" fillId="0" borderId="44" xfId="0" applyFont="1" applyBorder="1" applyAlignment="1" applyProtection="1">
      <alignment wrapText="1"/>
      <protection locked="0"/>
    </xf>
    <xf numFmtId="1" fontId="3" fillId="0" borderId="30" xfId="0" applyNumberFormat="1" applyFont="1" applyBorder="1" applyAlignment="1">
      <alignment horizontal="center" vertical="center" wrapText="1"/>
    </xf>
    <xf numFmtId="1" fontId="3" fillId="0" borderId="44" xfId="0" applyNumberFormat="1" applyFont="1" applyBorder="1" applyAlignment="1">
      <alignment horizontal="center" vertical="center" wrapText="1"/>
    </xf>
    <xf numFmtId="1" fontId="3" fillId="0" borderId="52" xfId="0" applyNumberFormat="1" applyFont="1" applyBorder="1" applyAlignment="1">
      <alignment horizontal="center" vertical="center" wrapText="1"/>
    </xf>
    <xf numFmtId="20" fontId="65" fillId="0" borderId="0" xfId="0" applyNumberFormat="1" applyFont="1" applyAlignment="1" applyProtection="1">
      <alignment vertical="center"/>
      <protection locked="0"/>
    </xf>
    <xf numFmtId="0" fontId="0" fillId="0" borderId="26" xfId="0" applyBorder="1" applyAlignment="1" applyProtection="1">
      <alignment horizontal="left" vertical="center" wrapText="1"/>
      <protection locked="0"/>
    </xf>
    <xf numFmtId="0" fontId="6" fillId="0" borderId="45" xfId="0" applyFont="1" applyBorder="1" applyAlignment="1" applyProtection="1">
      <alignment horizontal="left" vertical="center" wrapText="1"/>
      <protection locked="0"/>
    </xf>
    <xf numFmtId="0" fontId="33" fillId="0" borderId="45" xfId="0" applyFont="1" applyBorder="1" applyAlignment="1" applyProtection="1">
      <alignment horizontal="left" vertical="center" wrapText="1"/>
      <protection locked="0"/>
    </xf>
    <xf numFmtId="1" fontId="8" fillId="0" borderId="26" xfId="0" applyNumberFormat="1" applyFont="1" applyBorder="1" applyAlignment="1">
      <alignment horizontal="center" vertical="center" wrapText="1"/>
    </xf>
    <xf numFmtId="1" fontId="8" fillId="0" borderId="45" xfId="0" applyNumberFormat="1" applyFont="1" applyBorder="1" applyAlignment="1">
      <alignment horizontal="center" vertical="center" wrapText="1"/>
    </xf>
    <xf numFmtId="1" fontId="8" fillId="0" borderId="53" xfId="0" applyNumberFormat="1" applyFont="1" applyBorder="1" applyAlignment="1">
      <alignment horizontal="center" vertical="center" wrapText="1"/>
    </xf>
    <xf numFmtId="0" fontId="14" fillId="0" borderId="45" xfId="0" applyFont="1" applyBorder="1" applyAlignment="1" applyProtection="1">
      <alignment horizontal="left" vertical="center" wrapText="1"/>
      <protection locked="0"/>
    </xf>
    <xf numFmtId="0" fontId="31" fillId="0" borderId="45" xfId="0" applyFont="1" applyBorder="1" applyAlignment="1" applyProtection="1">
      <alignment horizontal="left" vertical="center" wrapText="1"/>
      <protection locked="0"/>
    </xf>
    <xf numFmtId="0" fontId="6" fillId="0" borderId="26" xfId="0" applyFont="1" applyBorder="1" applyAlignment="1" applyProtection="1">
      <alignment horizontal="left" vertical="center" wrapText="1"/>
      <protection locked="0"/>
    </xf>
    <xf numFmtId="1" fontId="8" fillId="37" borderId="45" xfId="0" applyNumberFormat="1" applyFont="1" applyFill="1" applyBorder="1" applyAlignment="1">
      <alignment horizontal="center" vertical="center" wrapText="1"/>
    </xf>
    <xf numFmtId="0" fontId="6" fillId="37" borderId="31" xfId="0" applyFont="1" applyFill="1" applyBorder="1" applyAlignment="1">
      <alignment horizontal="center" vertical="center" textRotation="90" wrapText="1"/>
    </xf>
    <xf numFmtId="1" fontId="8" fillId="37" borderId="53" xfId="0" applyNumberFormat="1" applyFont="1" applyFill="1" applyBorder="1" applyAlignment="1">
      <alignment horizontal="center" vertical="center" wrapText="1"/>
    </xf>
    <xf numFmtId="0" fontId="6" fillId="0" borderId="53" xfId="0" applyFont="1" applyBorder="1" applyAlignment="1" applyProtection="1">
      <alignment horizontal="center" vertical="top" wrapText="1"/>
      <protection locked="0"/>
    </xf>
    <xf numFmtId="0" fontId="6" fillId="4" borderId="53" xfId="0" applyFont="1" applyFill="1" applyBorder="1" applyAlignment="1" applyProtection="1">
      <alignment horizontal="center" vertical="top" wrapText="1"/>
      <protection locked="0"/>
    </xf>
    <xf numFmtId="0" fontId="6" fillId="37" borderId="1" xfId="0" applyFont="1" applyFill="1" applyBorder="1" applyAlignment="1">
      <alignment horizontal="center" vertical="center" textRotation="90" wrapText="1"/>
    </xf>
    <xf numFmtId="0" fontId="6" fillId="37" borderId="31" xfId="0" applyFont="1" applyFill="1" applyBorder="1" applyAlignment="1" applyProtection="1">
      <alignment horizontal="center" vertical="center" textRotation="90" wrapText="1"/>
      <protection locked="0"/>
    </xf>
    <xf numFmtId="0" fontId="66" fillId="0" borderId="0" xfId="0" applyFont="1" applyAlignment="1" applyProtection="1">
      <alignment vertical="center" wrapText="1"/>
      <protection locked="0"/>
    </xf>
    <xf numFmtId="0" fontId="63" fillId="0" borderId="0" xfId="0" applyFont="1" applyProtection="1">
      <protection locked="0"/>
    </xf>
    <xf numFmtId="0" fontId="66" fillId="0" borderId="0" xfId="0" applyFont="1" applyAlignment="1">
      <alignment vertical="center" wrapText="1"/>
    </xf>
    <xf numFmtId="0" fontId="0" fillId="0" borderId="83" xfId="0" applyBorder="1" applyAlignment="1" applyProtection="1">
      <alignment horizontal="center" vertical="center" wrapText="1"/>
      <protection locked="0"/>
    </xf>
    <xf numFmtId="0" fontId="0" fillId="0" borderId="84" xfId="0" applyBorder="1" applyAlignment="1" applyProtection="1">
      <alignment horizontal="center" vertical="center" wrapText="1"/>
      <protection locked="0"/>
    </xf>
    <xf numFmtId="0" fontId="6" fillId="0" borderId="83" xfId="0" applyFont="1" applyBorder="1" applyAlignment="1" applyProtection="1">
      <alignment horizontal="center" vertical="center" wrapText="1"/>
      <protection locked="0"/>
    </xf>
    <xf numFmtId="0" fontId="0" fillId="0" borderId="43" xfId="0" applyBorder="1" applyAlignment="1" applyProtection="1">
      <alignment horizontal="center" vertical="center" wrapText="1"/>
      <protection locked="0"/>
    </xf>
    <xf numFmtId="0" fontId="0" fillId="0" borderId="44" xfId="0" applyBorder="1" applyAlignment="1" applyProtection="1">
      <alignment horizontal="center" vertical="center" wrapText="1"/>
      <protection locked="0"/>
    </xf>
    <xf numFmtId="0" fontId="7" fillId="0" borderId="65" xfId="0" applyFont="1" applyBorder="1" applyAlignment="1" applyProtection="1">
      <alignment vertical="center" wrapText="1"/>
      <protection locked="0"/>
    </xf>
    <xf numFmtId="0" fontId="7" fillId="0" borderId="66" xfId="0" applyFont="1" applyBorder="1" applyAlignment="1" applyProtection="1">
      <alignment horizontal="center" vertical="center" wrapText="1"/>
      <protection locked="0"/>
    </xf>
    <xf numFmtId="0" fontId="7" fillId="4" borderId="65" xfId="0" applyFont="1" applyFill="1" applyBorder="1" applyAlignment="1" applyProtection="1">
      <alignment vertical="center" wrapText="1"/>
      <protection locked="0"/>
    </xf>
    <xf numFmtId="0" fontId="7" fillId="4" borderId="66" xfId="0" applyFont="1" applyFill="1" applyBorder="1" applyAlignment="1" applyProtection="1">
      <alignment vertical="center" wrapText="1"/>
      <protection locked="0"/>
    </xf>
    <xf numFmtId="1" fontId="51" fillId="37" borderId="65" xfId="0" applyNumberFormat="1" applyFont="1" applyFill="1" applyBorder="1" applyAlignment="1">
      <alignment horizontal="center" vertical="center" wrapText="1"/>
    </xf>
    <xf numFmtId="0" fontId="7" fillId="40" borderId="65" xfId="0" applyFont="1" applyFill="1" applyBorder="1" applyAlignment="1" applyProtection="1">
      <alignment horizontal="center" vertical="center" wrapText="1"/>
      <protection locked="0"/>
    </xf>
    <xf numFmtId="0" fontId="7" fillId="40" borderId="66" xfId="0" applyFont="1" applyFill="1" applyBorder="1" applyAlignment="1" applyProtection="1">
      <alignment horizontal="center" vertical="center" wrapText="1"/>
      <protection locked="0"/>
    </xf>
    <xf numFmtId="0" fontId="7" fillId="40" borderId="66" xfId="0" applyFont="1" applyFill="1" applyBorder="1" applyAlignment="1" applyProtection="1">
      <alignment vertical="center" wrapText="1"/>
      <protection locked="0"/>
    </xf>
    <xf numFmtId="0" fontId="7" fillId="0" borderId="44" xfId="0" applyFont="1" applyBorder="1" applyAlignment="1" applyProtection="1">
      <alignment horizontal="center" vertical="center" wrapText="1"/>
      <protection locked="0"/>
    </xf>
    <xf numFmtId="0" fontId="7" fillId="40" borderId="45" xfId="0" applyFont="1" applyFill="1" applyBorder="1" applyAlignment="1" applyProtection="1">
      <alignment horizontal="center" vertical="center" wrapText="1"/>
      <protection locked="0"/>
    </xf>
    <xf numFmtId="0" fontId="7" fillId="40" borderId="44" xfId="0" applyFont="1" applyFill="1" applyBorder="1" applyAlignment="1" applyProtection="1">
      <alignment horizontal="center" vertical="center" wrapText="1"/>
      <protection locked="0"/>
    </xf>
    <xf numFmtId="0" fontId="7" fillId="40" borderId="44" xfId="0" applyFont="1" applyFill="1" applyBorder="1" applyAlignment="1" applyProtection="1">
      <alignment vertical="center" wrapText="1"/>
      <protection locked="0"/>
    </xf>
    <xf numFmtId="0" fontId="7" fillId="40" borderId="1" xfId="0" applyFont="1" applyFill="1" applyBorder="1" applyAlignment="1" applyProtection="1">
      <alignment vertical="center" wrapText="1"/>
      <protection locked="0"/>
    </xf>
    <xf numFmtId="0" fontId="7" fillId="0" borderId="5" xfId="0" applyFont="1" applyBorder="1" applyAlignment="1" applyProtection="1">
      <alignment horizontal="center" vertical="center" wrapText="1"/>
      <protection locked="0"/>
    </xf>
    <xf numFmtId="0" fontId="67" fillId="0" borderId="5" xfId="0" applyFont="1" applyBorder="1" applyAlignment="1" applyProtection="1">
      <alignment horizontal="center" vertical="center" wrapText="1"/>
      <protection locked="0"/>
    </xf>
    <xf numFmtId="0" fontId="0" fillId="0" borderId="31" xfId="0" applyBorder="1" applyAlignment="1" applyProtection="1">
      <alignment horizontal="left" vertical="center" wrapText="1"/>
      <protection locked="0"/>
    </xf>
    <xf numFmtId="0" fontId="7" fillId="0" borderId="67" xfId="0" applyFont="1" applyBorder="1" applyAlignment="1" applyProtection="1">
      <alignment vertical="center" wrapText="1"/>
      <protection locked="0"/>
    </xf>
    <xf numFmtId="0" fontId="63" fillId="0" borderId="65" xfId="0" applyFont="1" applyBorder="1" applyAlignment="1" applyProtection="1">
      <alignment vertical="center" wrapText="1"/>
      <protection locked="0"/>
    </xf>
    <xf numFmtId="0" fontId="63" fillId="0" borderId="66" xfId="0" applyFont="1" applyBorder="1" applyAlignment="1" applyProtection="1">
      <alignment vertical="center" wrapText="1"/>
      <protection locked="0"/>
    </xf>
    <xf numFmtId="0" fontId="7" fillId="0" borderId="65" xfId="0" applyFont="1" applyBorder="1" applyAlignment="1" applyProtection="1">
      <alignment horizontal="center" vertical="center" wrapText="1"/>
      <protection locked="0"/>
    </xf>
    <xf numFmtId="0" fontId="7" fillId="40" borderId="65" xfId="0" applyFont="1" applyFill="1" applyBorder="1" applyAlignment="1" applyProtection="1">
      <alignment vertical="center" wrapText="1"/>
      <protection locked="0"/>
    </xf>
    <xf numFmtId="0" fontId="45" fillId="0" borderId="65" xfId="0" applyFont="1" applyBorder="1" applyAlignment="1" applyProtection="1">
      <alignment vertical="center" wrapText="1"/>
      <protection locked="0"/>
    </xf>
    <xf numFmtId="0" fontId="6" fillId="37" borderId="65" xfId="0" applyFont="1" applyFill="1" applyBorder="1" applyAlignment="1" applyProtection="1">
      <alignment horizontal="center" vertical="center" textRotation="90" wrapText="1"/>
      <protection locked="0"/>
    </xf>
    <xf numFmtId="0" fontId="45" fillId="0" borderId="45" xfId="0" applyFont="1" applyBorder="1" applyAlignment="1" applyProtection="1">
      <alignment vertical="center" wrapText="1"/>
      <protection locked="0"/>
    </xf>
    <xf numFmtId="0" fontId="0" fillId="0" borderId="65" xfId="0" applyBorder="1" applyAlignment="1" applyProtection="1">
      <alignment horizontal="left" vertical="center" wrapText="1"/>
      <protection locked="0"/>
    </xf>
    <xf numFmtId="0" fontId="7" fillId="0" borderId="66" xfId="0" applyFont="1" applyBorder="1" applyAlignment="1" applyProtection="1">
      <alignment vertical="center" wrapText="1"/>
      <protection locked="0"/>
    </xf>
    <xf numFmtId="0" fontId="62" fillId="0" borderId="66" xfId="0" applyFont="1" applyBorder="1" applyAlignment="1" applyProtection="1">
      <alignment horizontal="center" vertical="center" wrapText="1"/>
      <protection locked="0"/>
    </xf>
    <xf numFmtId="0" fontId="63" fillId="0" borderId="65" xfId="0" applyFont="1" applyBorder="1" applyAlignment="1" applyProtection="1">
      <alignment horizontal="left" vertical="center" wrapText="1"/>
      <protection locked="0"/>
    </xf>
    <xf numFmtId="0" fontId="63" fillId="0" borderId="66" xfId="0" applyFont="1" applyBorder="1" applyAlignment="1" applyProtection="1">
      <alignment horizontal="left" vertical="center" wrapText="1"/>
      <protection locked="0"/>
    </xf>
    <xf numFmtId="0" fontId="7" fillId="0" borderId="91" xfId="0" applyFont="1" applyBorder="1" applyAlignment="1" applyProtection="1">
      <alignment vertical="center" wrapText="1"/>
      <protection locked="0"/>
    </xf>
    <xf numFmtId="0" fontId="7" fillId="40" borderId="62" xfId="0" applyFont="1" applyFill="1" applyBorder="1" applyAlignment="1" applyProtection="1">
      <alignment wrapText="1"/>
      <protection locked="0"/>
    </xf>
    <xf numFmtId="0" fontId="3" fillId="37" borderId="44"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5" fillId="0" borderId="1" xfId="0" applyFont="1" applyBorder="1" applyAlignment="1" applyProtection="1">
      <alignment horizontal="center" vertical="center" wrapText="1"/>
      <protection locked="0"/>
    </xf>
    <xf numFmtId="0" fontId="51" fillId="37" borderId="1" xfId="0" applyFont="1" applyFill="1" applyBorder="1" applyAlignment="1">
      <alignment horizontal="center" vertical="center" wrapText="1"/>
    </xf>
    <xf numFmtId="0" fontId="51" fillId="37" borderId="45" xfId="0" applyFont="1" applyFill="1" applyBorder="1" applyAlignment="1">
      <alignment horizontal="center" vertical="center" wrapText="1"/>
    </xf>
    <xf numFmtId="1" fontId="3" fillId="0" borderId="43" xfId="0" applyNumberFormat="1" applyFont="1" applyBorder="1" applyAlignment="1">
      <alignment horizontal="center" vertical="center" wrapText="1"/>
    </xf>
    <xf numFmtId="0" fontId="7" fillId="0" borderId="62" xfId="0" applyFont="1" applyBorder="1" applyAlignment="1" applyProtection="1">
      <alignment vertical="center" wrapText="1"/>
      <protection locked="0"/>
    </xf>
    <xf numFmtId="0" fontId="45" fillId="4" borderId="62" xfId="0" applyFont="1" applyFill="1" applyBorder="1" applyAlignment="1" applyProtection="1">
      <alignment horizontal="center" vertical="center" wrapText="1"/>
      <protection locked="0"/>
    </xf>
    <xf numFmtId="0" fontId="7" fillId="0" borderId="62" xfId="0" applyFont="1" applyBorder="1" applyAlignment="1" applyProtection="1">
      <alignment horizontal="left" vertical="center" wrapText="1"/>
      <protection locked="0"/>
    </xf>
    <xf numFmtId="0" fontId="0" fillId="37" borderId="44" xfId="0" applyFill="1" applyBorder="1" applyAlignment="1">
      <alignment horizontal="center" vertical="center" textRotation="90" wrapText="1"/>
    </xf>
    <xf numFmtId="0" fontId="6" fillId="37" borderId="43" xfId="0" applyFont="1" applyFill="1" applyBorder="1" applyAlignment="1" applyProtection="1">
      <alignment horizontal="center" vertical="center" textRotation="90" wrapText="1"/>
      <protection locked="0"/>
    </xf>
    <xf numFmtId="0" fontId="0" fillId="0" borderId="1" xfId="0" applyBorder="1" applyAlignment="1" applyProtection="1">
      <alignment horizontal="left" vertical="center" wrapText="1"/>
      <protection locked="0"/>
    </xf>
    <xf numFmtId="0" fontId="68" fillId="0" borderId="1" xfId="0" applyFont="1" applyBorder="1" applyAlignment="1" applyProtection="1">
      <alignment vertical="center" wrapText="1"/>
      <protection locked="0"/>
    </xf>
    <xf numFmtId="0" fontId="68" fillId="0" borderId="5" xfId="0" applyFont="1" applyBorder="1" applyAlignment="1" applyProtection="1">
      <alignment vertical="center" wrapText="1"/>
      <protection locked="0"/>
    </xf>
    <xf numFmtId="0" fontId="7" fillId="40" borderId="1" xfId="0" applyFont="1" applyFill="1" applyBorder="1" applyAlignment="1" applyProtection="1">
      <alignment horizontal="center" vertical="center"/>
      <protection locked="0"/>
    </xf>
    <xf numFmtId="0" fontId="7" fillId="40" borderId="5" xfId="0" applyFont="1" applyFill="1" applyBorder="1" applyAlignment="1" applyProtection="1">
      <alignment horizontal="center" vertical="center"/>
      <protection locked="0"/>
    </xf>
    <xf numFmtId="0" fontId="7" fillId="40" borderId="65" xfId="0" applyFont="1" applyFill="1" applyBorder="1" applyAlignment="1" applyProtection="1">
      <alignment horizontal="center" vertical="center"/>
      <protection locked="0"/>
    </xf>
    <xf numFmtId="0" fontId="7" fillId="40" borderId="66" xfId="0" applyFont="1" applyFill="1" applyBorder="1" applyAlignment="1" applyProtection="1">
      <alignment horizontal="center" vertical="center"/>
      <protection locked="0"/>
    </xf>
    <xf numFmtId="0" fontId="41" fillId="0" borderId="45" xfId="0" applyFont="1" applyBorder="1" applyAlignment="1" applyProtection="1">
      <alignment horizontal="left" vertical="center" wrapText="1"/>
      <protection locked="0"/>
    </xf>
    <xf numFmtId="0" fontId="45" fillId="4" borderId="28" xfId="0" applyFont="1" applyFill="1" applyBorder="1" applyAlignment="1" applyProtection="1">
      <alignment horizontal="center" vertical="center" wrapText="1"/>
      <protection locked="0"/>
    </xf>
    <xf numFmtId="0" fontId="7" fillId="0" borderId="88" xfId="0" applyFont="1" applyBorder="1" applyAlignment="1" applyProtection="1">
      <alignment horizontal="left" vertical="center" wrapText="1"/>
      <protection locked="0"/>
    </xf>
    <xf numFmtId="0" fontId="0" fillId="0" borderId="96" xfId="0" applyBorder="1" applyAlignment="1" applyProtection="1">
      <alignment horizontal="center" vertical="center" wrapText="1"/>
      <protection locked="0"/>
    </xf>
    <xf numFmtId="9" fontId="6" fillId="37" borderId="96" xfId="66" applyFont="1" applyFill="1" applyBorder="1" applyAlignment="1" applyProtection="1">
      <alignment horizontal="center" vertical="center" wrapText="1"/>
    </xf>
    <xf numFmtId="1" fontId="3" fillId="0" borderId="96" xfId="0" applyNumberFormat="1" applyFont="1" applyBorder="1" applyAlignment="1">
      <alignment horizontal="center" vertical="center" wrapText="1"/>
    </xf>
    <xf numFmtId="0" fontId="14" fillId="0" borderId="96" xfId="0" applyFont="1" applyBorder="1" applyAlignment="1" applyProtection="1">
      <alignment horizontal="center" vertical="center" wrapText="1"/>
      <protection locked="0"/>
    </xf>
    <xf numFmtId="0" fontId="0" fillId="37" borderId="96" xfId="0" applyFill="1" applyBorder="1" applyAlignment="1">
      <alignment horizontal="center" vertical="center" textRotation="90" wrapText="1"/>
    </xf>
    <xf numFmtId="0" fontId="0" fillId="37" borderId="96" xfId="0" applyFill="1" applyBorder="1" applyAlignment="1" applyProtection="1">
      <alignment horizontal="center" vertical="center" textRotation="90" wrapText="1"/>
      <protection locked="0"/>
    </xf>
    <xf numFmtId="9" fontId="8" fillId="37" borderId="96" xfId="0" applyNumberFormat="1" applyFont="1" applyFill="1" applyBorder="1" applyAlignment="1">
      <alignment horizontal="center" vertical="center" wrapText="1"/>
    </xf>
    <xf numFmtId="9" fontId="3" fillId="37" borderId="96" xfId="0" applyNumberFormat="1" applyFont="1" applyFill="1" applyBorder="1" applyAlignment="1">
      <alignment horizontal="center" vertical="center"/>
    </xf>
    <xf numFmtId="0" fontId="6" fillId="37" borderId="96" xfId="0" applyFont="1" applyFill="1" applyBorder="1" applyAlignment="1" applyProtection="1">
      <alignment horizontal="center" vertical="center" textRotation="90" wrapText="1"/>
      <protection locked="0"/>
    </xf>
    <xf numFmtId="0" fontId="6" fillId="0" borderId="96" xfId="0" applyFont="1" applyBorder="1" applyAlignment="1" applyProtection="1">
      <alignment vertical="center" wrapText="1"/>
      <protection locked="0"/>
    </xf>
    <xf numFmtId="0" fontId="0" fillId="0" borderId="96" xfId="0" applyBorder="1" applyAlignment="1" applyProtection="1">
      <alignment vertical="center" wrapText="1"/>
      <protection locked="0"/>
    </xf>
    <xf numFmtId="0" fontId="3" fillId="37" borderId="96" xfId="0" applyFont="1" applyFill="1" applyBorder="1" applyAlignment="1">
      <alignment horizontal="center" vertical="center" wrapText="1"/>
    </xf>
    <xf numFmtId="1" fontId="0" fillId="0" borderId="96" xfId="0" applyNumberFormat="1" applyBorder="1" applyAlignment="1" applyProtection="1">
      <alignment horizontal="center" vertical="center" wrapText="1"/>
      <protection locked="0"/>
    </xf>
    <xf numFmtId="1" fontId="3" fillId="37" borderId="96" xfId="0" applyNumberFormat="1" applyFont="1" applyFill="1" applyBorder="1" applyAlignment="1">
      <alignment horizontal="center" vertical="center" wrapText="1"/>
    </xf>
    <xf numFmtId="9" fontId="3" fillId="37" borderId="96" xfId="66" applyFont="1" applyFill="1" applyBorder="1" applyAlignment="1">
      <alignment horizontal="center" vertical="center" wrapText="1"/>
    </xf>
    <xf numFmtId="0" fontId="0" fillId="0" borderId="98" xfId="0" applyBorder="1" applyAlignment="1" applyProtection="1">
      <alignment horizontal="center" vertical="center" wrapText="1"/>
      <protection locked="0"/>
    </xf>
    <xf numFmtId="0" fontId="14" fillId="0" borderId="26" xfId="0" applyFont="1" applyBorder="1" applyAlignment="1" applyProtection="1">
      <alignment horizontal="center" vertical="center" wrapText="1"/>
      <protection locked="0"/>
    </xf>
    <xf numFmtId="0" fontId="14" fillId="0" borderId="29" xfId="0" applyFont="1" applyBorder="1" applyAlignment="1" applyProtection="1">
      <alignment horizontal="center" vertical="center" wrapText="1"/>
      <protection locked="0"/>
    </xf>
    <xf numFmtId="0" fontId="0" fillId="0" borderId="26" xfId="0" applyBorder="1" applyAlignment="1" applyProtection="1">
      <alignment horizontal="left" vertical="top" wrapText="1"/>
      <protection locked="0"/>
    </xf>
    <xf numFmtId="0" fontId="6" fillId="0" borderId="45" xfId="0" applyFont="1" applyBorder="1" applyAlignment="1" applyProtection="1">
      <alignment horizontal="left" vertical="top" wrapText="1"/>
      <protection locked="0"/>
    </xf>
    <xf numFmtId="0" fontId="6" fillId="37" borderId="98" xfId="0" applyFont="1" applyFill="1" applyBorder="1" applyAlignment="1" applyProtection="1">
      <alignment horizontal="center" vertical="center" textRotation="90" wrapText="1"/>
      <protection locked="0"/>
    </xf>
    <xf numFmtId="0" fontId="6" fillId="0" borderId="99" xfId="0" applyFont="1" applyBorder="1" applyAlignment="1" applyProtection="1">
      <alignment horizontal="center" vertical="center" wrapText="1"/>
      <protection locked="0"/>
    </xf>
    <xf numFmtId="0" fontId="0" fillId="0" borderId="99" xfId="0" applyBorder="1" applyAlignment="1" applyProtection="1">
      <alignment horizontal="center" vertical="center" wrapText="1"/>
      <protection locked="0"/>
    </xf>
    <xf numFmtId="9" fontId="6" fillId="37" borderId="99" xfId="66" applyFont="1" applyFill="1" applyBorder="1" applyAlignment="1" applyProtection="1">
      <alignment horizontal="center" vertical="center" wrapText="1"/>
    </xf>
    <xf numFmtId="1" fontId="3" fillId="0" borderId="99" xfId="0" applyNumberFormat="1" applyFont="1" applyBorder="1" applyAlignment="1">
      <alignment horizontal="center" vertical="center" wrapText="1"/>
    </xf>
    <xf numFmtId="0" fontId="0" fillId="37" borderId="99" xfId="0" applyFill="1" applyBorder="1" applyAlignment="1">
      <alignment horizontal="center" vertical="center" textRotation="90" wrapText="1"/>
    </xf>
    <xf numFmtId="0" fontId="0" fillId="37" borderId="99" xfId="0" applyFill="1" applyBorder="1" applyAlignment="1" applyProtection="1">
      <alignment horizontal="center" vertical="center" textRotation="90" wrapText="1"/>
      <protection locked="0"/>
    </xf>
    <xf numFmtId="9" fontId="8" fillId="37" borderId="99" xfId="0" applyNumberFormat="1" applyFont="1" applyFill="1" applyBorder="1" applyAlignment="1">
      <alignment horizontal="center" vertical="center" wrapText="1"/>
    </xf>
    <xf numFmtId="9" fontId="3" fillId="37" borderId="99" xfId="0" applyNumberFormat="1" applyFont="1" applyFill="1" applyBorder="1" applyAlignment="1">
      <alignment horizontal="center" vertical="center"/>
    </xf>
    <xf numFmtId="0" fontId="6" fillId="37" borderId="102" xfId="0" applyFont="1" applyFill="1" applyBorder="1" applyAlignment="1" applyProtection="1">
      <alignment horizontal="center" vertical="center" textRotation="90" wrapText="1"/>
      <protection locked="0"/>
    </xf>
    <xf numFmtId="0" fontId="6" fillId="0" borderId="99" xfId="0" applyFont="1" applyBorder="1" applyAlignment="1" applyProtection="1">
      <alignment vertical="center" wrapText="1"/>
      <protection locked="0"/>
    </xf>
    <xf numFmtId="1" fontId="8" fillId="37" borderId="99" xfId="0" applyNumberFormat="1" applyFont="1" applyFill="1" applyBorder="1" applyAlignment="1">
      <alignment horizontal="center" vertical="center" wrapText="1"/>
    </xf>
    <xf numFmtId="1" fontId="6" fillId="0" borderId="99" xfId="0" applyNumberFormat="1" applyFont="1" applyBorder="1" applyAlignment="1" applyProtection="1">
      <alignment horizontal="center" vertical="center" wrapText="1"/>
      <protection locked="0"/>
    </xf>
    <xf numFmtId="0" fontId="0" fillId="0" borderId="99" xfId="0" applyBorder="1" applyAlignment="1" applyProtection="1">
      <alignment vertical="center" wrapText="1"/>
      <protection locked="0"/>
    </xf>
    <xf numFmtId="1" fontId="0" fillId="0" borderId="99" xfId="0" applyNumberFormat="1" applyBorder="1" applyAlignment="1" applyProtection="1">
      <alignment horizontal="center" vertical="center" wrapText="1"/>
      <protection locked="0"/>
    </xf>
    <xf numFmtId="1" fontId="3" fillId="37" borderId="99" xfId="0" applyNumberFormat="1" applyFont="1" applyFill="1" applyBorder="1" applyAlignment="1">
      <alignment horizontal="center" vertical="center" wrapText="1"/>
    </xf>
    <xf numFmtId="9" fontId="3" fillId="37" borderId="99" xfId="66" applyFont="1" applyFill="1" applyBorder="1" applyAlignment="1">
      <alignment horizontal="center" vertical="center" wrapText="1"/>
    </xf>
    <xf numFmtId="0" fontId="6" fillId="0" borderId="104" xfId="0" applyFont="1" applyBorder="1" applyAlignment="1" applyProtection="1">
      <alignment horizontal="center" vertical="center" wrapText="1"/>
      <protection locked="0"/>
    </xf>
    <xf numFmtId="0" fontId="8" fillId="37" borderId="104" xfId="0" applyFont="1" applyFill="1" applyBorder="1" applyAlignment="1">
      <alignment horizontal="center" vertical="center" wrapText="1"/>
    </xf>
    <xf numFmtId="0" fontId="0" fillId="0" borderId="104" xfId="0" applyBorder="1" applyAlignment="1" applyProtection="1">
      <alignment horizontal="center" vertical="center" wrapText="1"/>
      <protection locked="0"/>
    </xf>
    <xf numFmtId="9" fontId="6" fillId="37" borderId="104" xfId="66" applyFont="1" applyFill="1" applyBorder="1" applyAlignment="1" applyProtection="1">
      <alignment horizontal="center" vertical="center" wrapText="1"/>
    </xf>
    <xf numFmtId="1" fontId="3" fillId="0" borderId="104" xfId="0" applyNumberFormat="1" applyFont="1" applyBorder="1" applyAlignment="1">
      <alignment horizontal="center" vertical="center" wrapText="1"/>
    </xf>
    <xf numFmtId="0" fontId="0" fillId="37" borderId="104" xfId="0" applyFill="1" applyBorder="1" applyAlignment="1">
      <alignment horizontal="center" vertical="center" textRotation="90" wrapText="1"/>
    </xf>
    <xf numFmtId="0" fontId="0" fillId="37" borderId="108" xfId="0" applyFill="1" applyBorder="1" applyAlignment="1" applyProtection="1">
      <alignment horizontal="center" vertical="center" textRotation="90" wrapText="1"/>
      <protection locked="0"/>
    </xf>
    <xf numFmtId="9" fontId="6" fillId="37" borderId="108" xfId="66" applyFont="1" applyFill="1" applyBorder="1" applyAlignment="1" applyProtection="1">
      <alignment horizontal="center" vertical="center" wrapText="1"/>
    </xf>
    <xf numFmtId="9" fontId="8" fillId="37" borderId="108" xfId="0" applyNumberFormat="1" applyFont="1" applyFill="1" applyBorder="1" applyAlignment="1">
      <alignment horizontal="center" vertical="center" wrapText="1"/>
    </xf>
    <xf numFmtId="9" fontId="3" fillId="37" borderId="108" xfId="0" applyNumberFormat="1" applyFont="1" applyFill="1" applyBorder="1" applyAlignment="1">
      <alignment horizontal="center" vertical="center"/>
    </xf>
    <xf numFmtId="0" fontId="6" fillId="37" borderId="109" xfId="0" applyFont="1" applyFill="1" applyBorder="1" applyAlignment="1" applyProtection="1">
      <alignment horizontal="center" vertical="center" textRotation="90" wrapText="1"/>
      <protection locked="0"/>
    </xf>
    <xf numFmtId="0" fontId="6" fillId="0" borderId="104" xfId="0" applyFont="1" applyBorder="1" applyAlignment="1" applyProtection="1">
      <alignment vertical="center" wrapText="1"/>
      <protection locked="0"/>
    </xf>
    <xf numFmtId="1" fontId="6" fillId="0" borderId="104" xfId="0" applyNumberFormat="1" applyFont="1" applyBorder="1" applyAlignment="1" applyProtection="1">
      <alignment horizontal="center" vertical="center" wrapText="1"/>
      <protection locked="0"/>
    </xf>
    <xf numFmtId="0" fontId="0" fillId="0" borderId="104" xfId="0" applyBorder="1" applyAlignment="1" applyProtection="1">
      <alignment vertical="center" wrapText="1"/>
      <protection locked="0"/>
    </xf>
    <xf numFmtId="1" fontId="0" fillId="0" borderId="104" xfId="0" applyNumberFormat="1" applyBorder="1" applyAlignment="1" applyProtection="1">
      <alignment horizontal="center" vertical="center" wrapText="1"/>
      <protection locked="0"/>
    </xf>
    <xf numFmtId="1" fontId="3" fillId="37" borderId="104" xfId="0" applyNumberFormat="1" applyFont="1" applyFill="1" applyBorder="1" applyAlignment="1">
      <alignment horizontal="center" vertical="center" wrapText="1"/>
    </xf>
    <xf numFmtId="9" fontId="3" fillId="37" borderId="104" xfId="66" applyFont="1" applyFill="1" applyBorder="1" applyAlignment="1">
      <alignment horizontal="center" vertical="center" wrapText="1"/>
    </xf>
    <xf numFmtId="0" fontId="0" fillId="37" borderId="110" xfId="0" applyFill="1" applyBorder="1" applyAlignment="1" applyProtection="1">
      <alignment horizontal="center" vertical="center" textRotation="90" wrapText="1"/>
      <protection locked="0"/>
    </xf>
    <xf numFmtId="9" fontId="6" fillId="37" borderId="110" xfId="66" applyFont="1" applyFill="1" applyBorder="1" applyAlignment="1" applyProtection="1">
      <alignment horizontal="center" vertical="center" wrapText="1"/>
    </xf>
    <xf numFmtId="9" fontId="8" fillId="37" borderId="110" xfId="0" applyNumberFormat="1" applyFont="1" applyFill="1" applyBorder="1" applyAlignment="1">
      <alignment horizontal="center" vertical="center" wrapText="1"/>
    </xf>
    <xf numFmtId="9" fontId="3" fillId="37" borderId="110" xfId="0" applyNumberFormat="1" applyFont="1" applyFill="1" applyBorder="1" applyAlignment="1">
      <alignment horizontal="center" vertical="center"/>
    </xf>
    <xf numFmtId="0" fontId="6" fillId="37" borderId="107" xfId="0" applyFont="1" applyFill="1" applyBorder="1" applyAlignment="1" applyProtection="1">
      <alignment horizontal="center" vertical="center" textRotation="90" wrapText="1"/>
      <protection locked="0"/>
    </xf>
    <xf numFmtId="0" fontId="6" fillId="37" borderId="110" xfId="0" applyFont="1" applyFill="1" applyBorder="1" applyAlignment="1" applyProtection="1">
      <alignment horizontal="center" vertical="center" textRotation="90" wrapText="1"/>
      <protection locked="0"/>
    </xf>
    <xf numFmtId="0" fontId="0" fillId="37" borderId="104" xfId="0" applyFill="1" applyBorder="1" applyAlignment="1" applyProtection="1">
      <alignment horizontal="center" vertical="center" textRotation="90" wrapText="1"/>
      <protection locked="0"/>
    </xf>
    <xf numFmtId="9" fontId="8" fillId="37" borderId="104" xfId="0" applyNumberFormat="1" applyFont="1" applyFill="1" applyBorder="1" applyAlignment="1">
      <alignment horizontal="center" vertical="center" wrapText="1"/>
    </xf>
    <xf numFmtId="9" fontId="3" fillId="37" borderId="104" xfId="0" applyNumberFormat="1" applyFont="1" applyFill="1" applyBorder="1" applyAlignment="1">
      <alignment horizontal="center" vertical="center"/>
    </xf>
    <xf numFmtId="0" fontId="6" fillId="37" borderId="104" xfId="0" applyFont="1" applyFill="1" applyBorder="1" applyAlignment="1" applyProtection="1">
      <alignment horizontal="center" vertical="center" textRotation="90" wrapText="1"/>
      <protection locked="0"/>
    </xf>
    <xf numFmtId="0" fontId="33" fillId="0" borderId="104" xfId="0" applyFont="1" applyBorder="1" applyAlignment="1" applyProtection="1">
      <alignment horizontal="center" vertical="center" wrapText="1"/>
      <protection locked="0"/>
    </xf>
    <xf numFmtId="0" fontId="8" fillId="37" borderId="113" xfId="0" applyFont="1" applyFill="1" applyBorder="1" applyAlignment="1">
      <alignment horizontal="center" vertical="center" wrapText="1"/>
    </xf>
    <xf numFmtId="0" fontId="0" fillId="0" borderId="113" xfId="0" applyBorder="1" applyAlignment="1" applyProtection="1">
      <alignment horizontal="center" vertical="center" wrapText="1"/>
      <protection locked="0"/>
    </xf>
    <xf numFmtId="9" fontId="6" fillId="37" borderId="113" xfId="66" applyFont="1" applyFill="1" applyBorder="1" applyAlignment="1" applyProtection="1">
      <alignment horizontal="center" vertical="center" wrapText="1"/>
    </xf>
    <xf numFmtId="1" fontId="3" fillId="0" borderId="113" xfId="0" applyNumberFormat="1" applyFont="1" applyBorder="1" applyAlignment="1">
      <alignment horizontal="center" vertical="center" wrapText="1"/>
    </xf>
    <xf numFmtId="0" fontId="0" fillId="37" borderId="114" xfId="0" applyFill="1" applyBorder="1" applyAlignment="1">
      <alignment horizontal="center" vertical="center" textRotation="90" wrapText="1"/>
    </xf>
    <xf numFmtId="0" fontId="0" fillId="37" borderId="113" xfId="0" applyFill="1" applyBorder="1" applyAlignment="1" applyProtection="1">
      <alignment horizontal="center" vertical="center" textRotation="90" wrapText="1"/>
      <protection locked="0"/>
    </xf>
    <xf numFmtId="9" fontId="8" fillId="37" borderId="113" xfId="0" applyNumberFormat="1" applyFont="1" applyFill="1" applyBorder="1" applyAlignment="1">
      <alignment horizontal="center" vertical="center" wrapText="1"/>
    </xf>
    <xf numFmtId="0" fontId="6" fillId="0" borderId="113" xfId="0" applyFont="1" applyBorder="1" applyAlignment="1" applyProtection="1">
      <alignment vertical="center" wrapText="1"/>
      <protection locked="0"/>
    </xf>
    <xf numFmtId="1" fontId="6" fillId="0" borderId="113" xfId="0" applyNumberFormat="1" applyFont="1" applyBorder="1" applyAlignment="1" applyProtection="1">
      <alignment horizontal="center" vertical="center" wrapText="1"/>
      <protection locked="0"/>
    </xf>
    <xf numFmtId="0" fontId="0" fillId="0" borderId="113" xfId="0" applyBorder="1" applyAlignment="1" applyProtection="1">
      <alignment vertical="center" wrapText="1"/>
      <protection locked="0"/>
    </xf>
    <xf numFmtId="1" fontId="0" fillId="0" borderId="113" xfId="0" applyNumberFormat="1" applyBorder="1" applyAlignment="1" applyProtection="1">
      <alignment horizontal="center" vertical="center" wrapText="1"/>
      <protection locked="0"/>
    </xf>
    <xf numFmtId="1" fontId="3" fillId="37" borderId="113" xfId="0" applyNumberFormat="1" applyFont="1" applyFill="1" applyBorder="1" applyAlignment="1">
      <alignment horizontal="center" vertical="center" wrapText="1"/>
    </xf>
    <xf numFmtId="9" fontId="3" fillId="37" borderId="113" xfId="66" applyFont="1" applyFill="1" applyBorder="1" applyAlignment="1">
      <alignment horizontal="center" vertical="center" wrapText="1"/>
    </xf>
    <xf numFmtId="0" fontId="6" fillId="0" borderId="110" xfId="0" applyFont="1" applyBorder="1" applyAlignment="1" applyProtection="1">
      <alignment horizontal="center" vertical="center" wrapText="1"/>
      <protection locked="0"/>
    </xf>
    <xf numFmtId="0" fontId="0" fillId="0" borderId="101" xfId="0" applyBorder="1" applyAlignment="1" applyProtection="1">
      <alignment horizontal="center" vertical="center" wrapText="1"/>
      <protection locked="0"/>
    </xf>
    <xf numFmtId="0" fontId="6" fillId="37" borderId="101" xfId="0" applyFont="1" applyFill="1" applyBorder="1" applyAlignment="1" applyProtection="1">
      <alignment horizontal="center" vertical="center" textRotation="90" wrapText="1"/>
      <protection locked="0"/>
    </xf>
    <xf numFmtId="0" fontId="3" fillId="37" borderId="99" xfId="0" applyFont="1" applyFill="1" applyBorder="1" applyAlignment="1">
      <alignment horizontal="center" vertical="center" wrapText="1"/>
    </xf>
    <xf numFmtId="0" fontId="6" fillId="37" borderId="104" xfId="0" applyFont="1" applyFill="1" applyBorder="1" applyAlignment="1">
      <alignment horizontal="center" vertical="center" textRotation="90" wrapText="1"/>
    </xf>
    <xf numFmtId="9" fontId="8" fillId="37" borderId="104" xfId="0" applyNumberFormat="1" applyFont="1" applyFill="1" applyBorder="1" applyAlignment="1">
      <alignment horizontal="center" vertical="center"/>
    </xf>
    <xf numFmtId="0" fontId="3" fillId="37" borderId="104" xfId="0" applyFont="1" applyFill="1" applyBorder="1" applyAlignment="1">
      <alignment horizontal="center" vertical="center" wrapText="1"/>
    </xf>
    <xf numFmtId="0" fontId="6" fillId="37" borderId="108" xfId="0" applyFont="1" applyFill="1" applyBorder="1" applyAlignment="1" applyProtection="1">
      <alignment horizontal="center" vertical="center" textRotation="90" wrapText="1"/>
      <protection locked="0"/>
    </xf>
    <xf numFmtId="0" fontId="0" fillId="0" borderId="110" xfId="0" applyBorder="1" applyAlignment="1" applyProtection="1">
      <alignment horizontal="center" vertical="center" wrapText="1"/>
      <protection locked="0"/>
    </xf>
    <xf numFmtId="0" fontId="0" fillId="37" borderId="113" xfId="0" applyFill="1" applyBorder="1" applyAlignment="1">
      <alignment horizontal="center" vertical="center" textRotation="90" wrapText="1"/>
    </xf>
    <xf numFmtId="0" fontId="3" fillId="37" borderId="113" xfId="0" applyFont="1" applyFill="1" applyBorder="1" applyAlignment="1">
      <alignment horizontal="center" vertical="center" wrapText="1"/>
    </xf>
    <xf numFmtId="0" fontId="0" fillId="37" borderId="2" xfId="0" applyFill="1" applyBorder="1" applyAlignment="1" applyProtection="1">
      <alignment horizontal="center" vertical="center" textRotation="90" wrapText="1"/>
      <protection locked="0"/>
    </xf>
    <xf numFmtId="0" fontId="8" fillId="37" borderId="72" xfId="0" applyFont="1" applyFill="1" applyBorder="1" applyAlignment="1">
      <alignment horizontal="center" vertical="center" wrapText="1"/>
    </xf>
    <xf numFmtId="0" fontId="62" fillId="0" borderId="74" xfId="0" applyFont="1" applyBorder="1" applyAlignment="1" applyProtection="1">
      <alignment horizontal="center" vertical="center" wrapText="1"/>
      <protection locked="0"/>
    </xf>
    <xf numFmtId="0" fontId="7" fillId="0" borderId="67"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6" fillId="0" borderId="31" xfId="0" applyFont="1" applyBorder="1" applyAlignment="1" applyProtection="1">
      <alignment horizontal="center" vertical="center" wrapText="1"/>
      <protection locked="0"/>
    </xf>
    <xf numFmtId="0" fontId="6" fillId="4" borderId="26" xfId="0" applyFont="1" applyFill="1" applyBorder="1" applyAlignment="1" applyProtection="1">
      <alignment horizontal="center" vertical="center" wrapText="1"/>
      <protection locked="0"/>
    </xf>
    <xf numFmtId="0" fontId="6" fillId="4" borderId="53" xfId="0" applyFont="1" applyFill="1" applyBorder="1" applyAlignment="1" applyProtection="1">
      <alignment horizontal="center" vertical="center" wrapText="1"/>
      <protection locked="0"/>
    </xf>
    <xf numFmtId="9" fontId="6" fillId="37" borderId="29" xfId="66" applyFont="1" applyFill="1" applyBorder="1" applyAlignment="1" applyProtection="1">
      <alignment horizontal="center" vertical="center" wrapText="1"/>
    </xf>
    <xf numFmtId="9" fontId="8" fillId="37" borderId="29" xfId="0" applyNumberFormat="1" applyFont="1" applyFill="1" applyBorder="1" applyAlignment="1">
      <alignment horizontal="center" vertical="center" wrapText="1"/>
    </xf>
    <xf numFmtId="0" fontId="0" fillId="0" borderId="29" xfId="0" applyBorder="1" applyAlignment="1" applyProtection="1">
      <alignment horizontal="center" vertical="center" wrapText="1"/>
      <protection locked="0"/>
    </xf>
    <xf numFmtId="0" fontId="6" fillId="0" borderId="45" xfId="0" applyFont="1" applyBorder="1" applyAlignment="1" applyProtection="1">
      <alignment horizontal="center" vertical="top" wrapText="1"/>
      <protection locked="0"/>
    </xf>
    <xf numFmtId="0" fontId="0" fillId="0" borderId="1" xfId="0" applyBorder="1" applyAlignment="1" applyProtection="1">
      <alignment horizontal="center" vertical="top" wrapText="1"/>
      <protection locked="0"/>
    </xf>
    <xf numFmtId="0" fontId="0" fillId="0" borderId="28" xfId="0" applyBorder="1" applyAlignment="1" applyProtection="1">
      <alignment horizontal="center" vertical="top" wrapText="1"/>
      <protection locked="0"/>
    </xf>
    <xf numFmtId="0" fontId="0" fillId="0" borderId="29" xfId="0" applyBorder="1" applyAlignment="1" applyProtection="1">
      <alignment horizontal="center" vertical="top" wrapText="1"/>
      <protection locked="0"/>
    </xf>
    <xf numFmtId="9" fontId="8" fillId="37" borderId="28" xfId="0" applyNumberFormat="1" applyFont="1" applyFill="1" applyBorder="1" applyAlignment="1">
      <alignment horizontal="center" vertical="center" wrapText="1"/>
    </xf>
    <xf numFmtId="9" fontId="6" fillId="37" borderId="28" xfId="66" applyFont="1" applyFill="1" applyBorder="1" applyAlignment="1" applyProtection="1">
      <alignment horizontal="center" vertical="center" wrapText="1"/>
    </xf>
    <xf numFmtId="0" fontId="6" fillId="4" borderId="2" xfId="0" applyFont="1" applyFill="1" applyBorder="1" applyAlignment="1" applyProtection="1">
      <alignment horizontal="center" vertical="center" wrapText="1"/>
      <protection locked="0"/>
    </xf>
    <xf numFmtId="0" fontId="6" fillId="0" borderId="96" xfId="0" applyFont="1" applyBorder="1" applyAlignment="1" applyProtection="1">
      <alignment horizontal="center" vertical="center" wrapText="1"/>
      <protection locked="0"/>
    </xf>
    <xf numFmtId="9" fontId="0" fillId="37" borderId="45" xfId="66" applyFont="1" applyFill="1" applyBorder="1" applyAlignment="1" applyProtection="1">
      <alignment horizontal="center" vertical="center" wrapText="1"/>
    </xf>
    <xf numFmtId="9" fontId="3" fillId="37" borderId="45" xfId="0" applyNumberFormat="1" applyFont="1" applyFill="1" applyBorder="1" applyAlignment="1">
      <alignment horizontal="center" vertical="center" wrapText="1"/>
    </xf>
    <xf numFmtId="0" fontId="6" fillId="0" borderId="72" xfId="0" applyFont="1" applyBorder="1" applyAlignment="1" applyProtection="1">
      <alignment vertical="center" wrapText="1"/>
      <protection locked="0"/>
    </xf>
    <xf numFmtId="1" fontId="6" fillId="0" borderId="72" xfId="0" applyNumberFormat="1" applyFont="1" applyBorder="1" applyAlignment="1" applyProtection="1">
      <alignment horizontal="center" vertical="center" wrapText="1"/>
      <protection locked="0"/>
    </xf>
    <xf numFmtId="0" fontId="7" fillId="0" borderId="82" xfId="0" applyFont="1" applyBorder="1" applyAlignment="1" applyProtection="1">
      <alignment horizontal="center" vertical="center" wrapText="1"/>
      <protection locked="0"/>
    </xf>
    <xf numFmtId="0" fontId="62" fillId="0" borderId="82" xfId="0" applyFont="1" applyBorder="1" applyAlignment="1" applyProtection="1">
      <alignment horizontal="center" vertical="center" wrapText="1"/>
      <protection locked="0"/>
    </xf>
    <xf numFmtId="0" fontId="7" fillId="0" borderId="1" xfId="0" applyFont="1" applyBorder="1" applyAlignment="1" applyProtection="1">
      <alignment horizontal="left" vertical="top" wrapText="1"/>
      <protection locked="0"/>
    </xf>
    <xf numFmtId="0" fontId="62" fillId="0" borderId="5" xfId="0" applyFont="1" applyBorder="1" applyAlignment="1" applyProtection="1">
      <alignment horizontal="left" vertical="top" wrapText="1"/>
      <protection locked="0"/>
    </xf>
    <xf numFmtId="0" fontId="3" fillId="37" borderId="1" xfId="0" applyFont="1" applyFill="1" applyBorder="1" applyAlignment="1">
      <alignment horizontal="center" vertical="center" wrapText="1"/>
    </xf>
    <xf numFmtId="0" fontId="62" fillId="0" borderId="1" xfId="0" applyFont="1" applyBorder="1" applyAlignment="1" applyProtection="1">
      <alignment horizontal="left" vertical="top" wrapText="1"/>
      <protection locked="0"/>
    </xf>
    <xf numFmtId="0" fontId="62" fillId="40" borderId="5" xfId="0" applyFont="1" applyFill="1" applyBorder="1" applyAlignment="1" applyProtection="1">
      <alignment horizontal="left" vertical="top" wrapText="1"/>
      <protection locked="0"/>
    </xf>
    <xf numFmtId="0" fontId="7" fillId="0" borderId="45"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2" fillId="4" borderId="45" xfId="0" applyFont="1" applyFill="1" applyBorder="1" applyAlignment="1" applyProtection="1">
      <alignment horizontal="left" vertical="top" wrapText="1"/>
      <protection locked="0"/>
    </xf>
    <xf numFmtId="0" fontId="62" fillId="4" borderId="1" xfId="0" applyFont="1" applyFill="1" applyBorder="1" applyAlignment="1" applyProtection="1">
      <alignment horizontal="left" vertical="top" wrapText="1"/>
      <protection locked="0"/>
    </xf>
    <xf numFmtId="0" fontId="7" fillId="0" borderId="45" xfId="0" applyFont="1" applyBorder="1" applyAlignment="1" applyProtection="1">
      <alignment horizontal="left" vertical="top" wrapText="1"/>
      <protection locked="0"/>
    </xf>
    <xf numFmtId="0" fontId="7" fillId="0" borderId="44" xfId="0" applyFont="1" applyBorder="1" applyAlignment="1" applyProtection="1">
      <alignment horizontal="left" vertical="top" wrapText="1"/>
      <protection locked="0"/>
    </xf>
    <xf numFmtId="0" fontId="62" fillId="0" borderId="1" xfId="0" applyFont="1" applyBorder="1" applyAlignment="1" applyProtection="1">
      <alignment horizontal="center" vertical="center" wrapText="1"/>
      <protection locked="0"/>
    </xf>
    <xf numFmtId="0" fontId="62" fillId="0" borderId="5" xfId="0" applyFont="1" applyBorder="1" applyAlignment="1" applyProtection="1">
      <alignment horizontal="center" vertical="center" wrapText="1"/>
      <protection locked="0"/>
    </xf>
    <xf numFmtId="0" fontId="62" fillId="0" borderId="44" xfId="0" applyFont="1" applyBorder="1" applyAlignment="1" applyProtection="1">
      <alignment horizontal="left" vertical="top" wrapText="1"/>
      <protection locked="0"/>
    </xf>
    <xf numFmtId="0" fontId="0" fillId="4" borderId="45" xfId="0" applyFill="1" applyBorder="1" applyAlignment="1" applyProtection="1">
      <alignment horizontal="center" vertical="center" wrapText="1"/>
      <protection locked="0"/>
    </xf>
    <xf numFmtId="0" fontId="7" fillId="0" borderId="5" xfId="0" applyFont="1" applyBorder="1" applyAlignment="1" applyProtection="1">
      <alignment horizontal="left" vertical="top" wrapText="1"/>
      <protection locked="0"/>
    </xf>
    <xf numFmtId="0" fontId="6" fillId="4" borderId="45" xfId="0" applyFont="1" applyFill="1" applyBorder="1" applyAlignment="1" applyProtection="1">
      <alignment vertical="center" wrapText="1"/>
      <protection locked="0"/>
    </xf>
    <xf numFmtId="0" fontId="0" fillId="4" borderId="45" xfId="0" applyFill="1" applyBorder="1" applyAlignment="1" applyProtection="1">
      <alignment vertical="center" wrapText="1"/>
      <protection locked="0"/>
    </xf>
    <xf numFmtId="0" fontId="33" fillId="4" borderId="45" xfId="0" applyFont="1" applyFill="1" applyBorder="1" applyAlignment="1" applyProtection="1">
      <alignment vertical="center" wrapText="1"/>
      <protection locked="0"/>
    </xf>
    <xf numFmtId="0" fontId="69" fillId="0" borderId="5" xfId="0" applyFont="1" applyBorder="1" applyAlignment="1" applyProtection="1">
      <alignment horizontal="center" vertical="center" wrapText="1"/>
      <protection locked="0"/>
    </xf>
    <xf numFmtId="0" fontId="45" fillId="4" borderId="1" xfId="0" applyFont="1" applyFill="1" applyBorder="1" applyAlignment="1" applyProtection="1">
      <alignment vertical="center" wrapText="1"/>
      <protection locked="0"/>
    </xf>
    <xf numFmtId="0" fontId="0" fillId="4" borderId="1" xfId="0" applyFill="1" applyBorder="1" applyAlignment="1" applyProtection="1">
      <alignment horizontal="center" vertical="center" wrapText="1"/>
      <protection locked="0"/>
    </xf>
    <xf numFmtId="0" fontId="7" fillId="4" borderId="1" xfId="0" applyFont="1" applyFill="1" applyBorder="1" applyAlignment="1" applyProtection="1">
      <alignment horizontal="left" vertical="center" wrapText="1"/>
      <protection locked="0"/>
    </xf>
    <xf numFmtId="0" fontId="7" fillId="4" borderId="5" xfId="0" applyFont="1" applyFill="1" applyBorder="1" applyAlignment="1" applyProtection="1">
      <alignment horizontal="left" vertical="center" wrapText="1"/>
      <protection locked="0"/>
    </xf>
    <xf numFmtId="0" fontId="69" fillId="0" borderId="44" xfId="0" applyFont="1" applyBorder="1" applyAlignment="1" applyProtection="1">
      <alignment horizontal="center" vertical="center" wrapText="1"/>
      <protection locked="0"/>
    </xf>
    <xf numFmtId="0" fontId="45" fillId="4" borderId="45" xfId="0" applyFont="1" applyFill="1" applyBorder="1" applyAlignment="1" applyProtection="1">
      <alignment vertical="center" wrapText="1"/>
      <protection locked="0"/>
    </xf>
    <xf numFmtId="0" fontId="7" fillId="4" borderId="45" xfId="0" applyFont="1" applyFill="1" applyBorder="1" applyAlignment="1" applyProtection="1">
      <alignment vertical="center" wrapText="1"/>
      <protection locked="0"/>
    </xf>
    <xf numFmtId="0" fontId="7" fillId="4" borderId="44" xfId="0" applyFont="1" applyFill="1" applyBorder="1" applyAlignment="1" applyProtection="1">
      <alignment vertical="center" wrapText="1"/>
      <protection locked="0"/>
    </xf>
    <xf numFmtId="0" fontId="41" fillId="0" borderId="72" xfId="0" applyFont="1" applyBorder="1" applyAlignment="1" applyProtection="1">
      <alignment vertical="center" wrapText="1"/>
      <protection locked="0"/>
    </xf>
    <xf numFmtId="0" fontId="45" fillId="0" borderId="116" xfId="0" applyFont="1" applyBorder="1" applyAlignment="1" applyProtection="1">
      <alignment vertical="center" wrapText="1"/>
      <protection locked="0"/>
    </xf>
    <xf numFmtId="9" fontId="3" fillId="37" borderId="43" xfId="0" applyNumberFormat="1" applyFont="1" applyFill="1" applyBorder="1" applyAlignment="1">
      <alignment horizontal="center" vertical="center"/>
    </xf>
    <xf numFmtId="0" fontId="6" fillId="37" borderId="44" xfId="0" applyFont="1" applyFill="1" applyBorder="1" applyAlignment="1" applyProtection="1">
      <alignment horizontal="center" vertical="center" textRotation="90" wrapText="1"/>
      <protection locked="0"/>
    </xf>
    <xf numFmtId="0" fontId="62" fillId="40" borderId="45" xfId="0" applyFont="1" applyFill="1" applyBorder="1" applyAlignment="1" applyProtection="1">
      <alignment vertical="center" wrapText="1"/>
      <protection locked="0"/>
    </xf>
    <xf numFmtId="0" fontId="62" fillId="40" borderId="44" xfId="0" applyFont="1" applyFill="1" applyBorder="1" applyAlignment="1" applyProtection="1">
      <alignment vertical="center" wrapText="1"/>
      <protection locked="0"/>
    </xf>
    <xf numFmtId="0" fontId="62" fillId="0" borderId="117" xfId="0" applyFont="1" applyBorder="1" applyAlignment="1" applyProtection="1">
      <alignment horizontal="center" vertical="center" wrapText="1"/>
      <protection locked="0"/>
    </xf>
    <xf numFmtId="1" fontId="3" fillId="0" borderId="1" xfId="0" applyNumberFormat="1" applyFont="1" applyBorder="1" applyAlignment="1">
      <alignment horizontal="center" vertical="top" wrapText="1"/>
    </xf>
    <xf numFmtId="0" fontId="45" fillId="0" borderId="3" xfId="0" applyFont="1" applyBorder="1" applyAlignment="1" applyProtection="1">
      <alignment vertical="center" wrapText="1"/>
      <protection locked="0"/>
    </xf>
    <xf numFmtId="0" fontId="3" fillId="37" borderId="118" xfId="0" applyFont="1" applyFill="1" applyBorder="1" applyAlignment="1">
      <alignment horizontal="center" vertical="center" wrapText="1"/>
    </xf>
    <xf numFmtId="0" fontId="0" fillId="0" borderId="5" xfId="0" applyBorder="1" applyAlignment="1" applyProtection="1">
      <alignment horizontal="center" vertical="center" wrapText="1"/>
      <protection locked="0"/>
    </xf>
    <xf numFmtId="0" fontId="0" fillId="0" borderId="1" xfId="0" applyBorder="1" applyAlignment="1" applyProtection="1">
      <alignment vertical="top" wrapText="1"/>
      <protection locked="0"/>
    </xf>
    <xf numFmtId="1" fontId="0" fillId="0" borderId="1" xfId="0" applyNumberFormat="1" applyBorder="1" applyAlignment="1" applyProtection="1">
      <alignment horizontal="center" vertical="top" wrapText="1"/>
      <protection locked="0"/>
    </xf>
    <xf numFmtId="0" fontId="62" fillId="0" borderId="45" xfId="0" applyFont="1" applyBorder="1" applyAlignment="1" applyProtection="1">
      <alignment horizontal="left" vertical="center" wrapText="1"/>
      <protection locked="0"/>
    </xf>
    <xf numFmtId="0" fontId="51" fillId="37" borderId="119" xfId="0" applyFont="1" applyFill="1" applyBorder="1" applyAlignment="1">
      <alignment horizontal="center" vertical="center" wrapText="1"/>
    </xf>
    <xf numFmtId="0" fontId="45" fillId="0" borderId="91" xfId="0" applyFont="1" applyBorder="1" applyAlignment="1" applyProtection="1">
      <alignment horizontal="center" vertical="center" wrapText="1"/>
      <protection locked="0"/>
    </xf>
    <xf numFmtId="0" fontId="45" fillId="0" borderId="67" xfId="0" applyFont="1" applyBorder="1" applyAlignment="1" applyProtection="1">
      <alignment horizontal="center" vertical="center" wrapText="1"/>
      <protection locked="0"/>
    </xf>
    <xf numFmtId="0" fontId="6" fillId="37" borderId="72" xfId="0" applyFont="1" applyFill="1" applyBorder="1" applyAlignment="1" applyProtection="1">
      <alignment horizontal="center" vertical="center" textRotation="90" wrapText="1"/>
      <protection locked="0"/>
    </xf>
    <xf numFmtId="0" fontId="0" fillId="4" borderId="26" xfId="0" applyFill="1" applyBorder="1" applyAlignment="1" applyProtection="1">
      <alignment horizontal="center" vertical="center" wrapText="1"/>
      <protection locked="0"/>
    </xf>
    <xf numFmtId="0" fontId="0" fillId="0" borderId="26" xfId="0" applyBorder="1" applyAlignment="1" applyProtection="1">
      <alignment vertical="top" wrapText="1"/>
      <protection locked="0"/>
    </xf>
    <xf numFmtId="0" fontId="45" fillId="4" borderId="44" xfId="0" applyFont="1" applyFill="1" applyBorder="1" applyAlignment="1" applyProtection="1">
      <alignment horizontal="center" vertical="center" wrapText="1"/>
      <protection locked="0"/>
    </xf>
    <xf numFmtId="9" fontId="0" fillId="37" borderId="26" xfId="66" applyFont="1" applyFill="1" applyBorder="1" applyAlignment="1" applyProtection="1">
      <alignment horizontal="center" vertical="center" wrapText="1"/>
    </xf>
    <xf numFmtId="9" fontId="3" fillId="37" borderId="26" xfId="0" applyNumberFormat="1" applyFont="1" applyFill="1" applyBorder="1" applyAlignment="1">
      <alignment horizontal="center" vertical="center" wrapText="1"/>
    </xf>
    <xf numFmtId="0" fontId="0" fillId="37" borderId="28" xfId="0" applyFill="1" applyBorder="1" applyAlignment="1" applyProtection="1">
      <alignment horizontal="center" vertical="center" textRotation="90" wrapText="1"/>
      <protection locked="0"/>
    </xf>
    <xf numFmtId="9" fontId="0" fillId="37" borderId="53" xfId="66" applyFont="1" applyFill="1" applyBorder="1" applyAlignment="1" applyProtection="1">
      <alignment horizontal="center" vertical="center" wrapText="1"/>
    </xf>
    <xf numFmtId="9" fontId="3" fillId="37" borderId="53" xfId="0" applyNumberFormat="1" applyFont="1" applyFill="1" applyBorder="1" applyAlignment="1">
      <alignment horizontal="center" vertical="center" wrapText="1"/>
    </xf>
    <xf numFmtId="0" fontId="0" fillId="0" borderId="28" xfId="0" applyBorder="1" applyAlignment="1" applyProtection="1">
      <alignment vertical="top" wrapText="1"/>
      <protection locked="0"/>
    </xf>
    <xf numFmtId="0" fontId="0" fillId="0" borderId="45" xfId="0" applyBorder="1" applyAlignment="1" applyProtection="1">
      <alignment vertical="top" wrapText="1"/>
      <protection locked="0"/>
    </xf>
    <xf numFmtId="0" fontId="0" fillId="4" borderId="53" xfId="0" applyFill="1" applyBorder="1" applyAlignment="1" applyProtection="1">
      <alignment horizontal="center" vertical="center" wrapText="1"/>
      <protection locked="0"/>
    </xf>
    <xf numFmtId="0" fontId="63" fillId="0" borderId="45" xfId="0" applyFont="1" applyBorder="1" applyAlignment="1" applyProtection="1">
      <alignment vertical="top" wrapText="1"/>
      <protection locked="0"/>
    </xf>
    <xf numFmtId="0" fontId="7" fillId="0" borderId="45" xfId="0" applyFont="1" applyBorder="1" applyAlignment="1" applyProtection="1">
      <alignment vertical="top" wrapText="1"/>
      <protection locked="0"/>
    </xf>
    <xf numFmtId="0" fontId="63" fillId="4" borderId="45" xfId="0" applyFont="1" applyFill="1" applyBorder="1" applyAlignment="1" applyProtection="1">
      <alignment vertical="top" wrapText="1"/>
      <protection locked="0"/>
    </xf>
    <xf numFmtId="0" fontId="45" fillId="4" borderId="96" xfId="0" applyFont="1" applyFill="1" applyBorder="1" applyAlignment="1" applyProtection="1">
      <alignment horizontal="left" vertical="center" wrapText="1"/>
      <protection locked="0"/>
    </xf>
    <xf numFmtId="0" fontId="3" fillId="37" borderId="28" xfId="0" applyFont="1" applyFill="1" applyBorder="1" applyAlignment="1">
      <alignment horizontal="center" vertical="center" wrapText="1"/>
    </xf>
    <xf numFmtId="0" fontId="0" fillId="4" borderId="1" xfId="0" applyFill="1" applyBorder="1" applyAlignment="1" applyProtection="1">
      <alignment vertical="center" wrapText="1"/>
      <protection locked="0"/>
    </xf>
    <xf numFmtId="0" fontId="6" fillId="0" borderId="26" xfId="0" applyFont="1" applyBorder="1" applyAlignment="1" applyProtection="1">
      <alignment horizontal="left" vertical="top" wrapText="1"/>
      <protection locked="0"/>
    </xf>
    <xf numFmtId="0" fontId="6" fillId="0" borderId="45" xfId="0" applyFont="1" applyBorder="1" applyAlignment="1" applyProtection="1">
      <alignment vertical="top" wrapText="1"/>
      <protection locked="0"/>
    </xf>
    <xf numFmtId="0" fontId="6" fillId="0" borderId="53" xfId="0" applyFont="1" applyBorder="1" applyAlignment="1" applyProtection="1">
      <alignment vertical="top" wrapText="1"/>
      <protection locked="0"/>
    </xf>
    <xf numFmtId="0" fontId="14" fillId="0" borderId="45" xfId="0" applyFont="1" applyBorder="1" applyAlignment="1" applyProtection="1">
      <alignment horizontal="center" vertical="top" wrapText="1"/>
      <protection locked="0"/>
    </xf>
    <xf numFmtId="0" fontId="0" fillId="0" borderId="26" xfId="0" applyBorder="1" applyAlignment="1" applyProtection="1">
      <alignment horizontal="center" vertical="top" wrapText="1"/>
      <protection locked="0"/>
    </xf>
    <xf numFmtId="0" fontId="0" fillId="37" borderId="43" xfId="0" applyFill="1" applyBorder="1" applyAlignment="1">
      <alignment horizontal="center" vertical="center" textRotation="90" wrapText="1"/>
    </xf>
    <xf numFmtId="9" fontId="6" fillId="37" borderId="50" xfId="66" applyFont="1" applyFill="1" applyBorder="1" applyAlignment="1" applyProtection="1">
      <alignment horizontal="center" vertical="center" wrapText="1"/>
    </xf>
    <xf numFmtId="9" fontId="6" fillId="37" borderId="44" xfId="66" applyFont="1" applyFill="1" applyBorder="1" applyAlignment="1" applyProtection="1">
      <alignment horizontal="center" vertical="center" wrapText="1"/>
    </xf>
    <xf numFmtId="0" fontId="0" fillId="0" borderId="53" xfId="0" applyBorder="1" applyAlignment="1" applyProtection="1">
      <alignment horizontal="center" vertical="top" wrapText="1"/>
      <protection locked="0"/>
    </xf>
    <xf numFmtId="9" fontId="0" fillId="37" borderId="43" xfId="66" applyFont="1" applyFill="1" applyBorder="1" applyAlignment="1" applyProtection="1">
      <alignment horizontal="center" vertical="center" wrapText="1"/>
    </xf>
    <xf numFmtId="0" fontId="0" fillId="37" borderId="120" xfId="0" applyFill="1" applyBorder="1" applyAlignment="1" applyProtection="1">
      <alignment horizontal="center" vertical="center" textRotation="90" wrapText="1"/>
      <protection locked="0"/>
    </xf>
    <xf numFmtId="9" fontId="0" fillId="37" borderId="44" xfId="66" applyFont="1" applyFill="1" applyBorder="1" applyAlignment="1" applyProtection="1">
      <alignment horizontal="center" vertical="center" wrapText="1"/>
    </xf>
    <xf numFmtId="0" fontId="0" fillId="37" borderId="28" xfId="0" applyFill="1" applyBorder="1" applyAlignment="1">
      <alignment horizontal="center" vertical="center" textRotation="90" wrapText="1"/>
    </xf>
    <xf numFmtId="9" fontId="3" fillId="37" borderId="28" xfId="0" applyNumberFormat="1" applyFont="1" applyFill="1" applyBorder="1" applyAlignment="1">
      <alignment horizontal="center" vertical="center"/>
    </xf>
    <xf numFmtId="0" fontId="0" fillId="37" borderId="29" xfId="0" applyFill="1" applyBorder="1" applyAlignment="1">
      <alignment horizontal="center" vertical="center" textRotation="90" wrapText="1"/>
    </xf>
    <xf numFmtId="1" fontId="3" fillId="4" borderId="26" xfId="0" applyNumberFormat="1" applyFont="1" applyFill="1" applyBorder="1" applyAlignment="1">
      <alignment horizontal="center" vertical="center" wrapText="1"/>
    </xf>
    <xf numFmtId="0" fontId="0" fillId="4" borderId="26" xfId="0" applyFill="1" applyBorder="1" applyAlignment="1" applyProtection="1">
      <alignment vertical="center" wrapText="1"/>
      <protection locked="0"/>
    </xf>
    <xf numFmtId="1" fontId="0" fillId="4" borderId="26" xfId="0" applyNumberFormat="1" applyFill="1" applyBorder="1" applyAlignment="1" applyProtection="1">
      <alignment horizontal="center" vertical="center" wrapText="1"/>
      <protection locked="0"/>
    </xf>
    <xf numFmtId="1" fontId="3" fillId="4" borderId="45" xfId="0" applyNumberFormat="1" applyFont="1" applyFill="1" applyBorder="1" applyAlignment="1">
      <alignment horizontal="center" vertical="center" wrapText="1"/>
    </xf>
    <xf numFmtId="1" fontId="6" fillId="4" borderId="45" xfId="0" applyNumberFormat="1" applyFont="1" applyFill="1" applyBorder="1" applyAlignment="1" applyProtection="1">
      <alignment horizontal="center" vertical="center" wrapText="1"/>
      <protection locked="0"/>
    </xf>
    <xf numFmtId="1" fontId="0" fillId="4" borderId="45" xfId="0" applyNumberFormat="1" applyFill="1" applyBorder="1" applyAlignment="1" applyProtection="1">
      <alignment horizontal="center" vertical="center" wrapText="1"/>
      <protection locked="0"/>
    </xf>
    <xf numFmtId="0" fontId="0" fillId="4" borderId="2" xfId="0" applyFill="1" applyBorder="1" applyAlignment="1" applyProtection="1">
      <alignment horizontal="center" vertical="center" wrapText="1"/>
      <protection locked="0"/>
    </xf>
    <xf numFmtId="0" fontId="33" fillId="4" borderId="45" xfId="0" applyFont="1" applyFill="1" applyBorder="1" applyAlignment="1" applyProtection="1">
      <alignment horizontal="center" vertical="center" wrapText="1"/>
      <protection locked="0"/>
    </xf>
    <xf numFmtId="0" fontId="33" fillId="37" borderId="1" xfId="0" applyFont="1" applyFill="1" applyBorder="1" applyAlignment="1">
      <alignment horizontal="center" vertical="center" textRotation="90" wrapText="1"/>
    </xf>
    <xf numFmtId="0" fontId="33" fillId="37" borderId="1" xfId="0" applyFont="1" applyFill="1" applyBorder="1" applyAlignment="1" applyProtection="1">
      <alignment horizontal="center" vertical="center" textRotation="90" wrapText="1"/>
      <protection locked="0"/>
    </xf>
    <xf numFmtId="9" fontId="33" fillId="37" borderId="1" xfId="66" applyFont="1" applyFill="1" applyBorder="1" applyAlignment="1" applyProtection="1">
      <alignment horizontal="center" vertical="center" wrapText="1"/>
    </xf>
    <xf numFmtId="9" fontId="11" fillId="37" borderId="1" xfId="0" applyNumberFormat="1" applyFont="1" applyFill="1" applyBorder="1" applyAlignment="1">
      <alignment horizontal="center" vertical="center" wrapText="1"/>
    </xf>
    <xf numFmtId="9" fontId="11" fillId="37" borderId="1" xfId="0" applyNumberFormat="1" applyFont="1" applyFill="1" applyBorder="1" applyAlignment="1">
      <alignment horizontal="center" vertical="center"/>
    </xf>
    <xf numFmtId="0" fontId="33" fillId="37" borderId="45" xfId="0" applyFont="1" applyFill="1" applyBorder="1" applyAlignment="1" applyProtection="1">
      <alignment horizontal="center" vertical="center" textRotation="90" wrapText="1"/>
      <protection locked="0"/>
    </xf>
    <xf numFmtId="0" fontId="33" fillId="37" borderId="29" xfId="0" applyFont="1" applyFill="1" applyBorder="1" applyAlignment="1">
      <alignment horizontal="center" vertical="center" textRotation="90" wrapText="1"/>
    </xf>
    <xf numFmtId="0" fontId="33" fillId="37" borderId="29" xfId="0" applyFont="1" applyFill="1" applyBorder="1" applyAlignment="1" applyProtection="1">
      <alignment horizontal="center" vertical="center" textRotation="90" wrapText="1"/>
      <protection locked="0"/>
    </xf>
    <xf numFmtId="9" fontId="33" fillId="37" borderId="29" xfId="66" applyFont="1" applyFill="1" applyBorder="1" applyAlignment="1" applyProtection="1">
      <alignment horizontal="center" vertical="center" wrapText="1"/>
    </xf>
    <xf numFmtId="9" fontId="11" fillId="37" borderId="29" xfId="0" applyNumberFormat="1" applyFont="1" applyFill="1" applyBorder="1" applyAlignment="1">
      <alignment horizontal="center" vertical="center" wrapText="1"/>
    </xf>
    <xf numFmtId="9" fontId="11" fillId="37" borderId="29" xfId="0" applyNumberFormat="1" applyFont="1" applyFill="1" applyBorder="1" applyAlignment="1">
      <alignment horizontal="center" vertical="center"/>
    </xf>
    <xf numFmtId="0" fontId="0" fillId="37" borderId="29" xfId="0" applyFill="1" applyBorder="1" applyAlignment="1" applyProtection="1">
      <alignment horizontal="center" vertical="center" textRotation="90" wrapText="1"/>
      <protection locked="0"/>
    </xf>
    <xf numFmtId="9" fontId="3" fillId="37" borderId="29" xfId="0" applyNumberFormat="1" applyFont="1" applyFill="1" applyBorder="1" applyAlignment="1">
      <alignment horizontal="center" vertical="center"/>
    </xf>
    <xf numFmtId="0" fontId="6" fillId="4" borderId="1" xfId="0" applyFont="1" applyFill="1" applyBorder="1" applyAlignment="1" applyProtection="1">
      <alignment horizontal="center" vertical="center" wrapText="1"/>
      <protection locked="0"/>
    </xf>
    <xf numFmtId="0" fontId="33" fillId="37" borderId="45" xfId="0" applyFont="1" applyFill="1" applyBorder="1" applyAlignment="1">
      <alignment horizontal="center" vertical="center" textRotation="90" wrapText="1"/>
    </xf>
    <xf numFmtId="9" fontId="33" fillId="37" borderId="45" xfId="66" applyFont="1" applyFill="1" applyBorder="1" applyAlignment="1" applyProtection="1">
      <alignment horizontal="center" vertical="center" wrapText="1"/>
    </xf>
    <xf numFmtId="9" fontId="11" fillId="37" borderId="45" xfId="0" applyNumberFormat="1" applyFont="1" applyFill="1" applyBorder="1" applyAlignment="1">
      <alignment horizontal="center" vertical="center" wrapText="1"/>
    </xf>
    <xf numFmtId="9" fontId="11" fillId="37" borderId="45" xfId="0" applyNumberFormat="1" applyFont="1" applyFill="1" applyBorder="1" applyAlignment="1">
      <alignment horizontal="center" vertical="center"/>
    </xf>
    <xf numFmtId="0" fontId="0" fillId="0" borderId="45" xfId="0" applyBorder="1" applyAlignment="1" applyProtection="1">
      <alignment horizontal="center" vertical="center"/>
      <protection locked="0"/>
    </xf>
    <xf numFmtId="0" fontId="6" fillId="4" borderId="26" xfId="0" applyFont="1" applyFill="1" applyBorder="1" applyAlignment="1" applyProtection="1">
      <alignment vertical="center" wrapText="1"/>
      <protection locked="0"/>
    </xf>
    <xf numFmtId="0" fontId="45" fillId="4" borderId="62" xfId="0" applyFont="1" applyFill="1" applyBorder="1" applyAlignment="1" applyProtection="1">
      <alignment horizontal="left" vertical="center" wrapText="1"/>
      <protection locked="0"/>
    </xf>
    <xf numFmtId="0" fontId="6" fillId="0" borderId="98" xfId="0" applyFont="1" applyBorder="1" applyAlignment="1" applyProtection="1">
      <alignment vertical="center" wrapText="1"/>
      <protection locked="0"/>
    </xf>
    <xf numFmtId="0" fontId="0" fillId="4" borderId="53" xfId="0" applyFill="1" applyBorder="1" applyAlignment="1" applyProtection="1">
      <alignment vertical="center" wrapText="1"/>
      <protection locked="0"/>
    </xf>
    <xf numFmtId="1" fontId="0" fillId="4" borderId="53" xfId="0" applyNumberFormat="1" applyFill="1" applyBorder="1" applyAlignment="1" applyProtection="1">
      <alignment horizontal="center" vertical="center" wrapText="1"/>
      <protection locked="0"/>
    </xf>
    <xf numFmtId="0" fontId="41" fillId="4" borderId="26" xfId="0" applyFont="1" applyFill="1" applyBorder="1" applyAlignment="1" applyProtection="1">
      <alignment vertical="center" wrapText="1"/>
      <protection locked="0"/>
    </xf>
    <xf numFmtId="0" fontId="41" fillId="4" borderId="45" xfId="0" applyFont="1" applyFill="1" applyBorder="1" applyAlignment="1" applyProtection="1">
      <alignment vertical="center" wrapText="1"/>
      <protection locked="0"/>
    </xf>
    <xf numFmtId="1" fontId="3" fillId="4" borderId="53" xfId="0" applyNumberFormat="1" applyFont="1" applyFill="1" applyBorder="1" applyAlignment="1">
      <alignment horizontal="center" vertical="center" wrapText="1"/>
    </xf>
    <xf numFmtId="0" fontId="41" fillId="4" borderId="53" xfId="0" applyFont="1" applyFill="1" applyBorder="1" applyAlignment="1" applyProtection="1">
      <alignment vertical="center" wrapText="1"/>
      <protection locked="0"/>
    </xf>
    <xf numFmtId="0" fontId="0" fillId="4" borderId="28" xfId="0" applyFill="1" applyBorder="1" applyAlignment="1" applyProtection="1">
      <alignment horizontal="center" vertical="center" wrapText="1"/>
      <protection locked="0"/>
    </xf>
    <xf numFmtId="0" fontId="7" fillId="0" borderId="1"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wrapText="1"/>
      <protection locked="0"/>
    </xf>
    <xf numFmtId="0" fontId="45" fillId="0" borderId="2" xfId="0" applyFont="1" applyBorder="1" applyAlignment="1" applyProtection="1">
      <alignment horizontal="center" vertical="center" wrapText="1"/>
      <protection locked="0"/>
    </xf>
    <xf numFmtId="0" fontId="62" fillId="0" borderId="45" xfId="0" applyFont="1" applyBorder="1" applyAlignment="1" applyProtection="1">
      <alignment horizontal="center" vertical="center" wrapText="1"/>
      <protection locked="0"/>
    </xf>
    <xf numFmtId="0" fontId="0" fillId="0" borderId="57" xfId="0" applyBorder="1" applyAlignment="1" applyProtection="1">
      <alignment horizontal="center" vertical="center" wrapText="1"/>
      <protection locked="0"/>
    </xf>
    <xf numFmtId="0" fontId="6" fillId="0" borderId="43" xfId="0" applyFont="1" applyBorder="1" applyAlignment="1" applyProtection="1">
      <alignment horizontal="center" vertical="center" wrapText="1"/>
      <protection locked="0"/>
    </xf>
    <xf numFmtId="0" fontId="45" fillId="0" borderId="44" xfId="0" applyFont="1" applyBorder="1" applyAlignment="1" applyProtection="1">
      <alignment horizontal="center" vertical="center" wrapText="1"/>
      <protection locked="0"/>
    </xf>
    <xf numFmtId="0" fontId="6" fillId="0" borderId="0" xfId="0" applyFont="1"/>
    <xf numFmtId="0" fontId="45" fillId="0" borderId="26" xfId="0" applyFont="1" applyBorder="1" applyAlignment="1">
      <alignment horizontal="center" vertical="center" wrapText="1"/>
    </xf>
    <xf numFmtId="0" fontId="6" fillId="0" borderId="45" xfId="0" applyFont="1" applyBorder="1" applyAlignment="1">
      <alignment horizontal="center" vertical="center" wrapText="1"/>
    </xf>
    <xf numFmtId="0" fontId="45" fillId="0" borderId="45" xfId="0" applyFont="1" applyBorder="1" applyAlignment="1">
      <alignment horizontal="center" vertical="center" wrapText="1"/>
    </xf>
    <xf numFmtId="0" fontId="45" fillId="0" borderId="53" xfId="0" applyFont="1" applyBorder="1" applyAlignment="1">
      <alignment horizontal="center" vertical="center" wrapText="1"/>
    </xf>
    <xf numFmtId="0" fontId="41" fillId="0" borderId="53" xfId="0" applyFont="1" applyBorder="1" applyAlignment="1" applyProtection="1">
      <alignment horizontal="center" vertical="center" wrapText="1"/>
      <protection locked="0"/>
    </xf>
    <xf numFmtId="0" fontId="45" fillId="0" borderId="96" xfId="0" applyFont="1" applyBorder="1" applyAlignment="1" applyProtection="1">
      <alignment horizontal="left" vertical="center" wrapText="1"/>
      <protection locked="0"/>
    </xf>
    <xf numFmtId="0" fontId="0" fillId="4" borderId="29" xfId="0" applyFill="1" applyBorder="1" applyAlignment="1" applyProtection="1">
      <alignment horizontal="center" vertical="center" wrapText="1"/>
      <protection locked="0"/>
    </xf>
    <xf numFmtId="1" fontId="0" fillId="0" borderId="28" xfId="0" applyNumberFormat="1" applyBorder="1" applyAlignment="1" applyProtection="1">
      <alignment horizontal="center" vertical="center" wrapText="1"/>
      <protection locked="0"/>
    </xf>
    <xf numFmtId="0" fontId="14" fillId="0" borderId="28" xfId="0" applyFont="1" applyBorder="1" applyAlignment="1" applyProtection="1">
      <alignment horizontal="center" vertical="center" wrapText="1"/>
      <protection locked="0"/>
    </xf>
    <xf numFmtId="0" fontId="45" fillId="0" borderId="45" xfId="0" applyFont="1" applyBorder="1" applyAlignment="1">
      <alignment horizontal="left" vertical="center" wrapText="1"/>
    </xf>
    <xf numFmtId="0" fontId="53" fillId="30" borderId="31" xfId="0" applyFont="1" applyFill="1" applyBorder="1" applyAlignment="1">
      <alignment horizontal="center" vertical="center" wrapText="1"/>
    </xf>
    <xf numFmtId="0" fontId="2" fillId="0" borderId="28" xfId="0"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2" fillId="0" borderId="45" xfId="0" applyFont="1" applyBorder="1" applyAlignment="1" applyProtection="1">
      <alignment vertical="center" wrapText="1"/>
      <protection locked="0"/>
    </xf>
    <xf numFmtId="0" fontId="62" fillId="0" borderId="45" xfId="0" applyFont="1" applyBorder="1" applyAlignment="1" applyProtection="1">
      <alignment vertical="center" wrapText="1"/>
      <protection locked="0"/>
    </xf>
    <xf numFmtId="0" fontId="2" fillId="0" borderId="26" xfId="0" applyFont="1" applyBorder="1" applyAlignment="1" applyProtection="1">
      <alignment vertical="center" wrapText="1"/>
      <protection locked="0"/>
    </xf>
    <xf numFmtId="0" fontId="45" fillId="0" borderId="45" xfId="0" applyFont="1" applyBorder="1" applyAlignment="1">
      <alignment horizontal="left" vertical="top" wrapText="1"/>
    </xf>
    <xf numFmtId="0" fontId="45" fillId="0" borderId="31" xfId="0" applyFont="1" applyBorder="1" applyAlignment="1">
      <alignment horizontal="left" vertical="top" wrapText="1"/>
    </xf>
    <xf numFmtId="0" fontId="0" fillId="0" borderId="45" xfId="0" applyBorder="1" applyAlignment="1" applyProtection="1">
      <alignment vertical="center"/>
      <protection locked="0"/>
    </xf>
    <xf numFmtId="0" fontId="6" fillId="0" borderId="45" xfId="0" applyFont="1" applyBorder="1" applyAlignment="1" applyProtection="1">
      <alignment wrapText="1"/>
      <protection locked="0"/>
    </xf>
    <xf numFmtId="0" fontId="7" fillId="0" borderId="1" xfId="0" applyFont="1" applyBorder="1" applyAlignment="1" applyProtection="1">
      <alignment vertical="center" wrapText="1"/>
      <protection locked="0"/>
    </xf>
    <xf numFmtId="0" fontId="0" fillId="0" borderId="31" xfId="0" applyBorder="1" applyAlignment="1" applyProtection="1">
      <alignment horizontal="center" vertical="top" wrapText="1"/>
      <protection locked="0"/>
    </xf>
    <xf numFmtId="0" fontId="0" fillId="0" borderId="65" xfId="0" applyBorder="1" applyAlignment="1" applyProtection="1">
      <alignment horizontal="center" vertical="top" wrapText="1"/>
      <protection locked="0"/>
    </xf>
    <xf numFmtId="0" fontId="0" fillId="0" borderId="72" xfId="0" applyBorder="1" applyAlignment="1" applyProtection="1">
      <alignment horizontal="center" vertical="top" wrapText="1"/>
      <protection locked="0"/>
    </xf>
    <xf numFmtId="0" fontId="0" fillId="0" borderId="67" xfId="0" applyBorder="1" applyAlignment="1" applyProtection="1">
      <alignment horizontal="center" vertical="center" wrapText="1"/>
      <protection locked="0"/>
    </xf>
    <xf numFmtId="0" fontId="45" fillId="40" borderId="26" xfId="0" applyFont="1" applyFill="1" applyBorder="1" applyAlignment="1">
      <alignment vertical="center" wrapText="1"/>
    </xf>
    <xf numFmtId="0" fontId="7" fillId="0" borderId="26" xfId="0" applyFont="1" applyBorder="1" applyAlignment="1" applyProtection="1">
      <alignment horizontal="center" vertical="center" wrapText="1"/>
      <protection locked="0"/>
    </xf>
    <xf numFmtId="0" fontId="7" fillId="0" borderId="5" xfId="0" applyFont="1" applyBorder="1" applyAlignment="1" applyProtection="1">
      <alignment vertical="center" wrapText="1"/>
      <protection locked="0"/>
    </xf>
    <xf numFmtId="0" fontId="0" fillId="0" borderId="72" xfId="0" applyBorder="1" applyAlignment="1" applyProtection="1">
      <alignment horizontal="left" vertical="center" wrapText="1"/>
      <protection locked="0"/>
    </xf>
    <xf numFmtId="0" fontId="75" fillId="0" borderId="28" xfId="0" applyFont="1" applyBorder="1" applyAlignment="1" applyProtection="1">
      <alignment horizontal="center" vertical="center" wrapText="1"/>
      <protection locked="0"/>
    </xf>
    <xf numFmtId="0" fontId="76" fillId="0" borderId="0" xfId="0" applyFont="1" applyAlignment="1" applyProtection="1">
      <alignment vertical="center" wrapText="1"/>
      <protection locked="0"/>
    </xf>
    <xf numFmtId="1" fontId="1" fillId="0" borderId="1" xfId="0" applyNumberFormat="1" applyFont="1" applyBorder="1" applyAlignment="1" applyProtection="1">
      <alignment horizontal="center" vertical="center" wrapText="1"/>
      <protection locked="0"/>
    </xf>
    <xf numFmtId="0" fontId="1" fillId="0" borderId="45" xfId="0" applyFont="1" applyBorder="1" applyAlignment="1" applyProtection="1">
      <alignment vertical="center" wrapText="1"/>
      <protection locked="0"/>
    </xf>
    <xf numFmtId="1" fontId="1" fillId="0" borderId="45" xfId="0" applyNumberFormat="1" applyFont="1" applyBorder="1" applyAlignment="1" applyProtection="1">
      <alignment horizontal="center" vertical="center" wrapText="1"/>
      <protection locked="0"/>
    </xf>
    <xf numFmtId="0" fontId="7" fillId="0" borderId="30" xfId="0" applyFont="1" applyBorder="1" applyAlignment="1" applyProtection="1">
      <alignment horizontal="center" vertical="center" wrapText="1"/>
      <protection locked="0"/>
    </xf>
    <xf numFmtId="1" fontId="0" fillId="0" borderId="98" xfId="0" applyNumberFormat="1" applyBorder="1" applyAlignment="1" applyProtection="1">
      <alignment horizontal="center" vertical="center" wrapText="1"/>
      <protection locked="0"/>
    </xf>
    <xf numFmtId="0" fontId="63" fillId="0" borderId="26" xfId="0" applyFont="1" applyBorder="1" applyAlignment="1" applyProtection="1">
      <alignment vertical="center" wrapText="1"/>
      <protection locked="0"/>
    </xf>
    <xf numFmtId="0" fontId="77" fillId="0" borderId="62" xfId="0" applyFont="1" applyBorder="1" applyAlignment="1" applyProtection="1">
      <alignment vertical="center" wrapText="1"/>
      <protection locked="0"/>
    </xf>
    <xf numFmtId="0" fontId="77" fillId="0" borderId="131" xfId="0" applyFont="1" applyBorder="1" applyAlignment="1" applyProtection="1">
      <alignment vertical="center" wrapText="1"/>
      <protection locked="0"/>
    </xf>
    <xf numFmtId="0" fontId="77" fillId="0" borderId="118" xfId="0" applyFont="1" applyBorder="1" applyAlignment="1" applyProtection="1">
      <alignment vertical="center" wrapText="1"/>
      <protection locked="0"/>
    </xf>
    <xf numFmtId="0" fontId="77" fillId="0" borderId="132" xfId="0" applyFont="1" applyBorder="1" applyAlignment="1" applyProtection="1">
      <alignment vertical="center" wrapText="1"/>
      <protection locked="0"/>
    </xf>
    <xf numFmtId="0" fontId="78" fillId="0" borderId="62" xfId="0" applyFont="1" applyBorder="1" applyAlignment="1" applyProtection="1">
      <alignment vertical="center" wrapText="1"/>
      <protection locked="0"/>
    </xf>
    <xf numFmtId="0" fontId="78" fillId="0" borderId="82" xfId="0" applyFont="1" applyBorder="1" applyAlignment="1" applyProtection="1">
      <alignment horizontal="center" vertical="center" wrapText="1"/>
      <protection locked="0"/>
    </xf>
    <xf numFmtId="0" fontId="78" fillId="40" borderId="62" xfId="0" applyFont="1" applyFill="1" applyBorder="1" applyAlignment="1" applyProtection="1">
      <alignment horizontal="left" vertical="center" wrapText="1"/>
      <protection locked="0"/>
    </xf>
    <xf numFmtId="0" fontId="78" fillId="0" borderId="62" xfId="0" applyFont="1" applyBorder="1" applyAlignment="1" applyProtection="1">
      <alignment horizontal="center" vertical="center" wrapText="1"/>
      <protection locked="0"/>
    </xf>
    <xf numFmtId="0" fontId="0" fillId="0" borderId="67" xfId="0" applyBorder="1" applyAlignment="1" applyProtection="1">
      <alignment vertical="top" wrapText="1"/>
      <protection locked="0"/>
    </xf>
    <xf numFmtId="0" fontId="6" fillId="0" borderId="67" xfId="0" applyFont="1" applyBorder="1" applyAlignment="1" applyProtection="1">
      <alignment vertical="top" wrapText="1"/>
      <protection locked="0"/>
    </xf>
    <xf numFmtId="0" fontId="0" fillId="0" borderId="65" xfId="0" applyBorder="1" applyAlignment="1" applyProtection="1">
      <alignment vertical="top" wrapText="1"/>
      <protection locked="0"/>
    </xf>
    <xf numFmtId="0" fontId="78" fillId="40" borderId="119" xfId="0" applyFont="1" applyFill="1" applyBorder="1" applyAlignment="1" applyProtection="1">
      <alignment horizontal="center" vertical="center" wrapText="1"/>
      <protection locked="0"/>
    </xf>
    <xf numFmtId="0" fontId="45" fillId="0" borderId="1" xfId="0" applyFont="1" applyBorder="1" applyAlignment="1" applyProtection="1">
      <alignment vertical="top" wrapText="1"/>
      <protection locked="0"/>
    </xf>
    <xf numFmtId="0" fontId="0" fillId="0" borderId="98" xfId="0" applyBorder="1" applyAlignment="1" applyProtection="1">
      <alignment vertical="center" wrapText="1"/>
      <protection locked="0"/>
    </xf>
    <xf numFmtId="0" fontId="62" fillId="0" borderId="44" xfId="0" applyFont="1" applyBorder="1" applyAlignment="1" applyProtection="1">
      <alignment vertical="center" wrapText="1"/>
      <protection locked="0"/>
    </xf>
    <xf numFmtId="0" fontId="0" fillId="0" borderId="133" xfId="0" applyBorder="1" applyAlignment="1" applyProtection="1">
      <alignment horizontal="center" vertical="center" wrapText="1"/>
      <protection locked="0"/>
    </xf>
    <xf numFmtId="0" fontId="0" fillId="0" borderId="65" xfId="0" applyBorder="1" applyAlignment="1" applyProtection="1">
      <alignment horizontal="justify" vertical="center" wrapText="1"/>
      <protection locked="0"/>
    </xf>
    <xf numFmtId="0" fontId="0" fillId="0" borderId="67" xfId="0" applyBorder="1" applyAlignment="1" applyProtection="1">
      <alignment vertical="center" wrapText="1"/>
      <protection locked="0"/>
    </xf>
    <xf numFmtId="0" fontId="0" fillId="0" borderId="120" xfId="0" applyBorder="1" applyAlignment="1" applyProtection="1">
      <alignment horizontal="center" vertical="center" wrapText="1"/>
      <protection locked="0"/>
    </xf>
    <xf numFmtId="9" fontId="6" fillId="37" borderId="120" xfId="66" applyFont="1" applyFill="1" applyBorder="1" applyAlignment="1" applyProtection="1">
      <alignment horizontal="center" vertical="center" wrapText="1"/>
    </xf>
    <xf numFmtId="1" fontId="3" fillId="0" borderId="120" xfId="0" applyNumberFormat="1" applyFont="1" applyBorder="1" applyAlignment="1">
      <alignment horizontal="center" vertical="center" wrapText="1"/>
    </xf>
    <xf numFmtId="0" fontId="0" fillId="37" borderId="120" xfId="0" applyFill="1" applyBorder="1" applyAlignment="1">
      <alignment horizontal="center" vertical="center" textRotation="90" wrapText="1"/>
    </xf>
    <xf numFmtId="9" fontId="8" fillId="37" borderId="120" xfId="0" applyNumberFormat="1" applyFont="1" applyFill="1" applyBorder="1" applyAlignment="1">
      <alignment horizontal="center" vertical="center" wrapText="1"/>
    </xf>
    <xf numFmtId="9" fontId="3" fillId="37" borderId="120" xfId="0" applyNumberFormat="1" applyFont="1" applyFill="1" applyBorder="1" applyAlignment="1">
      <alignment horizontal="center" vertical="center"/>
    </xf>
    <xf numFmtId="0" fontId="6" fillId="37" borderId="120" xfId="0" applyFont="1" applyFill="1" applyBorder="1" applyAlignment="1" applyProtection="1">
      <alignment horizontal="center" vertical="center" textRotation="90" wrapText="1"/>
      <protection locked="0"/>
    </xf>
    <xf numFmtId="0" fontId="41" fillId="0" borderId="120" xfId="0" applyFont="1" applyBorder="1" applyAlignment="1" applyProtection="1">
      <alignment vertical="center" wrapText="1"/>
      <protection locked="0"/>
    </xf>
    <xf numFmtId="0" fontId="0" fillId="0" borderId="120" xfId="0" applyBorder="1" applyAlignment="1" applyProtection="1">
      <alignment vertical="center" wrapText="1"/>
      <protection locked="0"/>
    </xf>
    <xf numFmtId="0" fontId="3" fillId="37" borderId="120" xfId="0" applyFont="1" applyFill="1" applyBorder="1" applyAlignment="1">
      <alignment horizontal="center" vertical="center" wrapText="1"/>
    </xf>
    <xf numFmtId="1" fontId="0" fillId="0" borderId="120" xfId="0" applyNumberFormat="1" applyBorder="1" applyAlignment="1" applyProtection="1">
      <alignment horizontal="center" vertical="center" wrapText="1"/>
      <protection locked="0"/>
    </xf>
    <xf numFmtId="1" fontId="3" fillId="37" borderId="120" xfId="0" applyNumberFormat="1" applyFont="1" applyFill="1" applyBorder="1" applyAlignment="1">
      <alignment horizontal="center" vertical="center" wrapText="1"/>
    </xf>
    <xf numFmtId="9" fontId="3" fillId="37" borderId="120" xfId="66" applyFont="1" applyFill="1" applyBorder="1" applyAlignment="1">
      <alignment horizontal="center" vertical="center" wrapText="1"/>
    </xf>
    <xf numFmtId="0" fontId="6" fillId="0" borderId="2" xfId="0" applyFont="1" applyBorder="1" applyAlignment="1" applyProtection="1">
      <alignment vertical="center" wrapText="1"/>
      <protection locked="0"/>
    </xf>
    <xf numFmtId="0" fontId="0" fillId="0" borderId="2" xfId="0" applyBorder="1" applyAlignment="1" applyProtection="1">
      <alignment vertical="center" wrapText="1"/>
      <protection locked="0"/>
    </xf>
    <xf numFmtId="16" fontId="0" fillId="0" borderId="26" xfId="0" applyNumberFormat="1" applyBorder="1" applyAlignment="1" applyProtection="1">
      <alignment vertical="center" wrapText="1"/>
      <protection locked="0"/>
    </xf>
    <xf numFmtId="0" fontId="5" fillId="0" borderId="0" xfId="0" applyFont="1" applyAlignment="1" applyProtection="1">
      <alignment horizontal="center" vertical="center" wrapText="1"/>
      <protection locked="0"/>
    </xf>
    <xf numFmtId="9" fontId="6" fillId="37" borderId="26" xfId="86" applyFont="1" applyFill="1" applyBorder="1" applyAlignment="1" applyProtection="1">
      <alignment horizontal="center" vertical="center" wrapText="1"/>
    </xf>
    <xf numFmtId="9" fontId="6" fillId="37" borderId="45" xfId="86" applyFont="1" applyFill="1" applyBorder="1" applyAlignment="1" applyProtection="1">
      <alignment horizontal="center" vertical="center" wrapText="1"/>
    </xf>
    <xf numFmtId="9" fontId="3" fillId="37" borderId="26" xfId="86" applyFont="1" applyFill="1" applyBorder="1" applyAlignment="1">
      <alignment horizontal="center" vertical="center" wrapText="1"/>
    </xf>
    <xf numFmtId="9" fontId="3" fillId="37" borderId="45" xfId="86" applyFont="1" applyFill="1" applyBorder="1" applyAlignment="1">
      <alignment horizontal="center" vertical="center" wrapText="1"/>
    </xf>
    <xf numFmtId="9" fontId="6" fillId="37" borderId="53" xfId="86" applyFont="1" applyFill="1" applyBorder="1" applyAlignment="1" applyProtection="1">
      <alignment horizontal="center" vertical="center" wrapText="1"/>
    </xf>
    <xf numFmtId="9" fontId="3" fillId="37" borderId="53" xfId="86" applyFont="1" applyFill="1" applyBorder="1" applyAlignment="1">
      <alignment horizontal="center" vertical="center" wrapText="1"/>
    </xf>
    <xf numFmtId="9" fontId="45" fillId="37" borderId="45" xfId="86" applyFont="1" applyFill="1" applyBorder="1" applyAlignment="1" applyProtection="1">
      <alignment horizontal="center" vertical="center" wrapText="1"/>
    </xf>
    <xf numFmtId="9" fontId="45" fillId="37" borderId="53" xfId="86" applyFont="1" applyFill="1" applyBorder="1" applyAlignment="1" applyProtection="1">
      <alignment horizontal="center" vertical="center" wrapText="1"/>
    </xf>
    <xf numFmtId="9" fontId="45" fillId="37" borderId="26" xfId="86" applyFont="1" applyFill="1" applyBorder="1" applyAlignment="1" applyProtection="1">
      <alignment horizontal="center" vertical="center" wrapText="1"/>
    </xf>
    <xf numFmtId="9" fontId="6" fillId="37" borderId="31" xfId="86" applyFont="1" applyFill="1" applyBorder="1" applyAlignment="1" applyProtection="1">
      <alignment horizontal="center" vertical="center" wrapText="1"/>
    </xf>
    <xf numFmtId="9" fontId="3" fillId="37" borderId="31" xfId="86" applyFont="1" applyFill="1" applyBorder="1" applyAlignment="1">
      <alignment horizontal="center" vertical="center" wrapText="1"/>
    </xf>
    <xf numFmtId="9" fontId="6" fillId="37" borderId="65" xfId="86" applyFont="1" applyFill="1" applyBorder="1" applyAlignment="1" applyProtection="1">
      <alignment horizontal="center" vertical="center" wrapText="1"/>
    </xf>
    <xf numFmtId="9" fontId="3" fillId="37" borderId="65" xfId="86" applyFont="1" applyFill="1" applyBorder="1" applyAlignment="1">
      <alignment horizontal="center" vertical="center" wrapText="1"/>
    </xf>
    <xf numFmtId="9" fontId="6" fillId="37" borderId="72" xfId="86" applyFont="1" applyFill="1" applyBorder="1" applyAlignment="1" applyProtection="1">
      <alignment horizontal="center" vertical="center" wrapText="1"/>
    </xf>
    <xf numFmtId="9" fontId="3" fillId="37" borderId="72" xfId="86" applyFont="1" applyFill="1" applyBorder="1" applyAlignment="1">
      <alignment horizontal="center" vertical="center" wrapText="1"/>
    </xf>
    <xf numFmtId="0" fontId="75" fillId="0" borderId="28" xfId="0" applyFont="1" applyBorder="1" applyAlignment="1" applyProtection="1">
      <alignment vertical="center" wrapText="1"/>
      <protection locked="0"/>
    </xf>
    <xf numFmtId="9" fontId="6" fillId="37" borderId="26" xfId="86" applyFont="1" applyFill="1" applyBorder="1" applyAlignment="1">
      <alignment horizontal="center" vertical="center" wrapText="1"/>
    </xf>
    <xf numFmtId="9" fontId="6" fillId="37" borderId="45" xfId="86" applyFont="1" applyFill="1" applyBorder="1" applyAlignment="1">
      <alignment horizontal="center" vertical="center" wrapText="1"/>
    </xf>
    <xf numFmtId="9" fontId="6" fillId="37" borderId="53" xfId="86" applyFont="1" applyFill="1" applyBorder="1" applyAlignment="1">
      <alignment horizontal="center" vertical="center" wrapText="1"/>
    </xf>
    <xf numFmtId="9" fontId="3" fillId="0" borderId="45" xfId="86" applyFont="1" applyBorder="1" applyAlignment="1">
      <alignment horizontal="center" vertical="center" wrapText="1"/>
    </xf>
    <xf numFmtId="0" fontId="0" fillId="0" borderId="57" xfId="0" applyBorder="1" applyAlignment="1" applyProtection="1">
      <alignment vertical="center" wrapText="1"/>
      <protection locked="0"/>
    </xf>
    <xf numFmtId="0" fontId="45" fillId="0" borderId="26" xfId="0" applyFont="1" applyBorder="1" applyAlignment="1" applyProtection="1">
      <alignment vertical="center" wrapText="1"/>
      <protection locked="0"/>
    </xf>
    <xf numFmtId="9" fontId="8" fillId="37" borderId="26" xfId="86" applyFont="1" applyFill="1" applyBorder="1" applyAlignment="1">
      <alignment horizontal="center" vertical="center" wrapText="1"/>
    </xf>
    <xf numFmtId="9" fontId="8" fillId="37" borderId="45" xfId="86" applyFont="1" applyFill="1" applyBorder="1" applyAlignment="1">
      <alignment horizontal="center" vertical="center" wrapText="1"/>
    </xf>
    <xf numFmtId="9" fontId="8" fillId="37" borderId="53" xfId="86" applyFont="1" applyFill="1" applyBorder="1" applyAlignment="1">
      <alignment horizontal="center" vertical="center" wrapText="1"/>
    </xf>
    <xf numFmtId="0" fontId="0" fillId="0" borderId="26" xfId="0" applyBorder="1" applyAlignment="1" applyProtection="1">
      <alignment horizontal="justify" vertical="center" wrapText="1"/>
      <protection locked="0"/>
    </xf>
    <xf numFmtId="0" fontId="6" fillId="0" borderId="28" xfId="0" applyFont="1" applyBorder="1" applyAlignment="1" applyProtection="1">
      <alignment vertical="center" wrapText="1"/>
      <protection locked="0"/>
    </xf>
    <xf numFmtId="0" fontId="78" fillId="0" borderId="62" xfId="0" applyFont="1" applyBorder="1" applyAlignment="1" applyProtection="1">
      <alignment horizontal="left" vertical="center" wrapText="1"/>
      <protection locked="0"/>
    </xf>
    <xf numFmtId="0" fontId="78" fillId="40" borderId="119" xfId="0" applyFont="1" applyFill="1" applyBorder="1" applyAlignment="1" applyProtection="1">
      <alignment horizontal="left" vertical="center" wrapText="1"/>
      <protection locked="0"/>
    </xf>
    <xf numFmtId="0" fontId="75" fillId="0" borderId="26" xfId="0" applyFont="1" applyBorder="1" applyAlignment="1" applyProtection="1">
      <alignment vertical="center" wrapText="1"/>
      <protection locked="0"/>
    </xf>
    <xf numFmtId="0" fontId="74" fillId="0" borderId="45" xfId="0" applyFont="1" applyBorder="1" applyAlignment="1" applyProtection="1">
      <alignment vertical="center" wrapText="1"/>
      <protection locked="0"/>
    </xf>
    <xf numFmtId="0" fontId="75" fillId="0" borderId="45" xfId="0" applyFont="1" applyBorder="1" applyAlignment="1" applyProtection="1">
      <alignment vertical="center" wrapText="1"/>
      <protection locked="0"/>
    </xf>
    <xf numFmtId="0" fontId="75" fillId="0" borderId="53" xfId="0" applyFont="1" applyBorder="1" applyAlignment="1" applyProtection="1">
      <alignment vertical="center" wrapText="1"/>
      <protection locked="0"/>
    </xf>
    <xf numFmtId="0" fontId="75" fillId="0" borderId="26" xfId="0" applyFont="1" applyBorder="1" applyAlignment="1" applyProtection="1">
      <alignment horizontal="center" vertical="center" wrapText="1"/>
      <protection locked="0"/>
    </xf>
    <xf numFmtId="0" fontId="74" fillId="0" borderId="45" xfId="0" applyFont="1" applyBorder="1" applyAlignment="1" applyProtection="1">
      <alignment horizontal="center" vertical="center" wrapText="1"/>
      <protection locked="0"/>
    </xf>
    <xf numFmtId="0" fontId="75" fillId="0" borderId="45" xfId="0" applyFont="1" applyBorder="1" applyAlignment="1" applyProtection="1">
      <alignment horizontal="center" vertical="center" wrapText="1"/>
      <protection locked="0"/>
    </xf>
    <xf numFmtId="0" fontId="75" fillId="0" borderId="53" xfId="0" applyFont="1" applyBorder="1" applyAlignment="1" applyProtection="1">
      <alignment horizontal="center" vertical="center" wrapText="1"/>
      <protection locked="0"/>
    </xf>
    <xf numFmtId="0" fontId="6" fillId="0" borderId="28" xfId="0" applyFont="1" applyBorder="1" applyAlignment="1" applyProtection="1">
      <alignment horizontal="left" vertical="center" wrapText="1"/>
      <protection locked="0"/>
    </xf>
    <xf numFmtId="0" fontId="6" fillId="37" borderId="26" xfId="0" applyFont="1" applyFill="1" applyBorder="1" applyAlignment="1" applyProtection="1">
      <alignment horizontal="center" vertical="center" wrapText="1"/>
      <protection locked="0"/>
    </xf>
    <xf numFmtId="0" fontId="6" fillId="37" borderId="45" xfId="0" applyFont="1" applyFill="1" applyBorder="1" applyAlignment="1" applyProtection="1">
      <alignment horizontal="center" vertical="center" wrapText="1"/>
      <protection locked="0"/>
    </xf>
    <xf numFmtId="0" fontId="6" fillId="37" borderId="53" xfId="0" applyFont="1" applyFill="1" applyBorder="1" applyAlignment="1" applyProtection="1">
      <alignment horizontal="center" vertical="center" wrapText="1"/>
      <protection locked="0"/>
    </xf>
    <xf numFmtId="9" fontId="45" fillId="0" borderId="28" xfId="0" applyNumberFormat="1" applyFont="1" applyBorder="1" applyAlignment="1" applyProtection="1">
      <alignment horizontal="center" vertical="center" wrapText="1"/>
      <protection locked="0"/>
    </xf>
    <xf numFmtId="9" fontId="45" fillId="0" borderId="2" xfId="0" applyNumberFormat="1" applyFont="1" applyBorder="1" applyAlignment="1" applyProtection="1">
      <alignment horizontal="center" vertical="center" wrapText="1"/>
      <protection locked="0"/>
    </xf>
    <xf numFmtId="9" fontId="45" fillId="0" borderId="29" xfId="0" applyNumberFormat="1" applyFont="1" applyBorder="1" applyAlignment="1" applyProtection="1">
      <alignment horizontal="center" vertical="center" wrapText="1"/>
      <protection locked="0"/>
    </xf>
    <xf numFmtId="0" fontId="0" fillId="0" borderId="26" xfId="0" applyBorder="1" applyAlignment="1" applyProtection="1">
      <alignment horizontal="center" vertical="center" wrapText="1"/>
      <protection locked="0"/>
    </xf>
    <xf numFmtId="0" fontId="0" fillId="0" borderId="45" xfId="0" applyBorder="1" applyAlignment="1" applyProtection="1">
      <alignment horizontal="center" vertical="center" wrapText="1"/>
      <protection locked="0"/>
    </xf>
    <xf numFmtId="0" fontId="0" fillId="0" borderId="53" xfId="0" applyBorder="1" applyAlignment="1" applyProtection="1">
      <alignment horizontal="center" vertical="center" wrapText="1"/>
      <protection locked="0"/>
    </xf>
    <xf numFmtId="0" fontId="0" fillId="0" borderId="27" xfId="0" applyBorder="1" applyAlignment="1" applyProtection="1">
      <alignment horizontal="center" vertical="center" wrapText="1"/>
      <protection locked="0"/>
    </xf>
    <xf numFmtId="0" fontId="0" fillId="0" borderId="60" xfId="0" applyBorder="1" applyAlignment="1" applyProtection="1">
      <alignment horizontal="center" vertical="center" wrapText="1"/>
      <protection locked="0"/>
    </xf>
    <xf numFmtId="0" fontId="0" fillId="0" borderId="59" xfId="0" applyBorder="1" applyAlignment="1" applyProtection="1">
      <alignment horizontal="center" vertical="center" wrapText="1"/>
      <protection locked="0"/>
    </xf>
    <xf numFmtId="0" fontId="3" fillId="37" borderId="92" xfId="0" applyFont="1" applyFill="1" applyBorder="1" applyAlignment="1" applyProtection="1">
      <alignment horizontal="center" vertical="top" wrapText="1"/>
      <protection locked="0"/>
    </xf>
    <xf numFmtId="0" fontId="3" fillId="37" borderId="93" xfId="0" applyFont="1" applyFill="1" applyBorder="1" applyAlignment="1" applyProtection="1">
      <alignment horizontal="center" vertical="top" wrapText="1"/>
      <protection locked="0"/>
    </xf>
    <xf numFmtId="0" fontId="3" fillId="37" borderId="94" xfId="0" applyFont="1" applyFill="1" applyBorder="1" applyAlignment="1" applyProtection="1">
      <alignment horizontal="center" vertical="top" wrapText="1"/>
      <protection locked="0"/>
    </xf>
    <xf numFmtId="0" fontId="3" fillId="37" borderId="28" xfId="0" applyFont="1" applyFill="1" applyBorder="1" applyAlignment="1" applyProtection="1">
      <alignment horizontal="center" vertical="top" wrapText="1"/>
      <protection locked="0"/>
    </xf>
    <xf numFmtId="0" fontId="3" fillId="37" borderId="2" xfId="0" applyFont="1" applyFill="1" applyBorder="1" applyAlignment="1" applyProtection="1">
      <alignment horizontal="center" vertical="top" wrapText="1"/>
      <protection locked="0"/>
    </xf>
    <xf numFmtId="0" fontId="3" fillId="37" borderId="29" xfId="0" applyFont="1" applyFill="1" applyBorder="1" applyAlignment="1" applyProtection="1">
      <alignment horizontal="center" vertical="top" wrapText="1"/>
      <protection locked="0"/>
    </xf>
    <xf numFmtId="0" fontId="0" fillId="0" borderId="85" xfId="0" applyBorder="1" applyAlignment="1" applyProtection="1">
      <alignment horizontal="center" vertical="top" wrapText="1"/>
      <protection locked="0"/>
    </xf>
    <xf numFmtId="0" fontId="0" fillId="0" borderId="86" xfId="0" applyBorder="1" applyAlignment="1" applyProtection="1">
      <alignment horizontal="center" vertical="top" wrapText="1"/>
      <protection locked="0"/>
    </xf>
    <xf numFmtId="0" fontId="0" fillId="0" borderId="87" xfId="0" applyBorder="1" applyAlignment="1" applyProtection="1">
      <alignment horizontal="center" vertical="top" wrapText="1"/>
      <protection locked="0"/>
    </xf>
    <xf numFmtId="9" fontId="6" fillId="0" borderId="28" xfId="0" applyNumberFormat="1" applyFont="1" applyBorder="1" applyAlignment="1" applyProtection="1">
      <alignment horizontal="center" vertical="center" wrapText="1"/>
      <protection locked="0"/>
    </xf>
    <xf numFmtId="9" fontId="6" fillId="0" borderId="2" xfId="0" applyNumberFormat="1" applyFont="1" applyBorder="1" applyAlignment="1" applyProtection="1">
      <alignment horizontal="center" vertical="center" wrapText="1"/>
      <protection locked="0"/>
    </xf>
    <xf numFmtId="9" fontId="6" fillId="0" borderId="29" xfId="0" applyNumberFormat="1" applyFont="1" applyBorder="1" applyAlignment="1" applyProtection="1">
      <alignment horizontal="center" vertical="center" wrapText="1"/>
      <protection locked="0"/>
    </xf>
    <xf numFmtId="0" fontId="0" fillId="0" borderId="28" xfId="0" applyBorder="1" applyAlignment="1" applyProtection="1">
      <alignment horizontal="center" vertical="center" wrapText="1"/>
      <protection locked="0"/>
    </xf>
    <xf numFmtId="0" fontId="0" fillId="0" borderId="2" xfId="0" applyBorder="1" applyAlignment="1" applyProtection="1">
      <alignment horizontal="center" vertical="center" wrapText="1"/>
      <protection locked="0"/>
    </xf>
    <xf numFmtId="0" fontId="0" fillId="0" borderId="29" xfId="0" applyBorder="1" applyAlignment="1" applyProtection="1">
      <alignment horizontal="center" vertical="center" wrapText="1"/>
      <protection locked="0"/>
    </xf>
    <xf numFmtId="0" fontId="0" fillId="0" borderId="85" xfId="0" applyBorder="1" applyAlignment="1" applyProtection="1">
      <alignment horizontal="center" vertical="center" wrapText="1"/>
      <protection locked="0"/>
    </xf>
    <xf numFmtId="0" fontId="0" fillId="0" borderId="86" xfId="0" applyBorder="1" applyAlignment="1" applyProtection="1">
      <alignment horizontal="center" vertical="center" wrapText="1"/>
      <protection locked="0"/>
    </xf>
    <xf numFmtId="0" fontId="0" fillId="0" borderId="87" xfId="0" applyBorder="1" applyAlignment="1" applyProtection="1">
      <alignment horizontal="center" vertical="center" wrapText="1"/>
      <protection locked="0"/>
    </xf>
    <xf numFmtId="0" fontId="8" fillId="37" borderId="30" xfId="0" applyFont="1" applyFill="1" applyBorder="1" applyAlignment="1" applyProtection="1">
      <alignment horizontal="center" vertical="center" wrapText="1"/>
      <protection locked="0"/>
    </xf>
    <xf numFmtId="0" fontId="8" fillId="37" borderId="44" xfId="0" applyFont="1" applyFill="1" applyBorder="1" applyAlignment="1" applyProtection="1">
      <alignment horizontal="center" vertical="center" wrapText="1"/>
      <protection locked="0"/>
    </xf>
    <xf numFmtId="0" fontId="8" fillId="37" borderId="52" xfId="0" applyFont="1" applyFill="1" applyBorder="1" applyAlignment="1" applyProtection="1">
      <alignment horizontal="center" vertical="center" wrapText="1"/>
      <protection locked="0"/>
    </xf>
    <xf numFmtId="0" fontId="8" fillId="37" borderId="28" xfId="0" applyFont="1" applyFill="1" applyBorder="1" applyAlignment="1" applyProtection="1">
      <alignment horizontal="center" vertical="center" wrapText="1"/>
      <protection locked="0"/>
    </xf>
    <xf numFmtId="0" fontId="8" fillId="37" borderId="2" xfId="0" applyFont="1" applyFill="1" applyBorder="1" applyAlignment="1" applyProtection="1">
      <alignment horizontal="center" vertical="center" wrapText="1"/>
      <protection locked="0"/>
    </xf>
    <xf numFmtId="0" fontId="8" fillId="37" borderId="29" xfId="0" applyFont="1" applyFill="1" applyBorder="1" applyAlignment="1" applyProtection="1">
      <alignment horizontal="center" vertical="center" wrapText="1"/>
      <protection locked="0"/>
    </xf>
    <xf numFmtId="0" fontId="8" fillId="0" borderId="26" xfId="0" applyFont="1" applyBorder="1" applyAlignment="1" applyProtection="1">
      <alignment horizontal="center" vertical="center" wrapText="1"/>
      <protection locked="0"/>
    </xf>
    <xf numFmtId="0" fontId="8" fillId="0" borderId="45" xfId="0" applyFont="1" applyBorder="1" applyAlignment="1" applyProtection="1">
      <alignment horizontal="center" vertical="center" wrapText="1"/>
      <protection locked="0"/>
    </xf>
    <xf numFmtId="0" fontId="8" fillId="0" borderId="53" xfId="0" applyFont="1" applyBorder="1" applyAlignment="1" applyProtection="1">
      <alignment horizontal="center" vertical="center" wrapText="1"/>
      <protection locked="0"/>
    </xf>
    <xf numFmtId="0" fontId="6" fillId="37" borderId="28" xfId="0" applyFont="1" applyFill="1" applyBorder="1" applyAlignment="1" applyProtection="1">
      <alignment horizontal="center" vertical="center" wrapText="1"/>
      <protection locked="0"/>
    </xf>
    <xf numFmtId="0" fontId="6" fillId="37" borderId="2" xfId="0" applyFont="1" applyFill="1" applyBorder="1" applyAlignment="1" applyProtection="1">
      <alignment horizontal="center" vertical="center" wrapText="1"/>
      <protection locked="0"/>
    </xf>
    <xf numFmtId="0" fontId="6" fillId="37" borderId="29" xfId="0" applyFont="1" applyFill="1" applyBorder="1" applyAlignment="1" applyProtection="1">
      <alignment horizontal="center" vertical="center" wrapText="1"/>
      <protection locked="0"/>
    </xf>
    <xf numFmtId="0" fontId="8" fillId="37" borderId="28" xfId="0" applyFont="1" applyFill="1" applyBorder="1" applyAlignment="1">
      <alignment horizontal="center" vertical="center" wrapText="1"/>
    </xf>
    <xf numFmtId="0" fontId="8" fillId="37" borderId="2" xfId="0" applyFont="1" applyFill="1" applyBorder="1" applyAlignment="1">
      <alignment horizontal="center" vertical="center" wrapText="1"/>
    </xf>
    <xf numFmtId="0" fontId="8" fillId="37" borderId="29" xfId="0" applyFont="1" applyFill="1" applyBorder="1" applyAlignment="1">
      <alignment horizontal="center" vertical="center" wrapText="1"/>
    </xf>
    <xf numFmtId="0" fontId="0" fillId="37" borderId="28" xfId="0" applyFill="1" applyBorder="1" applyAlignment="1" applyProtection="1">
      <alignment horizontal="center" vertical="center" wrapText="1"/>
      <protection locked="0"/>
    </xf>
    <xf numFmtId="0" fontId="0" fillId="37" borderId="2" xfId="0" applyFill="1" applyBorder="1" applyAlignment="1" applyProtection="1">
      <alignment horizontal="center" vertical="center" wrapText="1"/>
      <protection locked="0"/>
    </xf>
    <xf numFmtId="0" fontId="0" fillId="37" borderId="29" xfId="0" applyFill="1" applyBorder="1" applyAlignment="1" applyProtection="1">
      <alignment horizontal="center" vertical="center" wrapText="1"/>
      <protection locked="0"/>
    </xf>
    <xf numFmtId="0" fontId="6" fillId="37" borderId="28" xfId="0" applyFont="1" applyFill="1" applyBorder="1" applyAlignment="1">
      <alignment horizontal="center" vertical="center" wrapText="1"/>
    </xf>
    <xf numFmtId="0" fontId="6" fillId="37" borderId="2" xfId="0" applyFont="1" applyFill="1" applyBorder="1" applyAlignment="1">
      <alignment horizontal="center" vertical="center" wrapText="1"/>
    </xf>
    <xf numFmtId="0" fontId="6" fillId="37" borderId="29" xfId="0" applyFont="1" applyFill="1" applyBorder="1" applyAlignment="1">
      <alignment horizontal="center" vertical="center" wrapText="1"/>
    </xf>
    <xf numFmtId="1" fontId="6" fillId="0" borderId="26" xfId="0" applyNumberFormat="1" applyFont="1" applyBorder="1" applyAlignment="1" applyProtection="1">
      <alignment horizontal="center" vertical="center" wrapText="1"/>
      <protection locked="0"/>
    </xf>
    <xf numFmtId="1" fontId="6" fillId="0" borderId="45" xfId="0" applyNumberFormat="1" applyFont="1" applyBorder="1" applyAlignment="1" applyProtection="1">
      <alignment horizontal="center" vertical="center" wrapText="1"/>
      <protection locked="0"/>
    </xf>
    <xf numFmtId="1" fontId="6" fillId="0" borderId="53" xfId="0" applyNumberFormat="1" applyFont="1" applyBorder="1" applyAlignment="1" applyProtection="1">
      <alignment horizontal="center" vertical="center" wrapText="1"/>
      <protection locked="0"/>
    </xf>
    <xf numFmtId="0" fontId="6" fillId="37" borderId="26" xfId="0" applyFont="1" applyFill="1" applyBorder="1" applyAlignment="1">
      <alignment horizontal="center" vertical="center" wrapText="1"/>
    </xf>
    <xf numFmtId="0" fontId="6" fillId="37" borderId="45" xfId="0" applyFont="1" applyFill="1" applyBorder="1" applyAlignment="1">
      <alignment horizontal="center" vertical="center" wrapText="1"/>
    </xf>
    <xf numFmtId="0" fontId="6" fillId="37" borderId="53" xfId="0" applyFont="1" applyFill="1" applyBorder="1" applyAlignment="1">
      <alignment horizontal="center" vertical="center" wrapText="1"/>
    </xf>
    <xf numFmtId="9" fontId="8" fillId="37" borderId="26" xfId="0" applyNumberFormat="1" applyFont="1" applyFill="1" applyBorder="1" applyAlignment="1">
      <alignment horizontal="center" vertical="center" wrapText="1"/>
    </xf>
    <xf numFmtId="0" fontId="8" fillId="37" borderId="45" xfId="0" applyFont="1" applyFill="1" applyBorder="1" applyAlignment="1">
      <alignment horizontal="center" vertical="center" wrapText="1"/>
    </xf>
    <xf numFmtId="0" fontId="8" fillId="37" borderId="53" xfId="0" applyFont="1" applyFill="1" applyBorder="1" applyAlignment="1">
      <alignment horizontal="center" vertical="center" wrapText="1"/>
    </xf>
    <xf numFmtId="9" fontId="6" fillId="0" borderId="26" xfId="66" applyFont="1" applyFill="1" applyBorder="1" applyAlignment="1" applyProtection="1">
      <alignment horizontal="center" vertical="center" wrapText="1"/>
      <protection locked="0"/>
    </xf>
    <xf numFmtId="9" fontId="6" fillId="0" borderId="45" xfId="66" applyFont="1" applyFill="1" applyBorder="1" applyAlignment="1" applyProtection="1">
      <alignment horizontal="center" vertical="center" wrapText="1"/>
      <protection locked="0"/>
    </xf>
    <xf numFmtId="9" fontId="6" fillId="0" borderId="53" xfId="66" applyFont="1" applyFill="1" applyBorder="1" applyAlignment="1" applyProtection="1">
      <alignment horizontal="center" vertical="center" wrapText="1"/>
      <protection locked="0"/>
    </xf>
    <xf numFmtId="9" fontId="6" fillId="37" borderId="26" xfId="66" applyFont="1" applyFill="1" applyBorder="1" applyAlignment="1" applyProtection="1">
      <alignment horizontal="center" vertical="center" wrapText="1"/>
    </xf>
    <xf numFmtId="9" fontId="6" fillId="37" borderId="45" xfId="66" applyFont="1" applyFill="1" applyBorder="1" applyAlignment="1" applyProtection="1">
      <alignment horizontal="center" vertical="center" wrapText="1"/>
    </xf>
    <xf numFmtId="9" fontId="6" fillId="37" borderId="53" xfId="66" applyFont="1" applyFill="1" applyBorder="1" applyAlignment="1" applyProtection="1">
      <alignment horizontal="center" vertical="center" wrapText="1"/>
    </xf>
    <xf numFmtId="0" fontId="0" fillId="37" borderId="26" xfId="0" applyFill="1" applyBorder="1" applyAlignment="1">
      <alignment horizontal="center" vertical="center" wrapText="1"/>
    </xf>
    <xf numFmtId="0" fontId="0" fillId="37" borderId="45" xfId="0" applyFill="1" applyBorder="1" applyAlignment="1">
      <alignment horizontal="center" vertical="center" wrapText="1"/>
    </xf>
    <xf numFmtId="0" fontId="0" fillId="37" borderId="53" xfId="0" applyFill="1" applyBorder="1" applyAlignment="1">
      <alignment horizontal="center" vertical="center" wrapText="1"/>
    </xf>
    <xf numFmtId="0" fontId="6" fillId="37" borderId="31" xfId="0" applyFont="1" applyFill="1" applyBorder="1" applyAlignment="1" applyProtection="1">
      <alignment horizontal="center" vertical="center" wrapText="1"/>
      <protection locked="0"/>
    </xf>
    <xf numFmtId="0" fontId="6" fillId="0" borderId="26" xfId="0" applyFont="1" applyBorder="1" applyAlignment="1" applyProtection="1">
      <alignment horizontal="center" vertical="center" wrapText="1"/>
      <protection locked="0"/>
    </xf>
    <xf numFmtId="0" fontId="6" fillId="0" borderId="45" xfId="0" applyFont="1" applyBorder="1" applyAlignment="1" applyProtection="1">
      <alignment horizontal="center" vertical="center" wrapText="1"/>
      <protection locked="0"/>
    </xf>
    <xf numFmtId="0" fontId="6" fillId="0" borderId="53" xfId="0" applyFont="1" applyBorder="1" applyAlignment="1" applyProtection="1">
      <alignment horizontal="center" vertical="center" wrapText="1"/>
      <protection locked="0"/>
    </xf>
    <xf numFmtId="0" fontId="6" fillId="0" borderId="27" xfId="0" applyFont="1" applyBorder="1" applyAlignment="1" applyProtection="1">
      <alignment horizontal="center" vertical="center" wrapText="1"/>
      <protection locked="0"/>
    </xf>
    <xf numFmtId="0" fontId="6" fillId="0" borderId="60" xfId="0" applyFont="1" applyBorder="1" applyAlignment="1" applyProtection="1">
      <alignment horizontal="center" vertical="center" wrapText="1"/>
      <protection locked="0"/>
    </xf>
    <xf numFmtId="0" fontId="6" fillId="0" borderId="59" xfId="0" applyFont="1" applyBorder="1" applyAlignment="1" applyProtection="1">
      <alignment horizontal="center" vertical="center" wrapText="1"/>
      <protection locked="0"/>
    </xf>
    <xf numFmtId="0" fontId="0" fillId="37" borderId="28" xfId="0" applyFill="1" applyBorder="1" applyAlignment="1">
      <alignment horizontal="center" vertical="center" wrapText="1"/>
    </xf>
    <xf numFmtId="0" fontId="0" fillId="37" borderId="2" xfId="0" applyFill="1" applyBorder="1" applyAlignment="1">
      <alignment horizontal="center" vertical="center" wrapText="1"/>
    </xf>
    <xf numFmtId="0" fontId="0" fillId="37" borderId="29" xfId="0" applyFill="1" applyBorder="1" applyAlignment="1">
      <alignment horizontal="center" vertical="center" wrapText="1"/>
    </xf>
    <xf numFmtId="0" fontId="45" fillId="0" borderId="28" xfId="0" applyFont="1" applyBorder="1" applyAlignment="1">
      <alignment horizontal="center" vertical="center" wrapText="1"/>
    </xf>
    <xf numFmtId="0" fontId="45" fillId="0" borderId="2" xfId="0" applyFont="1" applyBorder="1" applyAlignment="1">
      <alignment horizontal="center" vertical="center" wrapText="1"/>
    </xf>
    <xf numFmtId="0" fontId="45" fillId="0" borderId="29" xfId="0" applyFont="1" applyBorder="1" applyAlignment="1">
      <alignment horizontal="center" vertical="center" wrapText="1"/>
    </xf>
    <xf numFmtId="9" fontId="6" fillId="0" borderId="26" xfId="0" applyNumberFormat="1" applyFont="1" applyBorder="1" applyAlignment="1" applyProtection="1">
      <alignment horizontal="center" vertical="center" wrapText="1"/>
      <protection locked="0"/>
    </xf>
    <xf numFmtId="9" fontId="6" fillId="0" borderId="45" xfId="0" applyNumberFormat="1" applyFont="1" applyBorder="1" applyAlignment="1" applyProtection="1">
      <alignment horizontal="center" vertical="center" wrapText="1"/>
      <protection locked="0"/>
    </xf>
    <xf numFmtId="9" fontId="6" fillId="0" borderId="53" xfId="0" applyNumberFormat="1" applyFont="1" applyBorder="1" applyAlignment="1" applyProtection="1">
      <alignment horizontal="center" vertical="center" wrapText="1"/>
      <protection locked="0"/>
    </xf>
    <xf numFmtId="0" fontId="6" fillId="0" borderId="28" xfId="0" applyFont="1" applyBorder="1" applyAlignment="1">
      <alignment horizontal="center" vertical="center" wrapText="1"/>
    </xf>
    <xf numFmtId="0" fontId="6" fillId="0" borderId="2" xfId="0" applyFont="1" applyBorder="1" applyAlignment="1">
      <alignment horizontal="center" vertical="center" wrapText="1"/>
    </xf>
    <xf numFmtId="0" fontId="6" fillId="0" borderId="29" xfId="0" applyFont="1" applyBorder="1" applyAlignment="1">
      <alignment horizontal="center" vertical="center" wrapText="1"/>
    </xf>
    <xf numFmtId="0" fontId="6" fillId="39" borderId="31" xfId="0" applyFont="1" applyFill="1" applyBorder="1" applyAlignment="1">
      <alignment horizontal="center" vertical="center" wrapText="1"/>
    </xf>
    <xf numFmtId="0" fontId="6" fillId="39" borderId="2" xfId="0" applyFont="1" applyFill="1" applyBorder="1" applyAlignment="1">
      <alignment horizontal="center" vertical="center" wrapText="1"/>
    </xf>
    <xf numFmtId="0" fontId="6" fillId="39" borderId="1" xfId="0" applyFont="1" applyFill="1" applyBorder="1" applyAlignment="1">
      <alignment horizontal="center" vertical="center" wrapText="1"/>
    </xf>
    <xf numFmtId="0" fontId="5" fillId="30" borderId="45" xfId="0" applyFont="1" applyFill="1" applyBorder="1" applyAlignment="1">
      <alignment horizontal="center" vertical="center" wrapText="1"/>
    </xf>
    <xf numFmtId="0" fontId="5" fillId="30" borderId="31" xfId="0" applyFont="1" applyFill="1" applyBorder="1" applyAlignment="1">
      <alignment horizontal="center" vertical="center" wrapText="1"/>
    </xf>
    <xf numFmtId="0" fontId="3" fillId="0" borderId="45" xfId="0" applyFont="1" applyBorder="1" applyAlignment="1" applyProtection="1">
      <alignment horizontal="center" vertical="center" wrapText="1"/>
      <protection locked="0"/>
    </xf>
    <xf numFmtId="0" fontId="45" fillId="0" borderId="0" xfId="0" applyFont="1" applyAlignment="1" applyProtection="1">
      <alignment horizontal="center" wrapText="1"/>
      <protection locked="0"/>
    </xf>
    <xf numFmtId="0" fontId="5" fillId="36" borderId="43" xfId="0" applyFont="1" applyFill="1" applyBorder="1" applyAlignment="1" applyProtection="1">
      <alignment horizontal="center" vertical="center" wrapText="1"/>
      <protection locked="0"/>
    </xf>
    <xf numFmtId="0" fontId="5" fillId="36" borderId="50" xfId="0" applyFont="1" applyFill="1" applyBorder="1" applyAlignment="1" applyProtection="1">
      <alignment horizontal="center" vertical="center" wrapText="1"/>
      <protection locked="0"/>
    </xf>
    <xf numFmtId="0" fontId="5" fillId="36" borderId="44" xfId="0" applyFont="1" applyFill="1" applyBorder="1" applyAlignment="1" applyProtection="1">
      <alignment horizontal="center" vertical="center" wrapText="1"/>
      <protection locked="0"/>
    </xf>
    <xf numFmtId="0" fontId="39" fillId="30" borderId="45" xfId="0" applyFont="1" applyFill="1" applyBorder="1" applyAlignment="1" applyProtection="1">
      <alignment horizontal="center" vertical="center" wrapText="1"/>
      <protection locked="0"/>
    </xf>
    <xf numFmtId="0" fontId="5" fillId="7" borderId="31" xfId="0" applyFont="1" applyFill="1" applyBorder="1" applyAlignment="1">
      <alignment horizontal="center" vertical="center" wrapText="1"/>
    </xf>
    <xf numFmtId="0" fontId="5" fillId="5" borderId="43" xfId="0" applyFont="1" applyFill="1" applyBorder="1" applyAlignment="1">
      <alignment horizontal="center" vertical="center" wrapText="1"/>
    </xf>
    <xf numFmtId="0" fontId="5" fillId="5" borderId="50" xfId="0" applyFont="1" applyFill="1" applyBorder="1" applyAlignment="1">
      <alignment horizontal="center" vertical="center" wrapText="1"/>
    </xf>
    <xf numFmtId="9" fontId="6" fillId="37" borderId="31" xfId="66" applyFont="1" applyFill="1" applyBorder="1" applyAlignment="1" applyProtection="1">
      <alignment horizontal="center" vertical="center" wrapText="1"/>
    </xf>
    <xf numFmtId="0" fontId="0" fillId="37" borderId="26" xfId="0" applyFill="1" applyBorder="1" applyAlignment="1" applyProtection="1">
      <alignment horizontal="center" vertical="top" wrapText="1"/>
      <protection locked="0"/>
    </xf>
    <xf numFmtId="0" fontId="0" fillId="37" borderId="45" xfId="0" applyFill="1" applyBorder="1" applyAlignment="1" applyProtection="1">
      <alignment horizontal="center" vertical="top" wrapText="1"/>
      <protection locked="0"/>
    </xf>
    <xf numFmtId="0" fontId="0" fillId="37" borderId="53" xfId="0" applyFill="1" applyBorder="1" applyAlignment="1" applyProtection="1">
      <alignment horizontal="center" vertical="top" wrapText="1"/>
      <protection locked="0"/>
    </xf>
    <xf numFmtId="0" fontId="0" fillId="0" borderId="27" xfId="0" applyBorder="1" applyAlignment="1" applyProtection="1">
      <alignment horizontal="center" vertical="top" wrapText="1"/>
      <protection locked="0"/>
    </xf>
    <xf numFmtId="0" fontId="0" fillId="0" borderId="60" xfId="0" applyBorder="1" applyAlignment="1" applyProtection="1">
      <alignment horizontal="center" vertical="top" wrapText="1"/>
      <protection locked="0"/>
    </xf>
    <xf numFmtId="0" fontId="0" fillId="0" borderId="59" xfId="0" applyBorder="1" applyAlignment="1" applyProtection="1">
      <alignment horizontal="center" vertical="top" wrapText="1"/>
      <protection locked="0"/>
    </xf>
    <xf numFmtId="0" fontId="0" fillId="0" borderId="31" xfId="0" applyBorder="1" applyAlignment="1" applyProtection="1">
      <alignment horizontal="center" vertical="center" wrapText="1"/>
      <protection locked="0"/>
    </xf>
    <xf numFmtId="0" fontId="8" fillId="37" borderId="31" xfId="0" applyFont="1" applyFill="1" applyBorder="1" applyAlignment="1">
      <alignment horizontal="center" vertical="center" wrapText="1"/>
    </xf>
    <xf numFmtId="0" fontId="5" fillId="8" borderId="32" xfId="0" applyFont="1" applyFill="1" applyBorder="1" applyAlignment="1">
      <alignment horizontal="center" vertical="center" wrapText="1"/>
    </xf>
    <xf numFmtId="0" fontId="5" fillId="8" borderId="34" xfId="0" applyFont="1" applyFill="1" applyBorder="1" applyAlignment="1">
      <alignment horizontal="center" vertical="center" wrapText="1"/>
    </xf>
    <xf numFmtId="0" fontId="0" fillId="37" borderId="31" xfId="0" applyFill="1" applyBorder="1" applyAlignment="1">
      <alignment horizontal="center" vertical="center" wrapText="1"/>
    </xf>
    <xf numFmtId="0" fontId="5" fillId="8" borderId="45" xfId="0" applyFont="1" applyFill="1" applyBorder="1" applyAlignment="1">
      <alignment horizontal="center" vertical="center" wrapText="1"/>
    </xf>
    <xf numFmtId="0" fontId="5" fillId="6" borderId="45" xfId="0" applyFont="1" applyFill="1" applyBorder="1" applyAlignment="1">
      <alignment horizontal="center" vertical="center" wrapText="1"/>
    </xf>
    <xf numFmtId="0" fontId="5" fillId="30" borderId="43" xfId="0" applyFont="1" applyFill="1" applyBorder="1" applyAlignment="1">
      <alignment horizontal="center" vertical="center" wrapText="1"/>
    </xf>
    <xf numFmtId="0" fontId="5" fillId="30" borderId="50" xfId="0" applyFont="1" applyFill="1" applyBorder="1" applyAlignment="1">
      <alignment horizontal="center" vertical="center" wrapText="1"/>
    </xf>
    <xf numFmtId="0" fontId="5" fillId="30" borderId="44" xfId="0" applyFont="1" applyFill="1" applyBorder="1" applyAlignment="1">
      <alignment horizontal="center" vertical="center" wrapText="1"/>
    </xf>
    <xf numFmtId="0" fontId="5" fillId="8" borderId="50"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6" fillId="30" borderId="32" xfId="0" applyFont="1" applyFill="1" applyBorder="1" applyAlignment="1">
      <alignment horizontal="center" vertical="center" wrapText="1"/>
    </xf>
    <xf numFmtId="0" fontId="5" fillId="30" borderId="33" xfId="0" applyFont="1" applyFill="1" applyBorder="1" applyAlignment="1">
      <alignment horizontal="center" vertical="center" wrapText="1"/>
    </xf>
    <xf numFmtId="0" fontId="5" fillId="30" borderId="34" xfId="0" applyFont="1" applyFill="1" applyBorder="1" applyAlignment="1">
      <alignment horizontal="center" vertical="center" wrapText="1"/>
    </xf>
    <xf numFmtId="0" fontId="5" fillId="5" borderId="31" xfId="0" applyFont="1" applyFill="1" applyBorder="1" applyAlignment="1">
      <alignment horizontal="center" vertical="center" wrapText="1"/>
    </xf>
    <xf numFmtId="0" fontId="5" fillId="5" borderId="31" xfId="0" applyFont="1" applyFill="1" applyBorder="1" applyAlignment="1">
      <alignment horizontal="center" vertical="center" textRotation="90" wrapText="1"/>
    </xf>
    <xf numFmtId="0" fontId="5" fillId="5" borderId="45" xfId="0" applyFont="1" applyFill="1" applyBorder="1" applyAlignment="1">
      <alignment horizontal="center" vertical="center" wrapText="1"/>
    </xf>
    <xf numFmtId="0" fontId="3" fillId="37" borderId="25" xfId="0" applyFont="1" applyFill="1" applyBorder="1" applyAlignment="1" applyProtection="1">
      <alignment horizontal="center" vertical="top" wrapText="1"/>
      <protection locked="0"/>
    </xf>
    <xf numFmtId="0" fontId="3" fillId="37" borderId="54" xfId="0" applyFont="1" applyFill="1" applyBorder="1" applyAlignment="1" applyProtection="1">
      <alignment horizontal="center" vertical="top" wrapText="1"/>
      <protection locked="0"/>
    </xf>
    <xf numFmtId="0" fontId="3" fillId="37" borderId="61" xfId="0" applyFont="1" applyFill="1" applyBorder="1" applyAlignment="1" applyProtection="1">
      <alignment horizontal="center" vertical="top" wrapText="1"/>
      <protection locked="0"/>
    </xf>
    <xf numFmtId="0" fontId="6" fillId="37" borderId="26" xfId="0" applyFont="1" applyFill="1" applyBorder="1" applyAlignment="1" applyProtection="1">
      <alignment horizontal="center" vertical="top" wrapText="1"/>
      <protection locked="0"/>
    </xf>
    <xf numFmtId="0" fontId="6" fillId="37" borderId="45" xfId="0" applyFont="1" applyFill="1" applyBorder="1" applyAlignment="1" applyProtection="1">
      <alignment horizontal="center" vertical="top" wrapText="1"/>
      <protection locked="0"/>
    </xf>
    <xf numFmtId="0" fontId="6" fillId="37" borderId="53" xfId="0" applyFont="1" applyFill="1" applyBorder="1" applyAlignment="1" applyProtection="1">
      <alignment horizontal="center" vertical="top" wrapText="1"/>
      <protection locked="0"/>
    </xf>
    <xf numFmtId="0" fontId="8" fillId="37" borderId="25" xfId="0" applyFont="1" applyFill="1" applyBorder="1" applyAlignment="1" applyProtection="1">
      <alignment horizontal="center" vertical="center" wrapText="1"/>
      <protection locked="0"/>
    </xf>
    <xf numFmtId="0" fontId="8" fillId="37" borderId="54" xfId="0" applyFont="1" applyFill="1" applyBorder="1" applyAlignment="1" applyProtection="1">
      <alignment horizontal="center" vertical="center" wrapText="1"/>
      <protection locked="0"/>
    </xf>
    <xf numFmtId="0" fontId="8" fillId="37" borderId="61" xfId="0" applyFont="1" applyFill="1" applyBorder="1" applyAlignment="1" applyProtection="1">
      <alignment horizontal="center" vertical="center" wrapText="1"/>
      <protection locked="0"/>
    </xf>
    <xf numFmtId="0" fontId="0" fillId="4" borderId="26" xfId="0" applyFill="1" applyBorder="1" applyAlignment="1" applyProtection="1">
      <alignment horizontal="center" vertical="center" wrapText="1"/>
      <protection locked="0"/>
    </xf>
    <xf numFmtId="0" fontId="0" fillId="4" borderId="45" xfId="0" applyFill="1" applyBorder="1" applyAlignment="1" applyProtection="1">
      <alignment horizontal="center" vertical="center" wrapText="1"/>
      <protection locked="0"/>
    </xf>
    <xf numFmtId="0" fontId="0" fillId="4" borderId="53" xfId="0" applyFill="1" applyBorder="1" applyAlignment="1" applyProtection="1">
      <alignment horizontal="center" vertical="center" wrapText="1"/>
      <protection locked="0"/>
    </xf>
    <xf numFmtId="0" fontId="6" fillId="37" borderId="31" xfId="0" applyFont="1" applyFill="1" applyBorder="1" applyAlignment="1">
      <alignment horizontal="center" vertical="center" wrapText="1"/>
    </xf>
    <xf numFmtId="0" fontId="5" fillId="8" borderId="43" xfId="0" applyFont="1" applyFill="1" applyBorder="1" applyAlignment="1">
      <alignment horizontal="center" vertical="center" wrapText="1"/>
    </xf>
    <xf numFmtId="0" fontId="5" fillId="8" borderId="50" xfId="0" applyFont="1" applyFill="1" applyBorder="1" applyAlignment="1">
      <alignment horizontal="center" vertical="center"/>
    </xf>
    <xf numFmtId="0" fontId="5" fillId="8" borderId="44" xfId="0" applyFont="1" applyFill="1" applyBorder="1" applyAlignment="1">
      <alignment horizontal="center" vertical="center"/>
    </xf>
    <xf numFmtId="0" fontId="5" fillId="8" borderId="44" xfId="0" applyFont="1" applyFill="1" applyBorder="1" applyAlignment="1">
      <alignment horizontal="center" vertical="center" wrapText="1"/>
    </xf>
    <xf numFmtId="0" fontId="39" fillId="7" borderId="43" xfId="0" applyFont="1" applyFill="1" applyBorder="1" applyAlignment="1">
      <alignment horizontal="center" vertical="center" wrapText="1"/>
    </xf>
    <xf numFmtId="0" fontId="39" fillId="7" borderId="50" xfId="0" applyFont="1" applyFill="1" applyBorder="1" applyAlignment="1">
      <alignment horizontal="center" vertical="center" wrapText="1"/>
    </xf>
    <xf numFmtId="0" fontId="39" fillId="7" borderId="44" xfId="0" applyFont="1" applyFill="1" applyBorder="1" applyAlignment="1">
      <alignment horizontal="center" vertical="center" wrapText="1"/>
    </xf>
    <xf numFmtId="0" fontId="5" fillId="36" borderId="45" xfId="0" applyFont="1" applyFill="1" applyBorder="1" applyAlignment="1">
      <alignment horizontal="center" vertical="center" wrapText="1"/>
    </xf>
    <xf numFmtId="0" fontId="42" fillId="36" borderId="45" xfId="0" applyFont="1" applyFill="1" applyBorder="1" applyAlignment="1">
      <alignment horizontal="center" vertical="center" wrapText="1"/>
    </xf>
    <xf numFmtId="0" fontId="5" fillId="7" borderId="2" xfId="0" applyFont="1" applyFill="1" applyBorder="1" applyAlignment="1">
      <alignment horizontal="center" vertical="center" wrapText="1"/>
    </xf>
    <xf numFmtId="0" fontId="6" fillId="0" borderId="28" xfId="0" applyFont="1" applyBorder="1" applyAlignment="1" applyProtection="1">
      <alignment horizontal="center" vertical="center" wrapText="1"/>
      <protection locked="0"/>
    </xf>
    <xf numFmtId="0" fontId="6" fillId="0" borderId="2" xfId="0" applyFont="1" applyBorder="1" applyAlignment="1" applyProtection="1">
      <alignment horizontal="center" vertical="center" wrapText="1"/>
      <protection locked="0"/>
    </xf>
    <xf numFmtId="0" fontId="6" fillId="0" borderId="29" xfId="0" applyFont="1" applyBorder="1" applyAlignment="1" applyProtection="1">
      <alignment horizontal="center" vertical="center" wrapText="1"/>
      <protection locked="0"/>
    </xf>
    <xf numFmtId="0" fontId="6" fillId="0" borderId="67" xfId="0" applyFont="1" applyBorder="1" applyAlignment="1" applyProtection="1">
      <alignment horizontal="center" vertical="center" wrapText="1"/>
      <protection locked="0"/>
    </xf>
    <xf numFmtId="9" fontId="6" fillId="0" borderId="67" xfId="0" applyNumberFormat="1" applyFont="1" applyBorder="1" applyAlignment="1" applyProtection="1">
      <alignment horizontal="center" vertical="center" wrapText="1"/>
      <protection locked="0"/>
    </xf>
    <xf numFmtId="0" fontId="6" fillId="37" borderId="67" xfId="0" applyFont="1" applyFill="1" applyBorder="1" applyAlignment="1" applyProtection="1">
      <alignment horizontal="center" vertical="center" wrapText="1"/>
      <protection locked="0"/>
    </xf>
    <xf numFmtId="9" fontId="6" fillId="37" borderId="67" xfId="66" applyFont="1" applyFill="1" applyBorder="1" applyAlignment="1" applyProtection="1">
      <alignment horizontal="center" vertical="center" wrapText="1"/>
    </xf>
    <xf numFmtId="9" fontId="6" fillId="37" borderId="2" xfId="66" applyFont="1" applyFill="1" applyBorder="1" applyAlignment="1" applyProtection="1">
      <alignment horizontal="center" vertical="center" wrapText="1"/>
    </xf>
    <xf numFmtId="9" fontId="6" fillId="37" borderId="29" xfId="66" applyFont="1" applyFill="1" applyBorder="1" applyAlignment="1" applyProtection="1">
      <alignment horizontal="center" vertical="center" wrapText="1"/>
    </xf>
    <xf numFmtId="0" fontId="8" fillId="37" borderId="67" xfId="0" applyFont="1" applyFill="1" applyBorder="1" applyAlignment="1">
      <alignment horizontal="center" vertical="center" wrapText="1"/>
    </xf>
    <xf numFmtId="0" fontId="0" fillId="37" borderId="67" xfId="0" applyFill="1" applyBorder="1" applyAlignment="1" applyProtection="1">
      <alignment horizontal="center" vertical="center" wrapText="1"/>
      <protection locked="0"/>
    </xf>
    <xf numFmtId="0" fontId="0" fillId="0" borderId="67" xfId="0" applyBorder="1" applyAlignment="1" applyProtection="1">
      <alignment horizontal="center" vertical="center" wrapText="1"/>
      <protection locked="0"/>
    </xf>
    <xf numFmtId="0" fontId="0" fillId="37" borderId="67" xfId="0" applyFill="1" applyBorder="1" applyAlignment="1">
      <alignment horizontal="center" vertical="center" wrapText="1"/>
    </xf>
    <xf numFmtId="0" fontId="8" fillId="37" borderId="73" xfId="0" applyFont="1" applyFill="1" applyBorder="1" applyAlignment="1" applyProtection="1">
      <alignment horizontal="center" vertical="center" wrapText="1"/>
      <protection locked="0"/>
    </xf>
    <xf numFmtId="0" fontId="8" fillId="37" borderId="74" xfId="0" applyFont="1" applyFill="1" applyBorder="1" applyAlignment="1" applyProtection="1">
      <alignment horizontal="center" vertical="center" wrapText="1"/>
      <protection locked="0"/>
    </xf>
    <xf numFmtId="0" fontId="8" fillId="0" borderId="72" xfId="0" applyFont="1" applyBorder="1" applyAlignment="1" applyProtection="1">
      <alignment horizontal="center" vertical="center" wrapText="1"/>
      <protection locked="0"/>
    </xf>
    <xf numFmtId="0" fontId="0" fillId="0" borderId="72" xfId="0" applyBorder="1" applyAlignment="1" applyProtection="1">
      <alignment horizontal="center" vertical="center" wrapText="1"/>
      <protection locked="0"/>
    </xf>
    <xf numFmtId="0" fontId="6" fillId="37" borderId="74" xfId="0" applyFont="1" applyFill="1" applyBorder="1" applyAlignment="1" applyProtection="1">
      <alignment horizontal="center" vertical="center" wrapText="1"/>
      <protection locked="0"/>
    </xf>
    <xf numFmtId="0" fontId="6" fillId="37" borderId="72" xfId="0" applyFont="1" applyFill="1" applyBorder="1" applyAlignment="1" applyProtection="1">
      <alignment horizontal="center" vertical="center" wrapText="1"/>
      <protection locked="0"/>
    </xf>
    <xf numFmtId="0" fontId="8" fillId="37" borderId="74" xfId="0" applyFont="1" applyFill="1" applyBorder="1" applyAlignment="1">
      <alignment horizontal="center" vertical="center" wrapText="1"/>
    </xf>
    <xf numFmtId="0" fontId="0" fillId="37" borderId="74" xfId="0" applyFill="1" applyBorder="1" applyAlignment="1" applyProtection="1">
      <alignment horizontal="center" vertical="center" wrapText="1"/>
      <protection locked="0"/>
    </xf>
    <xf numFmtId="0" fontId="0" fillId="37" borderId="74" xfId="0" applyFill="1" applyBorder="1" applyAlignment="1">
      <alignment horizontal="center" vertical="center" wrapText="1"/>
    </xf>
    <xf numFmtId="0" fontId="6" fillId="0" borderId="72" xfId="0" applyFont="1" applyBorder="1" applyAlignment="1" applyProtection="1">
      <alignment horizontal="center" vertical="center" wrapText="1"/>
      <protection locked="0"/>
    </xf>
    <xf numFmtId="9" fontId="6" fillId="0" borderId="72" xfId="0" applyNumberFormat="1" applyFont="1" applyBorder="1" applyAlignment="1" applyProtection="1">
      <alignment horizontal="center" vertical="center" wrapText="1"/>
      <protection locked="0"/>
    </xf>
    <xf numFmtId="9" fontId="6" fillId="37" borderId="72" xfId="66" applyFont="1" applyFill="1" applyBorder="1" applyAlignment="1" applyProtection="1">
      <alignment horizontal="center" vertical="center" wrapText="1"/>
    </xf>
    <xf numFmtId="0" fontId="6" fillId="37" borderId="65" xfId="0" applyFont="1" applyFill="1" applyBorder="1" applyAlignment="1">
      <alignment horizontal="center" vertical="center" wrapText="1"/>
    </xf>
    <xf numFmtId="0" fontId="6" fillId="37" borderId="65" xfId="0" applyFont="1" applyFill="1" applyBorder="1" applyAlignment="1" applyProtection="1">
      <alignment horizontal="center" vertical="center" wrapText="1"/>
      <protection locked="0"/>
    </xf>
    <xf numFmtId="0" fontId="62" fillId="0" borderId="28" xfId="0" applyFont="1" applyBorder="1" applyAlignment="1" applyProtection="1">
      <alignment horizontal="center" vertical="center" wrapText="1"/>
      <protection locked="0"/>
    </xf>
    <xf numFmtId="0" fontId="62" fillId="0" borderId="2" xfId="0" applyFont="1" applyBorder="1" applyAlignment="1" applyProtection="1">
      <alignment horizontal="center" vertical="center" wrapText="1"/>
      <protection locked="0"/>
    </xf>
    <xf numFmtId="0" fontId="62" fillId="0" borderId="74"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0" fontId="0" fillId="37" borderId="72" xfId="0" applyFill="1" applyBorder="1" applyAlignment="1">
      <alignment horizontal="center" vertical="center" wrapText="1"/>
    </xf>
    <xf numFmtId="0" fontId="6" fillId="37" borderId="72" xfId="0" applyFont="1" applyFill="1" applyBorder="1" applyAlignment="1">
      <alignment horizontal="center" vertical="center" wrapText="1"/>
    </xf>
    <xf numFmtId="0" fontId="6" fillId="37" borderId="67" xfId="0" applyFont="1" applyFill="1" applyBorder="1" applyAlignment="1">
      <alignment horizontal="center" vertical="center" wrapText="1"/>
    </xf>
    <xf numFmtId="9" fontId="8" fillId="37" borderId="67" xfId="0" applyNumberFormat="1" applyFont="1" applyFill="1" applyBorder="1" applyAlignment="1">
      <alignment horizontal="center" vertical="center" wrapText="1"/>
    </xf>
    <xf numFmtId="9" fontId="8" fillId="37" borderId="2" xfId="0" applyNumberFormat="1" applyFont="1" applyFill="1" applyBorder="1" applyAlignment="1">
      <alignment horizontal="center" vertical="center" wrapText="1"/>
    </xf>
    <xf numFmtId="9" fontId="8" fillId="37" borderId="29" xfId="0" applyNumberFormat="1" applyFont="1" applyFill="1" applyBorder="1" applyAlignment="1">
      <alignment horizontal="center" vertical="center" wrapText="1"/>
    </xf>
    <xf numFmtId="0" fontId="0" fillId="0" borderId="65" xfId="0" applyBorder="1" applyAlignment="1" applyProtection="1">
      <alignment horizontal="center" vertical="center" wrapText="1"/>
      <protection locked="0"/>
    </xf>
    <xf numFmtId="0" fontId="6" fillId="0" borderId="65" xfId="0" applyFont="1" applyBorder="1" applyAlignment="1" applyProtection="1">
      <alignment horizontal="center" vertical="center" wrapText="1"/>
      <protection locked="0"/>
    </xf>
    <xf numFmtId="9" fontId="6" fillId="0" borderId="65" xfId="0" applyNumberFormat="1" applyFont="1" applyBorder="1" applyAlignment="1" applyProtection="1">
      <alignment horizontal="center" vertical="center" wrapText="1"/>
      <protection locked="0"/>
    </xf>
    <xf numFmtId="9" fontId="6" fillId="37" borderId="65" xfId="66" applyFont="1" applyFill="1" applyBorder="1" applyAlignment="1" applyProtection="1">
      <alignment horizontal="center" vertical="center" wrapText="1"/>
    </xf>
    <xf numFmtId="0" fontId="8" fillId="37" borderId="72" xfId="0" applyFont="1" applyFill="1" applyBorder="1" applyAlignment="1">
      <alignment horizontal="center" vertical="center" wrapText="1"/>
    </xf>
    <xf numFmtId="9" fontId="8" fillId="37" borderId="65" xfId="0" applyNumberFormat="1" applyFont="1" applyFill="1" applyBorder="1" applyAlignment="1">
      <alignment horizontal="center" vertical="center" wrapText="1"/>
    </xf>
    <xf numFmtId="0" fontId="0" fillId="37" borderId="65" xfId="0" applyFill="1" applyBorder="1" applyAlignment="1">
      <alignment horizontal="center" vertical="center" wrapText="1"/>
    </xf>
    <xf numFmtId="0" fontId="8" fillId="37" borderId="66" xfId="0" applyFont="1" applyFill="1" applyBorder="1" applyAlignment="1" applyProtection="1">
      <alignment horizontal="center" vertical="center" wrapText="1"/>
      <protection locked="0"/>
    </xf>
    <xf numFmtId="0" fontId="8" fillId="37" borderId="67" xfId="0" applyFont="1" applyFill="1" applyBorder="1" applyAlignment="1" applyProtection="1">
      <alignment horizontal="center" vertical="center" wrapText="1"/>
      <protection locked="0"/>
    </xf>
    <xf numFmtId="0" fontId="8" fillId="0" borderId="65" xfId="0" applyFont="1" applyBorder="1" applyAlignment="1" applyProtection="1">
      <alignment horizontal="center" vertical="center" wrapText="1"/>
      <protection locked="0"/>
    </xf>
    <xf numFmtId="0" fontId="6" fillId="4" borderId="26" xfId="0" applyFont="1" applyFill="1" applyBorder="1" applyAlignment="1" applyProtection="1">
      <alignment horizontal="center" vertical="center" wrapText="1"/>
      <protection locked="0"/>
    </xf>
    <xf numFmtId="0" fontId="6" fillId="4" borderId="45" xfId="0" applyFont="1" applyFill="1" applyBorder="1" applyAlignment="1" applyProtection="1">
      <alignment horizontal="center" vertical="center" wrapText="1"/>
      <protection locked="0"/>
    </xf>
    <xf numFmtId="0" fontId="6" fillId="4" borderId="53" xfId="0" applyFont="1" applyFill="1" applyBorder="1" applyAlignment="1" applyProtection="1">
      <alignment horizontal="center" vertical="center" wrapText="1"/>
      <protection locked="0"/>
    </xf>
    <xf numFmtId="9" fontId="73" fillId="0" borderId="28" xfId="0" applyNumberFormat="1" applyFont="1" applyBorder="1" applyAlignment="1" applyProtection="1">
      <alignment horizontal="center" vertical="center" wrapText="1"/>
      <protection locked="0"/>
    </xf>
    <xf numFmtId="0" fontId="3" fillId="37" borderId="55" xfId="0" applyFont="1" applyFill="1" applyBorder="1" applyAlignment="1" applyProtection="1">
      <alignment horizontal="center" vertical="top" wrapText="1"/>
      <protection locked="0"/>
    </xf>
    <xf numFmtId="0" fontId="6" fillId="37" borderId="31" xfId="0" applyFont="1" applyFill="1" applyBorder="1" applyAlignment="1" applyProtection="1">
      <alignment horizontal="center" vertical="top" wrapText="1"/>
      <protection locked="0"/>
    </xf>
    <xf numFmtId="0" fontId="0" fillId="0" borderId="56" xfId="0" applyBorder="1" applyAlignment="1" applyProtection="1">
      <alignment horizontal="center" vertical="top" wrapText="1"/>
      <protection locked="0"/>
    </xf>
    <xf numFmtId="9" fontId="0" fillId="0" borderId="26" xfId="0" applyNumberFormat="1" applyBorder="1" applyAlignment="1" applyProtection="1">
      <alignment horizontal="center" vertical="center" wrapText="1"/>
      <protection locked="0"/>
    </xf>
    <xf numFmtId="9" fontId="0" fillId="0" borderId="45" xfId="0" applyNumberFormat="1" applyBorder="1" applyAlignment="1" applyProtection="1">
      <alignment horizontal="center" vertical="center" wrapText="1"/>
      <protection locked="0"/>
    </xf>
    <xf numFmtId="9" fontId="0" fillId="0" borderId="53" xfId="0" applyNumberFormat="1" applyBorder="1" applyAlignment="1" applyProtection="1">
      <alignment horizontal="center" vertical="center" wrapText="1"/>
      <protection locked="0"/>
    </xf>
    <xf numFmtId="9" fontId="2" fillId="0" borderId="26" xfId="66" applyFont="1" applyFill="1" applyBorder="1" applyAlignment="1" applyProtection="1">
      <alignment horizontal="center" vertical="center" wrapText="1"/>
      <protection locked="0"/>
    </xf>
    <xf numFmtId="9" fontId="2" fillId="0" borderId="45" xfId="66" applyFont="1" applyFill="1" applyBorder="1" applyAlignment="1" applyProtection="1">
      <alignment horizontal="center" vertical="center" wrapText="1"/>
      <protection locked="0"/>
    </xf>
    <xf numFmtId="9" fontId="2" fillId="0" borderId="53" xfId="66" applyFont="1" applyFill="1" applyBorder="1" applyAlignment="1" applyProtection="1">
      <alignment horizontal="center" vertical="center" wrapText="1"/>
      <protection locked="0"/>
    </xf>
    <xf numFmtId="0" fontId="45" fillId="0" borderId="26" xfId="0" applyFont="1" applyBorder="1" applyAlignment="1" applyProtection="1">
      <alignment horizontal="center" vertical="center" wrapText="1"/>
      <protection locked="0"/>
    </xf>
    <xf numFmtId="0" fontId="45" fillId="0" borderId="45" xfId="0" applyFont="1" applyBorder="1" applyAlignment="1" applyProtection="1">
      <alignment horizontal="center" vertical="center" wrapText="1"/>
      <protection locked="0"/>
    </xf>
    <xf numFmtId="0" fontId="45" fillId="0" borderId="53" xfId="0" applyFont="1" applyBorder="1" applyAlignment="1" applyProtection="1">
      <alignment horizontal="center" vertical="center" wrapText="1"/>
      <protection locked="0"/>
    </xf>
    <xf numFmtId="0" fontId="62" fillId="39" borderId="67" xfId="0" applyFont="1" applyFill="1" applyBorder="1" applyAlignment="1" applyProtection="1">
      <alignment horizontal="center" vertical="center" wrapText="1"/>
      <protection locked="0"/>
    </xf>
    <xf numFmtId="0" fontId="62" fillId="39" borderId="2" xfId="0" applyFont="1" applyFill="1" applyBorder="1" applyAlignment="1" applyProtection="1">
      <alignment horizontal="center" vertical="center" wrapText="1"/>
      <protection locked="0"/>
    </xf>
    <xf numFmtId="0" fontId="8" fillId="37" borderId="64" xfId="0" applyFont="1" applyFill="1" applyBorder="1" applyAlignment="1" applyProtection="1">
      <alignment horizontal="center" vertical="center" wrapText="1"/>
      <protection locked="0"/>
    </xf>
    <xf numFmtId="0" fontId="8" fillId="37" borderId="69" xfId="0" applyFont="1" applyFill="1" applyBorder="1" applyAlignment="1" applyProtection="1">
      <alignment horizontal="center" vertical="center" wrapText="1"/>
      <protection locked="0"/>
    </xf>
    <xf numFmtId="0" fontId="8" fillId="37" borderId="76" xfId="0" applyFont="1" applyFill="1" applyBorder="1" applyAlignment="1" applyProtection="1">
      <alignment horizontal="center" vertical="center" wrapText="1"/>
      <protection locked="0"/>
    </xf>
    <xf numFmtId="0" fontId="8" fillId="0" borderId="31" xfId="0" applyFont="1" applyBorder="1" applyAlignment="1" applyProtection="1">
      <alignment horizontal="center" vertical="center" wrapText="1"/>
      <protection locked="0"/>
    </xf>
    <xf numFmtId="0" fontId="7" fillId="0" borderId="67" xfId="0" applyFont="1" applyBorder="1" applyAlignment="1" applyProtection="1">
      <alignment horizontal="center" vertical="center" wrapText="1"/>
      <protection locked="0"/>
    </xf>
    <xf numFmtId="0" fontId="7" fillId="0" borderId="2" xfId="0" applyFont="1" applyBorder="1" applyAlignment="1" applyProtection="1">
      <alignment horizontal="center" vertical="center" wrapText="1"/>
      <protection locked="0"/>
    </xf>
    <xf numFmtId="0" fontId="51" fillId="37" borderId="67" xfId="0" applyFont="1" applyFill="1" applyBorder="1" applyAlignment="1">
      <alignment horizontal="center" vertical="center" wrapText="1"/>
    </xf>
    <xf numFmtId="0" fontId="51" fillId="37" borderId="2" xfId="0" applyFont="1" applyFill="1" applyBorder="1" applyAlignment="1">
      <alignment horizontal="center" vertical="center" wrapText="1"/>
    </xf>
    <xf numFmtId="0" fontId="51" fillId="37" borderId="74" xfId="0" applyFont="1" applyFill="1" applyBorder="1" applyAlignment="1">
      <alignment horizontal="center" vertical="center" wrapText="1"/>
    </xf>
    <xf numFmtId="0" fontId="62" fillId="0" borderId="67" xfId="0" applyFont="1" applyBorder="1" applyAlignment="1" applyProtection="1">
      <alignment horizontal="center" vertical="center" wrapText="1"/>
      <protection locked="0"/>
    </xf>
    <xf numFmtId="9" fontId="6" fillId="0" borderId="31" xfId="0" applyNumberFormat="1" applyFont="1" applyBorder="1" applyAlignment="1" applyProtection="1">
      <alignment horizontal="center" vertical="center" wrapText="1"/>
      <protection locked="0"/>
    </xf>
    <xf numFmtId="0" fontId="6" fillId="0" borderId="31" xfId="0" applyFont="1" applyBorder="1" applyAlignment="1" applyProtection="1">
      <alignment horizontal="center" vertical="center" wrapText="1"/>
      <protection locked="0"/>
    </xf>
    <xf numFmtId="0" fontId="6" fillId="0" borderId="68" xfId="0" applyFont="1" applyBorder="1" applyAlignment="1" applyProtection="1">
      <alignment horizontal="center" vertical="center" wrapText="1"/>
      <protection locked="0"/>
    </xf>
    <xf numFmtId="0" fontId="6" fillId="0" borderId="70" xfId="0" applyFont="1" applyBorder="1" applyAlignment="1" applyProtection="1">
      <alignment horizontal="center" vertical="center" wrapText="1"/>
      <protection locked="0"/>
    </xf>
    <xf numFmtId="0" fontId="6" fillId="0" borderId="77" xfId="0" applyFont="1" applyBorder="1" applyAlignment="1" applyProtection="1">
      <alignment horizontal="center" vertical="center" wrapText="1"/>
      <protection locked="0"/>
    </xf>
    <xf numFmtId="9" fontId="7" fillId="0" borderId="67" xfId="0" applyNumberFormat="1" applyFont="1" applyBorder="1" applyAlignment="1" applyProtection="1">
      <alignment horizontal="center" vertical="center" wrapText="1"/>
      <protection locked="0"/>
    </xf>
    <xf numFmtId="0" fontId="6" fillId="37" borderId="67" xfId="0" applyFont="1" applyFill="1" applyBorder="1" applyAlignment="1" applyProtection="1">
      <alignment horizontal="center" vertical="top" wrapText="1"/>
      <protection locked="0"/>
    </xf>
    <xf numFmtId="0" fontId="6" fillId="37" borderId="2" xfId="0" applyFont="1" applyFill="1" applyBorder="1" applyAlignment="1" applyProtection="1">
      <alignment horizontal="center" vertical="top" wrapText="1"/>
      <protection locked="0"/>
    </xf>
    <xf numFmtId="0" fontId="6" fillId="37" borderId="65" xfId="0" applyFont="1" applyFill="1" applyBorder="1" applyAlignment="1" applyProtection="1">
      <alignment horizontal="center" vertical="top" wrapText="1"/>
      <protection locked="0"/>
    </xf>
    <xf numFmtId="0" fontId="7" fillId="39" borderId="67" xfId="0" applyFont="1" applyFill="1" applyBorder="1" applyAlignment="1" applyProtection="1">
      <alignment horizontal="center" vertical="center" wrapText="1"/>
      <protection locked="0"/>
    </xf>
    <xf numFmtId="0" fontId="7" fillId="39" borderId="2" xfId="0" applyFont="1" applyFill="1" applyBorder="1" applyAlignment="1" applyProtection="1">
      <alignment horizontal="center" vertical="center" wrapText="1"/>
      <protection locked="0"/>
    </xf>
    <xf numFmtId="9" fontId="6" fillId="4" borderId="67" xfId="0" applyNumberFormat="1" applyFont="1" applyFill="1" applyBorder="1" applyAlignment="1" applyProtection="1">
      <alignment horizontal="center" vertical="center" wrapText="1"/>
      <protection locked="0"/>
    </xf>
    <xf numFmtId="9" fontId="6" fillId="4" borderId="2" xfId="0" applyNumberFormat="1" applyFont="1" applyFill="1" applyBorder="1" applyAlignment="1" applyProtection="1">
      <alignment horizontal="center" vertical="center" wrapText="1"/>
      <protection locked="0"/>
    </xf>
    <xf numFmtId="0" fontId="0" fillId="0" borderId="68" xfId="0" applyBorder="1" applyAlignment="1" applyProtection="1">
      <alignment horizontal="center" vertical="center" wrapText="1"/>
      <protection locked="0"/>
    </xf>
    <xf numFmtId="0" fontId="0" fillId="0" borderId="70" xfId="0" applyBorder="1" applyAlignment="1" applyProtection="1">
      <alignment horizontal="center" vertical="center" wrapText="1"/>
      <protection locked="0"/>
    </xf>
    <xf numFmtId="0" fontId="0" fillId="0" borderId="77" xfId="0" applyBorder="1" applyAlignment="1" applyProtection="1">
      <alignment horizontal="center" vertical="center" wrapText="1"/>
      <protection locked="0"/>
    </xf>
    <xf numFmtId="0" fontId="45" fillId="37" borderId="67" xfId="0" applyFont="1" applyFill="1" applyBorder="1" applyAlignment="1">
      <alignment horizontal="center" vertical="center" wrapText="1"/>
    </xf>
    <xf numFmtId="0" fontId="45" fillId="37" borderId="2" xfId="0" applyFont="1" applyFill="1" applyBorder="1" applyAlignment="1">
      <alignment horizontal="center" vertical="center" wrapText="1"/>
    </xf>
    <xf numFmtId="0" fontId="45" fillId="37" borderId="74" xfId="0" applyFont="1" applyFill="1" applyBorder="1" applyAlignment="1">
      <alignment horizontal="center" vertical="center" wrapText="1"/>
    </xf>
    <xf numFmtId="9" fontId="6" fillId="0" borderId="65" xfId="66" applyFont="1" applyFill="1" applyBorder="1" applyAlignment="1" applyProtection="1">
      <alignment horizontal="center" vertical="center" wrapText="1"/>
      <protection locked="0"/>
    </xf>
    <xf numFmtId="9" fontId="6" fillId="0" borderId="31" xfId="66" applyFont="1" applyFill="1" applyBorder="1" applyAlignment="1" applyProtection="1">
      <alignment horizontal="center" vertical="center" wrapText="1"/>
      <protection locked="0"/>
    </xf>
    <xf numFmtId="0" fontId="6" fillId="37" borderId="74" xfId="0" applyFont="1" applyFill="1" applyBorder="1" applyAlignment="1">
      <alignment horizontal="center" vertical="center" wrapText="1"/>
    </xf>
    <xf numFmtId="1" fontId="6" fillId="0" borderId="65" xfId="0" applyNumberFormat="1" applyFont="1" applyBorder="1" applyAlignment="1" applyProtection="1">
      <alignment horizontal="center" vertical="center" wrapText="1"/>
      <protection locked="0"/>
    </xf>
    <xf numFmtId="1" fontId="6" fillId="0" borderId="31" xfId="0" applyNumberFormat="1" applyFont="1" applyBorder="1" applyAlignment="1" applyProtection="1">
      <alignment horizontal="center" vertical="center" wrapText="1"/>
      <protection locked="0"/>
    </xf>
    <xf numFmtId="0" fontId="45" fillId="37" borderId="67" xfId="0" applyFont="1" applyFill="1" applyBorder="1" applyAlignment="1" applyProtection="1">
      <alignment horizontal="center" vertical="center" wrapText="1"/>
      <protection locked="0"/>
    </xf>
    <xf numFmtId="0" fontId="45" fillId="37" borderId="2" xfId="0" applyFont="1" applyFill="1" applyBorder="1" applyAlignment="1" applyProtection="1">
      <alignment horizontal="center" vertical="center" wrapText="1"/>
      <protection locked="0"/>
    </xf>
    <xf numFmtId="0" fontId="8" fillId="37" borderId="71" xfId="0" applyFont="1" applyFill="1" applyBorder="1" applyAlignment="1" applyProtection="1">
      <alignment horizontal="center" vertical="center" wrapText="1"/>
      <protection locked="0"/>
    </xf>
    <xf numFmtId="0" fontId="7" fillId="0" borderId="74" xfId="0" applyFont="1" applyBorder="1" applyAlignment="1" applyProtection="1">
      <alignment horizontal="center" vertical="center" wrapText="1"/>
      <protection locked="0"/>
    </xf>
    <xf numFmtId="9" fontId="62" fillId="0" borderId="67" xfId="0" applyNumberFormat="1" applyFont="1" applyBorder="1" applyAlignment="1" applyProtection="1">
      <alignment horizontal="center" vertical="center" wrapText="1"/>
      <protection locked="0"/>
    </xf>
    <xf numFmtId="0" fontId="0" fillId="0" borderId="75" xfId="0" applyBorder="1" applyAlignment="1" applyProtection="1">
      <alignment horizontal="center" vertical="center" wrapText="1"/>
      <protection locked="0"/>
    </xf>
    <xf numFmtId="0" fontId="7" fillId="39" borderId="74" xfId="0" applyFont="1" applyFill="1" applyBorder="1" applyAlignment="1" applyProtection="1">
      <alignment horizontal="center" vertical="center" wrapText="1"/>
      <protection locked="0"/>
    </xf>
    <xf numFmtId="0" fontId="0" fillId="0" borderId="1" xfId="0" applyBorder="1" applyAlignment="1" applyProtection="1">
      <alignment horizontal="center" vertical="center" wrapText="1"/>
      <protection locked="0"/>
    </xf>
    <xf numFmtId="9" fontId="62" fillId="0" borderId="2" xfId="0" applyNumberFormat="1" applyFont="1" applyBorder="1" applyAlignment="1" applyProtection="1">
      <alignment horizontal="center" vertical="center" wrapText="1"/>
      <protection locked="0"/>
    </xf>
    <xf numFmtId="0" fontId="6" fillId="37" borderId="1" xfId="0" applyFont="1" applyFill="1" applyBorder="1" applyAlignment="1" applyProtection="1">
      <alignment horizontal="center" vertical="center" wrapText="1"/>
      <protection locked="0"/>
    </xf>
    <xf numFmtId="0" fontId="8" fillId="0" borderId="67" xfId="0" applyFont="1" applyBorder="1" applyAlignment="1" applyProtection="1">
      <alignment horizontal="center" vertical="center" wrapText="1"/>
      <protection locked="0"/>
    </xf>
    <xf numFmtId="0" fontId="8" fillId="0" borderId="2" xfId="0" applyFont="1" applyBorder="1" applyAlignment="1" applyProtection="1">
      <alignment horizontal="center" vertical="center" wrapText="1"/>
      <protection locked="0"/>
    </xf>
    <xf numFmtId="0" fontId="8" fillId="0" borderId="29" xfId="0" applyFont="1" applyBorder="1" applyAlignment="1" applyProtection="1">
      <alignment horizontal="center" vertical="center" wrapText="1"/>
      <protection locked="0"/>
    </xf>
    <xf numFmtId="0" fontId="8" fillId="37" borderId="91" xfId="0" applyFont="1" applyFill="1" applyBorder="1" applyAlignment="1" applyProtection="1">
      <alignment horizontal="center" vertical="center" wrapText="1"/>
      <protection locked="0"/>
    </xf>
    <xf numFmtId="0" fontId="8" fillId="37" borderId="82" xfId="0" applyFont="1" applyFill="1" applyBorder="1" applyAlignment="1" applyProtection="1">
      <alignment horizontal="center" vertical="center" wrapText="1"/>
      <protection locked="0"/>
    </xf>
    <xf numFmtId="0" fontId="8" fillId="37" borderId="80" xfId="0" applyFont="1" applyFill="1" applyBorder="1" applyAlignment="1" applyProtection="1">
      <alignment horizontal="center" vertical="center" wrapText="1"/>
      <protection locked="0"/>
    </xf>
    <xf numFmtId="0" fontId="3" fillId="37" borderId="45" xfId="0" applyFont="1" applyFill="1" applyBorder="1" applyAlignment="1" applyProtection="1">
      <alignment horizontal="center" vertical="top" wrapText="1"/>
      <protection locked="0"/>
    </xf>
    <xf numFmtId="0" fontId="3" fillId="37" borderId="31" xfId="0" applyFont="1" applyFill="1" applyBorder="1" applyAlignment="1" applyProtection="1">
      <alignment horizontal="center" vertical="top" wrapText="1"/>
      <protection locked="0"/>
    </xf>
    <xf numFmtId="0" fontId="0" fillId="0" borderId="43" xfId="0" applyBorder="1" applyAlignment="1" applyProtection="1">
      <alignment horizontal="center" vertical="top" wrapText="1"/>
      <protection locked="0"/>
    </xf>
    <xf numFmtId="0" fontId="0" fillId="0" borderId="32" xfId="0" applyBorder="1" applyAlignment="1" applyProtection="1">
      <alignment horizontal="center" vertical="top" wrapText="1"/>
      <protection locked="0"/>
    </xf>
    <xf numFmtId="0" fontId="8" fillId="37" borderId="78" xfId="0" applyFont="1" applyFill="1" applyBorder="1" applyAlignment="1" applyProtection="1">
      <alignment horizontal="center" vertical="center" wrapText="1"/>
      <protection locked="0"/>
    </xf>
    <xf numFmtId="0" fontId="8" fillId="0" borderId="1" xfId="0" applyFont="1" applyBorder="1" applyAlignment="1" applyProtection="1">
      <alignment horizontal="center" vertical="center" wrapText="1"/>
      <protection locked="0"/>
    </xf>
    <xf numFmtId="0" fontId="0" fillId="0" borderId="79" xfId="0" applyBorder="1" applyAlignment="1" applyProtection="1">
      <alignment horizontal="center" vertical="center" wrapText="1"/>
      <protection locked="0"/>
    </xf>
    <xf numFmtId="0" fontId="45" fillId="37" borderId="74" xfId="0" applyFont="1" applyFill="1" applyBorder="1" applyAlignment="1" applyProtection="1">
      <alignment horizontal="center" vertical="center" wrapText="1"/>
      <protection locked="0"/>
    </xf>
    <xf numFmtId="9" fontId="8" fillId="37" borderId="1" xfId="0" applyNumberFormat="1" applyFont="1" applyFill="1" applyBorder="1" applyAlignment="1">
      <alignment horizontal="center" vertical="center" wrapText="1"/>
    </xf>
    <xf numFmtId="0" fontId="6" fillId="37" borderId="1" xfId="0" applyFont="1" applyFill="1" applyBorder="1" applyAlignment="1">
      <alignment horizontal="center" vertical="center" wrapText="1"/>
    </xf>
    <xf numFmtId="9" fontId="6" fillId="37" borderId="1" xfId="66" applyFont="1" applyFill="1" applyBorder="1" applyAlignment="1" applyProtection="1">
      <alignment horizontal="center" vertical="center" wrapText="1"/>
    </xf>
    <xf numFmtId="0" fontId="0" fillId="37" borderId="1" xfId="0" applyFill="1" applyBorder="1" applyAlignment="1">
      <alignment horizontal="center" vertical="center" wrapText="1"/>
    </xf>
    <xf numFmtId="0" fontId="45" fillId="40" borderId="85" xfId="0" applyFont="1" applyFill="1" applyBorder="1" applyAlignment="1">
      <alignment horizontal="center" vertical="center" wrapText="1"/>
    </xf>
    <xf numFmtId="0" fontId="45" fillId="40" borderId="86" xfId="0" applyFont="1" applyFill="1" applyBorder="1" applyAlignment="1">
      <alignment horizontal="center" vertical="center" wrapText="1"/>
    </xf>
    <xf numFmtId="0" fontId="45" fillId="40" borderId="87" xfId="0" applyFont="1" applyFill="1" applyBorder="1" applyAlignment="1">
      <alignment horizontal="center" vertical="center" wrapText="1"/>
    </xf>
    <xf numFmtId="0" fontId="8" fillId="37" borderId="34" xfId="0" applyFont="1" applyFill="1" applyBorder="1" applyAlignment="1" applyProtection="1">
      <alignment horizontal="center" vertical="center" wrapText="1"/>
      <protection locked="0"/>
    </xf>
    <xf numFmtId="9" fontId="6" fillId="4" borderId="45" xfId="0" applyNumberFormat="1" applyFont="1" applyFill="1" applyBorder="1" applyAlignment="1" applyProtection="1">
      <alignment horizontal="center" vertical="center" wrapText="1"/>
      <protection locked="0"/>
    </xf>
    <xf numFmtId="9" fontId="6" fillId="4" borderId="31" xfId="0" applyNumberFormat="1" applyFont="1" applyFill="1" applyBorder="1" applyAlignment="1" applyProtection="1">
      <alignment horizontal="center" vertical="center" wrapText="1"/>
      <protection locked="0"/>
    </xf>
    <xf numFmtId="9" fontId="72" fillId="4" borderId="28" xfId="0" applyNumberFormat="1" applyFont="1" applyFill="1" applyBorder="1" applyAlignment="1" applyProtection="1">
      <alignment horizontal="center" vertical="center" wrapText="1"/>
      <protection locked="0"/>
    </xf>
    <xf numFmtId="9" fontId="6" fillId="4" borderId="29" xfId="0" applyNumberFormat="1" applyFont="1" applyFill="1" applyBorder="1" applyAlignment="1" applyProtection="1">
      <alignment horizontal="center" vertical="center" wrapText="1"/>
      <protection locked="0"/>
    </xf>
    <xf numFmtId="0" fontId="0" fillId="4" borderId="27" xfId="0" applyFill="1" applyBorder="1" applyAlignment="1" applyProtection="1">
      <alignment horizontal="center" vertical="center" wrapText="1"/>
      <protection locked="0"/>
    </xf>
    <xf numFmtId="0" fontId="0" fillId="4" borderId="60" xfId="0" applyFill="1" applyBorder="1" applyAlignment="1" applyProtection="1">
      <alignment horizontal="center" vertical="center" wrapText="1"/>
      <protection locked="0"/>
    </xf>
    <xf numFmtId="0" fontId="0" fillId="4" borderId="59" xfId="0" applyFill="1" applyBorder="1" applyAlignment="1" applyProtection="1">
      <alignment horizontal="center" vertical="center" wrapText="1"/>
      <protection locked="0"/>
    </xf>
    <xf numFmtId="0" fontId="8" fillId="37" borderId="26" xfId="0" applyFont="1" applyFill="1" applyBorder="1" applyAlignment="1" applyProtection="1">
      <alignment horizontal="center" vertical="center" wrapText="1"/>
      <protection locked="0"/>
    </xf>
    <xf numFmtId="0" fontId="8" fillId="37" borderId="45" xfId="0" applyFont="1" applyFill="1" applyBorder="1" applyAlignment="1" applyProtection="1">
      <alignment horizontal="center" vertical="center" wrapText="1"/>
      <protection locked="0"/>
    </xf>
    <xf numFmtId="0" fontId="8" fillId="37" borderId="53" xfId="0" applyFont="1" applyFill="1" applyBorder="1" applyAlignment="1" applyProtection="1">
      <alignment horizontal="center" vertical="center" wrapText="1"/>
      <protection locked="0"/>
    </xf>
    <xf numFmtId="0" fontId="51" fillId="37" borderId="28" xfId="0" applyFont="1" applyFill="1" applyBorder="1" applyAlignment="1">
      <alignment horizontal="center" vertical="center" wrapText="1"/>
    </xf>
    <xf numFmtId="0" fontId="51" fillId="37" borderId="29" xfId="0" applyFont="1" applyFill="1" applyBorder="1" applyAlignment="1">
      <alignment horizontal="center" vertical="center" wrapText="1"/>
    </xf>
    <xf numFmtId="0" fontId="3" fillId="37" borderId="122" xfId="0" applyFont="1" applyFill="1" applyBorder="1" applyAlignment="1" applyProtection="1">
      <alignment horizontal="center" vertical="top" wrapText="1"/>
      <protection locked="0"/>
    </xf>
    <xf numFmtId="0" fontId="3" fillId="37" borderId="103" xfId="0" applyFont="1" applyFill="1" applyBorder="1" applyAlignment="1" applyProtection="1">
      <alignment horizontal="center" vertical="top" wrapText="1"/>
      <protection locked="0"/>
    </xf>
    <xf numFmtId="0" fontId="6" fillId="37" borderId="110" xfId="0" applyFont="1" applyFill="1" applyBorder="1" applyAlignment="1" applyProtection="1">
      <alignment horizontal="center" vertical="top" wrapText="1"/>
      <protection locked="0"/>
    </xf>
    <xf numFmtId="0" fontId="6" fillId="37" borderId="104" xfId="0" applyFont="1" applyFill="1" applyBorder="1" applyAlignment="1" applyProtection="1">
      <alignment horizontal="center" vertical="top" wrapText="1"/>
      <protection locked="0"/>
    </xf>
    <xf numFmtId="0" fontId="0" fillId="0" borderId="123" xfId="0" applyBorder="1" applyAlignment="1" applyProtection="1">
      <alignment horizontal="center" vertical="top" wrapText="1"/>
      <protection locked="0"/>
    </xf>
    <xf numFmtId="0" fontId="0" fillId="0" borderId="105" xfId="0" applyBorder="1" applyAlignment="1" applyProtection="1">
      <alignment horizontal="center" vertical="top" wrapText="1"/>
      <protection locked="0"/>
    </xf>
    <xf numFmtId="0" fontId="8" fillId="37" borderId="100" xfId="0" applyFont="1" applyFill="1" applyBorder="1" applyAlignment="1" applyProtection="1">
      <alignment horizontal="center" vertical="center" wrapText="1"/>
      <protection locked="0"/>
    </xf>
    <xf numFmtId="0" fontId="8" fillId="37" borderId="106" xfId="0" applyFont="1" applyFill="1" applyBorder="1" applyAlignment="1" applyProtection="1">
      <alignment horizontal="center" vertical="center" wrapText="1"/>
      <protection locked="0"/>
    </xf>
    <xf numFmtId="0" fontId="8" fillId="37" borderId="111" xfId="0" applyFont="1" applyFill="1" applyBorder="1" applyAlignment="1" applyProtection="1">
      <alignment horizontal="center" vertical="center" wrapText="1"/>
      <protection locked="0"/>
    </xf>
    <xf numFmtId="0" fontId="8" fillId="37" borderId="101" xfId="0" applyFont="1" applyFill="1" applyBorder="1" applyAlignment="1" applyProtection="1">
      <alignment horizontal="center" vertical="center" wrapText="1"/>
      <protection locked="0"/>
    </xf>
    <xf numFmtId="0" fontId="8" fillId="37" borderId="107" xfId="0" applyFont="1" applyFill="1" applyBorder="1" applyAlignment="1" applyProtection="1">
      <alignment horizontal="center" vertical="center" wrapText="1"/>
      <protection locked="0"/>
    </xf>
    <xf numFmtId="0" fontId="8" fillId="37" borderId="112" xfId="0" applyFont="1" applyFill="1" applyBorder="1" applyAlignment="1" applyProtection="1">
      <alignment horizontal="center" vertical="center" wrapText="1"/>
      <protection locked="0"/>
    </xf>
    <xf numFmtId="0" fontId="8" fillId="0" borderId="99" xfId="0" applyFont="1" applyBorder="1" applyAlignment="1" applyProtection="1">
      <alignment horizontal="center" vertical="center" wrapText="1"/>
      <protection locked="0"/>
    </xf>
    <xf numFmtId="0" fontId="8" fillId="0" borderId="104" xfId="0" applyFont="1" applyBorder="1" applyAlignment="1" applyProtection="1">
      <alignment horizontal="center" vertical="center" wrapText="1"/>
      <protection locked="0"/>
    </xf>
    <xf numFmtId="0" fontId="8" fillId="0" borderId="113" xfId="0" applyFont="1" applyBorder="1" applyAlignment="1" applyProtection="1">
      <alignment horizontal="center" vertical="center" wrapText="1"/>
      <protection locked="0"/>
    </xf>
    <xf numFmtId="0" fontId="6" fillId="0" borderId="99" xfId="0" applyFont="1" applyBorder="1" applyAlignment="1" applyProtection="1">
      <alignment horizontal="center" vertical="center" wrapText="1"/>
      <protection locked="0"/>
    </xf>
    <xf numFmtId="0" fontId="6" fillId="0" borderId="104" xfId="0" applyFont="1" applyBorder="1" applyAlignment="1" applyProtection="1">
      <alignment horizontal="center" vertical="center" wrapText="1"/>
      <protection locked="0"/>
    </xf>
    <xf numFmtId="0" fontId="6" fillId="0" borderId="113" xfId="0" applyFont="1" applyBorder="1" applyAlignment="1" applyProtection="1">
      <alignment horizontal="center" vertical="center" wrapText="1"/>
      <protection locked="0"/>
    </xf>
    <xf numFmtId="0" fontId="6" fillId="37" borderId="101" xfId="0" applyFont="1" applyFill="1" applyBorder="1" applyAlignment="1" applyProtection="1">
      <alignment horizontal="center" vertical="center" wrapText="1"/>
      <protection locked="0"/>
    </xf>
    <xf numFmtId="0" fontId="6" fillId="37" borderId="107" xfId="0" applyFont="1" applyFill="1" applyBorder="1" applyAlignment="1" applyProtection="1">
      <alignment horizontal="center" vertical="center" wrapText="1"/>
      <protection locked="0"/>
    </xf>
    <xf numFmtId="0" fontId="6" fillId="37" borderId="112" xfId="0" applyFont="1" applyFill="1" applyBorder="1" applyAlignment="1" applyProtection="1">
      <alignment horizontal="center" vertical="center" wrapText="1"/>
      <protection locked="0"/>
    </xf>
    <xf numFmtId="9" fontId="6" fillId="4" borderId="28" xfId="0" applyNumberFormat="1" applyFont="1" applyFill="1" applyBorder="1" applyAlignment="1" applyProtection="1">
      <alignment horizontal="center" vertical="center" wrapText="1"/>
      <protection locked="0"/>
    </xf>
    <xf numFmtId="0" fontId="45" fillId="40" borderId="28" xfId="0" applyFont="1" applyFill="1" applyBorder="1" applyAlignment="1">
      <alignment horizontal="center" vertical="center" wrapText="1"/>
    </xf>
    <xf numFmtId="0" fontId="45" fillId="40" borderId="2" xfId="0" applyFont="1" applyFill="1" applyBorder="1" applyAlignment="1">
      <alignment horizontal="center" vertical="center" wrapText="1"/>
    </xf>
    <xf numFmtId="0" fontId="45" fillId="40" borderId="29" xfId="0" applyFont="1" applyFill="1" applyBorder="1" applyAlignment="1">
      <alignment horizontal="center" vertical="center" wrapText="1"/>
    </xf>
    <xf numFmtId="0" fontId="6" fillId="37" borderId="99" xfId="0" applyFont="1" applyFill="1" applyBorder="1" applyAlignment="1">
      <alignment horizontal="center" vertical="center" wrapText="1"/>
    </xf>
    <xf numFmtId="0" fontId="6" fillId="37" borderId="104" xfId="0" applyFont="1" applyFill="1" applyBorder="1" applyAlignment="1">
      <alignment horizontal="center" vertical="center" wrapText="1"/>
    </xf>
    <xf numFmtId="0" fontId="6" fillId="37" borderId="113" xfId="0" applyFont="1" applyFill="1" applyBorder="1" applyAlignment="1">
      <alignment horizontal="center" vertical="center" wrapText="1"/>
    </xf>
    <xf numFmtId="0" fontId="6" fillId="37" borderId="99" xfId="0" applyFont="1" applyFill="1" applyBorder="1" applyAlignment="1" applyProtection="1">
      <alignment horizontal="center" vertical="center" wrapText="1"/>
      <protection locked="0"/>
    </xf>
    <xf numFmtId="0" fontId="6" fillId="37" borderId="104" xfId="0" applyFont="1" applyFill="1" applyBorder="1" applyAlignment="1" applyProtection="1">
      <alignment horizontal="center" vertical="center" wrapText="1"/>
      <protection locked="0"/>
    </xf>
    <xf numFmtId="0" fontId="6" fillId="37" borderId="113" xfId="0" applyFont="1" applyFill="1" applyBorder="1" applyAlignment="1" applyProtection="1">
      <alignment horizontal="center" vertical="center" wrapText="1"/>
      <protection locked="0"/>
    </xf>
    <xf numFmtId="9" fontId="6" fillId="37" borderId="99" xfId="66" applyFont="1" applyFill="1" applyBorder="1" applyAlignment="1" applyProtection="1">
      <alignment horizontal="center" vertical="center" wrapText="1"/>
    </xf>
    <xf numFmtId="9" fontId="6" fillId="37" borderId="104" xfId="66" applyFont="1" applyFill="1" applyBorder="1" applyAlignment="1" applyProtection="1">
      <alignment horizontal="center" vertical="center" wrapText="1"/>
    </xf>
    <xf numFmtId="9" fontId="6" fillId="37" borderId="113" xfId="66" applyFont="1" applyFill="1" applyBorder="1" applyAlignment="1" applyProtection="1">
      <alignment horizontal="center" vertical="center" wrapText="1"/>
    </xf>
    <xf numFmtId="0" fontId="0" fillId="37" borderId="99" xfId="0" applyFill="1" applyBorder="1" applyAlignment="1">
      <alignment horizontal="center" vertical="center" wrapText="1"/>
    </xf>
    <xf numFmtId="0" fontId="0" fillId="37" borderId="104" xfId="0" applyFill="1" applyBorder="1" applyAlignment="1">
      <alignment horizontal="center" vertical="center" wrapText="1"/>
    </xf>
    <xf numFmtId="0" fontId="0" fillId="37" borderId="113" xfId="0" applyFill="1" applyBorder="1" applyAlignment="1">
      <alignment horizontal="center" vertical="center" wrapText="1"/>
    </xf>
    <xf numFmtId="0" fontId="8" fillId="37" borderId="115" xfId="0" applyFont="1" applyFill="1" applyBorder="1" applyAlignment="1">
      <alignment horizontal="center" vertical="center" wrapText="1"/>
    </xf>
    <xf numFmtId="0" fontId="8" fillId="37" borderId="107" xfId="0" applyFont="1" applyFill="1" applyBorder="1" applyAlignment="1">
      <alignment horizontal="center" vertical="center" wrapText="1"/>
    </xf>
    <xf numFmtId="0" fontId="8" fillId="37" borderId="112" xfId="0" applyFont="1" applyFill="1" applyBorder="1" applyAlignment="1">
      <alignment horizontal="center" vertical="center" wrapText="1"/>
    </xf>
    <xf numFmtId="0" fontId="0" fillId="37" borderId="101" xfId="0" applyFill="1" applyBorder="1" applyAlignment="1" applyProtection="1">
      <alignment horizontal="center" vertical="center" wrapText="1"/>
      <protection locked="0"/>
    </xf>
    <xf numFmtId="0" fontId="0" fillId="37" borderId="107" xfId="0" applyFill="1" applyBorder="1" applyAlignment="1" applyProtection="1">
      <alignment horizontal="center" vertical="center" wrapText="1"/>
      <protection locked="0"/>
    </xf>
    <xf numFmtId="0" fontId="0" fillId="37" borderId="112" xfId="0" applyFill="1" applyBorder="1" applyAlignment="1" applyProtection="1">
      <alignment horizontal="center" vertical="center" wrapText="1"/>
      <protection locked="0"/>
    </xf>
    <xf numFmtId="0" fontId="0" fillId="0" borderId="99" xfId="0" applyBorder="1" applyAlignment="1" applyProtection="1">
      <alignment horizontal="center" vertical="center" wrapText="1"/>
      <protection locked="0"/>
    </xf>
    <xf numFmtId="0" fontId="0" fillId="0" borderId="104" xfId="0" applyBorder="1" applyAlignment="1" applyProtection="1">
      <alignment horizontal="center" vertical="center" wrapText="1"/>
      <protection locked="0"/>
    </xf>
    <xf numFmtId="0" fontId="0" fillId="0" borderId="113" xfId="0" applyBorder="1" applyAlignment="1" applyProtection="1">
      <alignment horizontal="center" vertical="center" wrapText="1"/>
      <protection locked="0"/>
    </xf>
    <xf numFmtId="0" fontId="0" fillId="37" borderId="115" xfId="0" applyFill="1" applyBorder="1" applyAlignment="1">
      <alignment horizontal="center" vertical="center" wrapText="1"/>
    </xf>
    <xf numFmtId="0" fontId="0" fillId="37" borderId="107" xfId="0" applyFill="1" applyBorder="1" applyAlignment="1">
      <alignment horizontal="center" vertical="center" wrapText="1"/>
    </xf>
    <xf numFmtId="0" fontId="0" fillId="37" borderId="112" xfId="0" applyFill="1" applyBorder="1" applyAlignment="1">
      <alignment horizontal="center" vertical="center" wrapText="1"/>
    </xf>
    <xf numFmtId="9" fontId="6" fillId="0" borderId="99" xfId="0" applyNumberFormat="1" applyFont="1" applyBorder="1" applyAlignment="1" applyProtection="1">
      <alignment horizontal="center" vertical="center" wrapText="1"/>
      <protection locked="0"/>
    </xf>
    <xf numFmtId="9" fontId="6" fillId="0" borderId="104" xfId="0" applyNumberFormat="1" applyFont="1" applyBorder="1" applyAlignment="1" applyProtection="1">
      <alignment horizontal="center" vertical="center" wrapText="1"/>
      <protection locked="0"/>
    </xf>
    <xf numFmtId="9" fontId="6" fillId="0" borderId="113" xfId="0" applyNumberFormat="1" applyFont="1" applyBorder="1" applyAlignment="1" applyProtection="1">
      <alignment horizontal="center" vertical="center" wrapText="1"/>
      <protection locked="0"/>
    </xf>
    <xf numFmtId="0" fontId="72" fillId="0" borderId="26" xfId="0" applyFont="1" applyBorder="1" applyAlignment="1" applyProtection="1">
      <alignment horizontal="center" vertical="center" wrapText="1"/>
      <protection locked="0"/>
    </xf>
    <xf numFmtId="0" fontId="72" fillId="0" borderId="45" xfId="0" applyFont="1" applyBorder="1" applyAlignment="1" applyProtection="1">
      <alignment horizontal="center" vertical="center" wrapText="1"/>
      <protection locked="0"/>
    </xf>
    <xf numFmtId="0" fontId="72" fillId="0" borderId="53" xfId="0" applyFont="1" applyBorder="1" applyAlignment="1" applyProtection="1">
      <alignment horizontal="center" vertical="center" wrapText="1"/>
      <protection locked="0"/>
    </xf>
    <xf numFmtId="0" fontId="72" fillId="0" borderId="27" xfId="0" applyFont="1" applyBorder="1" applyAlignment="1" applyProtection="1">
      <alignment horizontal="center" vertical="center" wrapText="1"/>
      <protection locked="0"/>
    </xf>
    <xf numFmtId="0" fontId="72" fillId="0" borderId="60" xfId="0" applyFont="1" applyBorder="1" applyAlignment="1" applyProtection="1">
      <alignment horizontal="center" vertical="center" wrapText="1"/>
      <protection locked="0"/>
    </xf>
    <xf numFmtId="0" fontId="72" fillId="0" borderId="59" xfId="0" applyFont="1" applyBorder="1" applyAlignment="1" applyProtection="1">
      <alignment horizontal="center" vertical="center" wrapText="1"/>
      <protection locked="0"/>
    </xf>
    <xf numFmtId="0" fontId="45" fillId="0" borderId="99" xfId="0" applyFont="1" applyBorder="1" applyAlignment="1" applyProtection="1">
      <alignment horizontal="center" vertical="center" wrapText="1"/>
      <protection locked="0"/>
    </xf>
    <xf numFmtId="0" fontId="45" fillId="0" borderId="104" xfId="0" applyFont="1" applyBorder="1" applyAlignment="1" applyProtection="1">
      <alignment horizontal="center" vertical="center" wrapText="1"/>
      <protection locked="0"/>
    </xf>
    <xf numFmtId="0" fontId="45" fillId="0" borderId="113" xfId="0" applyFont="1" applyBorder="1" applyAlignment="1" applyProtection="1">
      <alignment horizontal="center" vertical="center" wrapText="1"/>
      <protection locked="0"/>
    </xf>
    <xf numFmtId="0" fontId="8" fillId="37" borderId="101" xfId="0" applyFont="1" applyFill="1" applyBorder="1" applyAlignment="1">
      <alignment horizontal="center" vertical="center" wrapText="1"/>
    </xf>
    <xf numFmtId="0" fontId="0" fillId="37" borderId="101" xfId="0" applyFill="1" applyBorder="1" applyAlignment="1">
      <alignment horizontal="center" vertical="center" wrapText="1"/>
    </xf>
    <xf numFmtId="9" fontId="45" fillId="0" borderId="99" xfId="0" applyNumberFormat="1" applyFont="1" applyBorder="1" applyAlignment="1" applyProtection="1">
      <alignment horizontal="center" vertical="center" wrapText="1"/>
      <protection locked="0"/>
    </xf>
    <xf numFmtId="9" fontId="45" fillId="0" borderId="104" xfId="0" applyNumberFormat="1" applyFont="1" applyBorder="1" applyAlignment="1" applyProtection="1">
      <alignment horizontal="center" vertical="center" wrapText="1"/>
      <protection locked="0"/>
    </xf>
    <xf numFmtId="9" fontId="45" fillId="0" borderId="113" xfId="0" applyNumberFormat="1" applyFont="1" applyBorder="1" applyAlignment="1" applyProtection="1">
      <alignment horizontal="center" vertical="center" wrapText="1"/>
      <protection locked="0"/>
    </xf>
    <xf numFmtId="0" fontId="6" fillId="37" borderId="101" xfId="0" applyFont="1" applyFill="1" applyBorder="1" applyAlignment="1">
      <alignment horizontal="center" vertical="center" wrapText="1"/>
    </xf>
    <xf numFmtId="0" fontId="6" fillId="37" borderId="107" xfId="0" applyFont="1" applyFill="1" applyBorder="1" applyAlignment="1">
      <alignment horizontal="center" vertical="center" wrapText="1"/>
    </xf>
    <xf numFmtId="0" fontId="6" fillId="37" borderId="112" xfId="0" applyFont="1" applyFill="1" applyBorder="1" applyAlignment="1">
      <alignment horizontal="center" vertical="center" wrapText="1"/>
    </xf>
    <xf numFmtId="9" fontId="8" fillId="37" borderId="99" xfId="0" applyNumberFormat="1" applyFont="1" applyFill="1" applyBorder="1" applyAlignment="1">
      <alignment horizontal="center" vertical="center" wrapText="1"/>
    </xf>
    <xf numFmtId="0" fontId="8" fillId="37" borderId="104" xfId="0" applyFont="1" applyFill="1" applyBorder="1" applyAlignment="1">
      <alignment horizontal="center" vertical="center" wrapText="1"/>
    </xf>
    <xf numFmtId="0" fontId="8" fillId="37" borderId="113" xfId="0" applyFont="1" applyFill="1" applyBorder="1" applyAlignment="1">
      <alignment horizontal="center" vertical="center" wrapText="1"/>
    </xf>
    <xf numFmtId="0" fontId="73" fillId="0" borderId="26" xfId="0" applyFont="1" applyBorder="1" applyAlignment="1" applyProtection="1">
      <alignment horizontal="center" vertical="center" wrapText="1"/>
      <protection locked="0"/>
    </xf>
    <xf numFmtId="0" fontId="73" fillId="0" borderId="45" xfId="0" applyFont="1" applyBorder="1" applyAlignment="1" applyProtection="1">
      <alignment horizontal="center" vertical="center" wrapText="1"/>
      <protection locked="0"/>
    </xf>
    <xf numFmtId="0" fontId="73" fillId="0" borderId="53" xfId="0" applyFont="1" applyBorder="1" applyAlignment="1" applyProtection="1">
      <alignment horizontal="center" vertical="center" wrapText="1"/>
      <protection locked="0"/>
    </xf>
    <xf numFmtId="0" fontId="6" fillId="37" borderId="114" xfId="0" applyFont="1" applyFill="1" applyBorder="1" applyAlignment="1" applyProtection="1">
      <alignment horizontal="center" vertical="center" wrapText="1"/>
      <protection locked="0"/>
    </xf>
    <xf numFmtId="9" fontId="73" fillId="0" borderId="2" xfId="0" applyNumberFormat="1" applyFont="1" applyBorder="1" applyAlignment="1" applyProtection="1">
      <alignment horizontal="center" vertical="center" wrapText="1"/>
      <protection locked="0"/>
    </xf>
    <xf numFmtId="9" fontId="6" fillId="0" borderId="74" xfId="0" applyNumberFormat="1" applyFont="1" applyBorder="1" applyAlignment="1" applyProtection="1">
      <alignment horizontal="center" vertical="center" wrapText="1"/>
      <protection locked="0"/>
    </xf>
    <xf numFmtId="0" fontId="6" fillId="37" borderId="43" xfId="0" applyFont="1" applyFill="1" applyBorder="1" applyAlignment="1" applyProtection="1">
      <alignment horizontal="center" vertical="center" wrapText="1"/>
      <protection locked="0"/>
    </xf>
    <xf numFmtId="0" fontId="6" fillId="0" borderId="75" xfId="0" applyFont="1" applyBorder="1" applyAlignment="1" applyProtection="1">
      <alignment horizontal="center" vertical="center" wrapText="1"/>
      <protection locked="0"/>
    </xf>
    <xf numFmtId="0" fontId="8" fillId="37" borderId="5" xfId="0" applyFont="1" applyFill="1" applyBorder="1" applyAlignment="1" applyProtection="1">
      <alignment horizontal="center" vertical="top" wrapText="1"/>
      <protection locked="0"/>
    </xf>
    <xf numFmtId="0" fontId="8" fillId="37" borderId="44" xfId="0" applyFont="1" applyFill="1" applyBorder="1" applyAlignment="1" applyProtection="1">
      <alignment horizontal="center" vertical="top" wrapText="1"/>
      <protection locked="0"/>
    </xf>
    <xf numFmtId="0" fontId="8" fillId="37" borderId="73" xfId="0" applyFont="1" applyFill="1" applyBorder="1" applyAlignment="1" applyProtection="1">
      <alignment horizontal="center" vertical="top" wrapText="1"/>
      <protection locked="0"/>
    </xf>
    <xf numFmtId="0" fontId="8" fillId="37" borderId="2" xfId="0" applyFont="1" applyFill="1" applyBorder="1" applyAlignment="1" applyProtection="1">
      <alignment horizontal="center" vertical="top" wrapText="1"/>
      <protection locked="0"/>
    </xf>
    <xf numFmtId="0" fontId="8" fillId="37" borderId="74" xfId="0" applyFont="1" applyFill="1" applyBorder="1" applyAlignment="1" applyProtection="1">
      <alignment horizontal="center" vertical="top" wrapText="1"/>
      <protection locked="0"/>
    </xf>
    <xf numFmtId="0" fontId="8" fillId="0" borderId="1" xfId="0" applyFont="1" applyBorder="1" applyAlignment="1" applyProtection="1">
      <alignment horizontal="center" vertical="top" wrapText="1"/>
      <protection locked="0"/>
    </xf>
    <xf numFmtId="0" fontId="8" fillId="0" borderId="45" xfId="0" applyFont="1" applyBorder="1" applyAlignment="1" applyProtection="1">
      <alignment horizontal="center" vertical="top" wrapText="1"/>
      <protection locked="0"/>
    </xf>
    <xf numFmtId="0" fontId="8" fillId="0" borderId="72" xfId="0" applyFont="1" applyBorder="1" applyAlignment="1" applyProtection="1">
      <alignment horizontal="center" vertical="top" wrapText="1"/>
      <protection locked="0"/>
    </xf>
    <xf numFmtId="0" fontId="0" fillId="0" borderId="1" xfId="0" applyBorder="1" applyAlignment="1" applyProtection="1">
      <alignment horizontal="center" vertical="top" wrapText="1"/>
      <protection locked="0"/>
    </xf>
    <xf numFmtId="0" fontId="0" fillId="0" borderId="45" xfId="0" applyBorder="1" applyAlignment="1" applyProtection="1">
      <alignment horizontal="center" vertical="top" wrapText="1"/>
      <protection locked="0"/>
    </xf>
    <xf numFmtId="0" fontId="0" fillId="0" borderId="72" xfId="0" applyBorder="1" applyAlignment="1" applyProtection="1">
      <alignment horizontal="center" vertical="top" wrapText="1"/>
      <protection locked="0"/>
    </xf>
    <xf numFmtId="0" fontId="6" fillId="37" borderId="74" xfId="0" applyFont="1" applyFill="1" applyBorder="1" applyAlignment="1" applyProtection="1">
      <alignment horizontal="center" vertical="top" wrapText="1"/>
      <protection locked="0"/>
    </xf>
    <xf numFmtId="0" fontId="6" fillId="37" borderId="1" xfId="0" applyFont="1" applyFill="1" applyBorder="1" applyAlignment="1" applyProtection="1">
      <alignment horizontal="center" vertical="top" wrapText="1"/>
      <protection locked="0"/>
    </xf>
    <xf numFmtId="0" fontId="6" fillId="37" borderId="72" xfId="0" applyFont="1" applyFill="1" applyBorder="1" applyAlignment="1" applyProtection="1">
      <alignment horizontal="center" vertical="top" wrapText="1"/>
      <protection locked="0"/>
    </xf>
    <xf numFmtId="0" fontId="8" fillId="37" borderId="67" xfId="0" applyFont="1" applyFill="1" applyBorder="1" applyAlignment="1">
      <alignment horizontal="center" vertical="top" wrapText="1"/>
    </xf>
    <xf numFmtId="0" fontId="8" fillId="37" borderId="2" xfId="0" applyFont="1" applyFill="1" applyBorder="1" applyAlignment="1">
      <alignment horizontal="center" vertical="top" wrapText="1"/>
    </xf>
    <xf numFmtId="0" fontId="8" fillId="37" borderId="74" xfId="0" applyFont="1" applyFill="1" applyBorder="1" applyAlignment="1">
      <alignment horizontal="center" vertical="top" wrapText="1"/>
    </xf>
    <xf numFmtId="0" fontId="0" fillId="37" borderId="2" xfId="0" applyFill="1" applyBorder="1" applyAlignment="1" applyProtection="1">
      <alignment horizontal="center" vertical="top" wrapText="1"/>
      <protection locked="0"/>
    </xf>
    <xf numFmtId="0" fontId="0" fillId="37" borderId="74" xfId="0" applyFill="1" applyBorder="1" applyAlignment="1" applyProtection="1">
      <alignment horizontal="center" vertical="top" wrapText="1"/>
      <protection locked="0"/>
    </xf>
    <xf numFmtId="0" fontId="0" fillId="37" borderId="67" xfId="0" applyFill="1" applyBorder="1" applyAlignment="1">
      <alignment horizontal="center" vertical="top" wrapText="1"/>
    </xf>
    <xf numFmtId="0" fontId="0" fillId="37" borderId="2" xfId="0" applyFill="1" applyBorder="1" applyAlignment="1">
      <alignment horizontal="center" vertical="top" wrapText="1"/>
    </xf>
    <xf numFmtId="0" fontId="0" fillId="37" borderId="74" xfId="0" applyFill="1" applyBorder="1" applyAlignment="1">
      <alignment horizontal="center" vertical="top" wrapText="1"/>
    </xf>
    <xf numFmtId="0" fontId="45" fillId="0" borderId="1" xfId="0" applyFont="1" applyBorder="1" applyAlignment="1" applyProtection="1">
      <alignment horizontal="center" vertical="top" wrapText="1"/>
      <protection locked="0"/>
    </xf>
    <xf numFmtId="0" fontId="45" fillId="0" borderId="45" xfId="0" applyFont="1" applyBorder="1" applyAlignment="1" applyProtection="1">
      <alignment horizontal="center" vertical="top" wrapText="1"/>
      <protection locked="0"/>
    </xf>
    <xf numFmtId="0" fontId="45" fillId="0" borderId="72" xfId="0" applyFont="1" applyBorder="1" applyAlignment="1" applyProtection="1">
      <alignment horizontal="center" vertical="top" wrapText="1"/>
      <protection locked="0"/>
    </xf>
    <xf numFmtId="9" fontId="45" fillId="0" borderId="1" xfId="0" applyNumberFormat="1" applyFont="1" applyBorder="1" applyAlignment="1" applyProtection="1">
      <alignment horizontal="center" vertical="top" wrapText="1"/>
      <protection locked="0"/>
    </xf>
    <xf numFmtId="9" fontId="45" fillId="0" borderId="45" xfId="0" applyNumberFormat="1" applyFont="1" applyBorder="1" applyAlignment="1" applyProtection="1">
      <alignment horizontal="center" vertical="top" wrapText="1"/>
      <protection locked="0"/>
    </xf>
    <xf numFmtId="9" fontId="45" fillId="0" borderId="72" xfId="0" applyNumberFormat="1" applyFont="1" applyBorder="1" applyAlignment="1" applyProtection="1">
      <alignment horizontal="center" vertical="top" wrapText="1"/>
      <protection locked="0"/>
    </xf>
    <xf numFmtId="9" fontId="45" fillId="0" borderId="74" xfId="0" applyNumberFormat="1" applyFont="1" applyBorder="1" applyAlignment="1" applyProtection="1">
      <alignment horizontal="center" vertical="center" wrapText="1"/>
      <protection locked="0"/>
    </xf>
    <xf numFmtId="0" fontId="51" fillId="37" borderId="67" xfId="0" applyFont="1" applyFill="1" applyBorder="1" applyAlignment="1">
      <alignment horizontal="center" vertical="top" wrapText="1"/>
    </xf>
    <xf numFmtId="0" fontId="51" fillId="37" borderId="2" xfId="0" applyFont="1" applyFill="1" applyBorder="1" applyAlignment="1">
      <alignment horizontal="center" vertical="top" wrapText="1"/>
    </xf>
    <xf numFmtId="0" fontId="51" fillId="37" borderId="74" xfId="0" applyFont="1" applyFill="1" applyBorder="1" applyAlignment="1">
      <alignment horizontal="center" vertical="top" wrapText="1"/>
    </xf>
    <xf numFmtId="0" fontId="6" fillId="4" borderId="1" xfId="0" applyFont="1" applyFill="1" applyBorder="1" applyAlignment="1" applyProtection="1">
      <alignment horizontal="center" vertical="top" wrapText="1"/>
      <protection locked="0"/>
    </xf>
    <xf numFmtId="0" fontId="6" fillId="4" borderId="45" xfId="0" applyFont="1" applyFill="1" applyBorder="1" applyAlignment="1" applyProtection="1">
      <alignment horizontal="center" vertical="top" wrapText="1"/>
      <protection locked="0"/>
    </xf>
    <xf numFmtId="0" fontId="6" fillId="4" borderId="72" xfId="0" applyFont="1" applyFill="1" applyBorder="1" applyAlignment="1" applyProtection="1">
      <alignment horizontal="center" vertical="top" wrapText="1"/>
      <protection locked="0"/>
    </xf>
    <xf numFmtId="9" fontId="6" fillId="4" borderId="1" xfId="0" applyNumberFormat="1" applyFont="1" applyFill="1" applyBorder="1" applyAlignment="1" applyProtection="1">
      <alignment horizontal="center" vertical="top" wrapText="1"/>
      <protection locked="0"/>
    </xf>
    <xf numFmtId="9" fontId="6" fillId="4" borderId="45" xfId="0" applyNumberFormat="1" applyFont="1" applyFill="1" applyBorder="1" applyAlignment="1" applyProtection="1">
      <alignment horizontal="center" vertical="top" wrapText="1"/>
      <protection locked="0"/>
    </xf>
    <xf numFmtId="9" fontId="6" fillId="4" borderId="72" xfId="0" applyNumberFormat="1" applyFont="1" applyFill="1" applyBorder="1" applyAlignment="1" applyProtection="1">
      <alignment horizontal="center" vertical="top" wrapText="1"/>
      <protection locked="0"/>
    </xf>
    <xf numFmtId="0" fontId="45" fillId="37" borderId="2" xfId="0" applyFont="1" applyFill="1" applyBorder="1" applyAlignment="1" applyProtection="1">
      <alignment horizontal="center" vertical="top" wrapText="1"/>
      <protection locked="0"/>
    </xf>
    <xf numFmtId="0" fontId="45" fillId="37" borderId="74" xfId="0" applyFont="1" applyFill="1" applyBorder="1" applyAlignment="1" applyProtection="1">
      <alignment horizontal="center" vertical="top" wrapText="1"/>
      <protection locked="0"/>
    </xf>
    <xf numFmtId="0" fontId="74" fillId="0" borderId="28" xfId="0" applyFont="1" applyBorder="1" applyAlignment="1" applyProtection="1">
      <alignment horizontal="center" vertical="center" wrapText="1"/>
      <protection locked="0"/>
    </xf>
    <xf numFmtId="0" fontId="74" fillId="0" borderId="2" xfId="0" applyFont="1" applyBorder="1" applyAlignment="1" applyProtection="1">
      <alignment horizontal="center" vertical="center" wrapText="1"/>
      <protection locked="0"/>
    </xf>
    <xf numFmtId="0" fontId="74" fillId="0" borderId="74" xfId="0" applyFont="1" applyBorder="1" applyAlignment="1" applyProtection="1">
      <alignment horizontal="center" vertical="center" wrapText="1"/>
      <protection locked="0"/>
    </xf>
    <xf numFmtId="0" fontId="74" fillId="0" borderId="85"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0" borderId="126" xfId="0" applyFont="1" applyBorder="1" applyAlignment="1" applyProtection="1">
      <alignment horizontal="center" vertical="center" wrapText="1"/>
      <protection locked="0"/>
    </xf>
    <xf numFmtId="0" fontId="62" fillId="0" borderId="2" xfId="0" applyFont="1" applyBorder="1" applyAlignment="1" applyProtection="1">
      <alignment horizontal="center" vertical="top" wrapText="1"/>
      <protection locked="0"/>
    </xf>
    <xf numFmtId="0" fontId="62" fillId="0" borderId="74" xfId="0" applyFont="1" applyBorder="1" applyAlignment="1" applyProtection="1">
      <alignment horizontal="center" vertical="top" wrapText="1"/>
      <protection locked="0"/>
    </xf>
    <xf numFmtId="9" fontId="62" fillId="0" borderId="2" xfId="0" applyNumberFormat="1" applyFont="1" applyBorder="1" applyAlignment="1" applyProtection="1">
      <alignment horizontal="center" vertical="top" wrapText="1"/>
      <protection locked="0"/>
    </xf>
    <xf numFmtId="0" fontId="62" fillId="39" borderId="74" xfId="0" applyFont="1" applyFill="1" applyBorder="1" applyAlignment="1" applyProtection="1">
      <alignment horizontal="center" vertical="center" wrapText="1"/>
      <protection locked="0"/>
    </xf>
    <xf numFmtId="0" fontId="75" fillId="0" borderId="28" xfId="0" applyFont="1" applyBorder="1" applyAlignment="1" applyProtection="1">
      <alignment horizontal="center" vertical="center" wrapText="1"/>
      <protection locked="0"/>
    </xf>
    <xf numFmtId="0" fontId="75" fillId="0" borderId="2" xfId="0" applyFont="1" applyBorder="1" applyAlignment="1" applyProtection="1">
      <alignment horizontal="center" vertical="center" wrapText="1"/>
      <protection locked="0"/>
    </xf>
    <xf numFmtId="0" fontId="75" fillId="0" borderId="74" xfId="0" applyFont="1" applyBorder="1" applyAlignment="1" applyProtection="1">
      <alignment horizontal="center" vertical="center" wrapText="1"/>
      <protection locked="0"/>
    </xf>
    <xf numFmtId="0" fontId="75" fillId="0" borderId="127" xfId="0" applyFont="1" applyBorder="1" applyAlignment="1" applyProtection="1">
      <alignment horizontal="center" vertical="center" wrapText="1"/>
      <protection locked="0"/>
    </xf>
    <xf numFmtId="0" fontId="75" fillId="0" borderId="90" xfId="0" applyFont="1" applyBorder="1" applyAlignment="1" applyProtection="1">
      <alignment horizontal="center" vertical="center" wrapText="1"/>
      <protection locked="0"/>
    </xf>
    <xf numFmtId="0" fontId="75" fillId="0" borderId="128" xfId="0" applyFont="1" applyBorder="1" applyAlignment="1" applyProtection="1">
      <alignment horizontal="center" vertical="center" wrapText="1"/>
      <protection locked="0"/>
    </xf>
    <xf numFmtId="0" fontId="6" fillId="37" borderId="67" xfId="0" applyFont="1" applyFill="1" applyBorder="1" applyAlignment="1">
      <alignment horizontal="center" vertical="top" wrapText="1"/>
    </xf>
    <xf numFmtId="0" fontId="6" fillId="37" borderId="2" xfId="0" applyFont="1" applyFill="1" applyBorder="1" applyAlignment="1">
      <alignment horizontal="center" vertical="top" wrapText="1"/>
    </xf>
    <xf numFmtId="0" fontId="6" fillId="37" borderId="74" xfId="0" applyFont="1" applyFill="1" applyBorder="1" applyAlignment="1">
      <alignment horizontal="center" vertical="top" wrapText="1"/>
    </xf>
    <xf numFmtId="0" fontId="7" fillId="0" borderId="2" xfId="0" applyFont="1" applyBorder="1" applyAlignment="1" applyProtection="1">
      <alignment horizontal="center" vertical="top" wrapText="1"/>
      <protection locked="0"/>
    </xf>
    <xf numFmtId="0" fontId="7" fillId="0" borderId="74" xfId="0" applyFont="1" applyBorder="1" applyAlignment="1" applyProtection="1">
      <alignment horizontal="center" vertical="top" wrapText="1"/>
      <protection locked="0"/>
    </xf>
    <xf numFmtId="0" fontId="6" fillId="0" borderId="1" xfId="0" applyFont="1" applyBorder="1" applyAlignment="1" applyProtection="1">
      <alignment horizontal="center" vertical="top" wrapText="1"/>
      <protection locked="0"/>
    </xf>
    <xf numFmtId="0" fontId="6" fillId="0" borderId="45" xfId="0" applyFont="1" applyBorder="1" applyAlignment="1" applyProtection="1">
      <alignment horizontal="center" vertical="top" wrapText="1"/>
      <protection locked="0"/>
    </xf>
    <xf numFmtId="0" fontId="6" fillId="0" borderId="72" xfId="0" applyFont="1" applyBorder="1" applyAlignment="1" applyProtection="1">
      <alignment horizontal="center" vertical="top" wrapText="1"/>
      <protection locked="0"/>
    </xf>
    <xf numFmtId="9" fontId="6" fillId="0" borderId="1" xfId="0" applyNumberFormat="1" applyFont="1" applyBorder="1" applyAlignment="1" applyProtection="1">
      <alignment horizontal="center" vertical="top" wrapText="1"/>
      <protection locked="0"/>
    </xf>
    <xf numFmtId="9" fontId="6" fillId="0" borderId="45" xfId="0" applyNumberFormat="1" applyFont="1" applyBorder="1" applyAlignment="1" applyProtection="1">
      <alignment horizontal="center" vertical="top" wrapText="1"/>
      <protection locked="0"/>
    </xf>
    <xf numFmtId="9" fontId="6" fillId="0" borderId="72" xfId="0" applyNumberFormat="1" applyFont="1" applyBorder="1" applyAlignment="1" applyProtection="1">
      <alignment horizontal="center" vertical="top" wrapText="1"/>
      <protection locked="0"/>
    </xf>
    <xf numFmtId="0" fontId="72" fillId="0" borderId="0" xfId="0" applyFont="1" applyAlignment="1">
      <alignment horizontal="center" vertical="center" wrapText="1"/>
    </xf>
    <xf numFmtId="14" fontId="72" fillId="0" borderId="26" xfId="0" applyNumberFormat="1" applyFont="1" applyBorder="1" applyAlignment="1" applyProtection="1">
      <alignment horizontal="center" vertical="center" wrapText="1"/>
      <protection locked="0"/>
    </xf>
    <xf numFmtId="0" fontId="6" fillId="0" borderId="56" xfId="0" applyFont="1" applyBorder="1" applyAlignment="1" applyProtection="1">
      <alignment horizontal="center" vertical="center" wrapText="1"/>
      <protection locked="0"/>
    </xf>
    <xf numFmtId="0" fontId="8" fillId="37" borderId="66" xfId="0" applyFont="1" applyFill="1" applyBorder="1" applyAlignment="1" applyProtection="1">
      <alignment horizontal="center" vertical="top" wrapText="1"/>
      <protection locked="0"/>
    </xf>
    <xf numFmtId="0" fontId="8" fillId="37" borderId="67" xfId="0" applyFont="1" applyFill="1" applyBorder="1" applyAlignment="1" applyProtection="1">
      <alignment horizontal="center" vertical="top" wrapText="1"/>
      <protection locked="0"/>
    </xf>
    <xf numFmtId="0" fontId="8" fillId="0" borderId="65" xfId="0" applyFont="1" applyBorder="1" applyAlignment="1" applyProtection="1">
      <alignment horizontal="center" vertical="top" wrapText="1"/>
      <protection locked="0"/>
    </xf>
    <xf numFmtId="0" fontId="6" fillId="0" borderId="65" xfId="0" applyFont="1" applyBorder="1" applyAlignment="1" applyProtection="1">
      <alignment horizontal="center" vertical="top" wrapText="1"/>
      <protection locked="0"/>
    </xf>
    <xf numFmtId="0" fontId="8" fillId="37" borderId="28" xfId="0" applyFont="1" applyFill="1" applyBorder="1" applyAlignment="1">
      <alignment horizontal="center" vertical="top" wrapText="1"/>
    </xf>
    <xf numFmtId="0" fontId="0" fillId="37" borderId="67" xfId="0" applyFill="1" applyBorder="1" applyAlignment="1" applyProtection="1">
      <alignment horizontal="center" vertical="top" wrapText="1"/>
      <protection locked="0"/>
    </xf>
    <xf numFmtId="0" fontId="0" fillId="0" borderId="65" xfId="0" applyBorder="1" applyAlignment="1" applyProtection="1">
      <alignment horizontal="center" vertical="top" wrapText="1"/>
      <protection locked="0"/>
    </xf>
    <xf numFmtId="0" fontId="0" fillId="37" borderId="28" xfId="0" applyFill="1" applyBorder="1" applyAlignment="1">
      <alignment horizontal="center" vertical="top" wrapText="1"/>
    </xf>
    <xf numFmtId="9" fontId="6" fillId="0" borderId="65" xfId="0" applyNumberFormat="1" applyFont="1" applyBorder="1" applyAlignment="1" applyProtection="1">
      <alignment horizontal="center" vertical="top" wrapText="1"/>
      <protection locked="0"/>
    </xf>
    <xf numFmtId="0" fontId="62" fillId="0" borderId="85" xfId="0" applyFont="1" applyBorder="1" applyAlignment="1" applyProtection="1">
      <alignment horizontal="center" vertical="center" wrapText="1"/>
      <protection locked="0"/>
    </xf>
    <xf numFmtId="0" fontId="62" fillId="0" borderId="86" xfId="0" applyFont="1" applyBorder="1" applyAlignment="1" applyProtection="1">
      <alignment horizontal="center" vertical="center" wrapText="1"/>
      <protection locked="0"/>
    </xf>
    <xf numFmtId="0" fontId="62" fillId="0" borderId="126" xfId="0" applyFont="1" applyBorder="1" applyAlignment="1" applyProtection="1">
      <alignment horizontal="center" vertical="center" wrapText="1"/>
      <protection locked="0"/>
    </xf>
    <xf numFmtId="0" fontId="0" fillId="37" borderId="26" xfId="0" applyFill="1" applyBorder="1" applyAlignment="1" applyProtection="1">
      <alignment horizontal="center" vertical="center" wrapText="1"/>
      <protection locked="0"/>
    </xf>
    <xf numFmtId="0" fontId="0" fillId="37" borderId="45" xfId="0" applyFill="1" applyBorder="1" applyAlignment="1" applyProtection="1">
      <alignment horizontal="center" vertical="center" wrapText="1"/>
      <protection locked="0"/>
    </xf>
    <xf numFmtId="0" fontId="0" fillId="37" borderId="53" xfId="0" applyFill="1" applyBorder="1" applyAlignment="1" applyProtection="1">
      <alignment horizontal="center" vertical="center" wrapText="1"/>
      <protection locked="0"/>
    </xf>
    <xf numFmtId="9" fontId="0" fillId="37" borderId="26" xfId="66" applyFont="1" applyFill="1" applyBorder="1" applyAlignment="1" applyProtection="1">
      <alignment horizontal="center" vertical="center" wrapText="1"/>
    </xf>
    <xf numFmtId="9" fontId="0" fillId="37" borderId="45" xfId="66" applyFont="1" applyFill="1" applyBorder="1" applyAlignment="1" applyProtection="1">
      <alignment horizontal="center" vertical="center" wrapText="1"/>
    </xf>
    <xf numFmtId="9" fontId="0" fillId="37" borderId="53" xfId="66" applyFont="1" applyFill="1" applyBorder="1" applyAlignment="1" applyProtection="1">
      <alignment horizontal="center" vertical="center" wrapText="1"/>
    </xf>
    <xf numFmtId="0" fontId="0" fillId="37" borderId="31" xfId="0" applyFill="1" applyBorder="1" applyAlignment="1" applyProtection="1">
      <alignment horizontal="center" vertical="center" wrapText="1"/>
      <protection locked="0"/>
    </xf>
    <xf numFmtId="9" fontId="3" fillId="37" borderId="26" xfId="0" applyNumberFormat="1" applyFont="1" applyFill="1" applyBorder="1" applyAlignment="1">
      <alignment horizontal="center" vertical="center" wrapText="1"/>
    </xf>
    <xf numFmtId="0" fontId="3" fillId="37" borderId="45" xfId="0" applyFont="1" applyFill="1" applyBorder="1" applyAlignment="1">
      <alignment horizontal="center" vertical="center" wrapText="1"/>
    </xf>
    <xf numFmtId="0" fontId="3" fillId="37" borderId="53" xfId="0" applyFont="1" applyFill="1" applyBorder="1" applyAlignment="1">
      <alignment horizontal="center" vertical="center" wrapText="1"/>
    </xf>
    <xf numFmtId="0" fontId="7" fillId="0" borderId="28" xfId="0" applyFont="1" applyBorder="1" applyAlignment="1" applyProtection="1">
      <alignment horizontal="center" vertical="center" wrapText="1"/>
      <protection locked="0"/>
    </xf>
    <xf numFmtId="0" fontId="7" fillId="0" borderId="85" xfId="0" applyFont="1" applyBorder="1" applyAlignment="1" applyProtection="1">
      <alignment horizontal="center" vertical="center" wrapText="1"/>
      <protection locked="0"/>
    </xf>
    <xf numFmtId="0" fontId="7" fillId="0" borderId="86" xfId="0" applyFont="1" applyBorder="1" applyAlignment="1" applyProtection="1">
      <alignment horizontal="center" vertical="center" wrapText="1"/>
      <protection locked="0"/>
    </xf>
    <xf numFmtId="0" fontId="7" fillId="0" borderId="126" xfId="0" applyFont="1" applyBorder="1" applyAlignment="1" applyProtection="1">
      <alignment horizontal="center" vertical="center" wrapText="1"/>
      <protection locked="0"/>
    </xf>
    <xf numFmtId="0" fontId="0" fillId="37" borderId="31" xfId="0" applyFill="1" applyBorder="1" applyAlignment="1" applyProtection="1">
      <alignment horizontal="center" vertical="top" wrapText="1"/>
      <protection locked="0"/>
    </xf>
    <xf numFmtId="0" fontId="0" fillId="0" borderId="31" xfId="0" applyBorder="1" applyAlignment="1" applyProtection="1">
      <alignment horizontal="center" vertical="top" wrapText="1"/>
      <protection locked="0"/>
    </xf>
    <xf numFmtId="0" fontId="14" fillId="0" borderId="26" xfId="0" applyFont="1" applyBorder="1" applyAlignment="1" applyProtection="1">
      <alignment horizontal="center" vertical="center" wrapText="1"/>
      <protection locked="0"/>
    </xf>
    <xf numFmtId="0" fontId="14" fillId="0" borderId="45" xfId="0" applyFont="1" applyBorder="1" applyAlignment="1" applyProtection="1">
      <alignment horizontal="center" vertical="center" wrapText="1"/>
      <protection locked="0"/>
    </xf>
    <xf numFmtId="0" fontId="14" fillId="0" borderId="53" xfId="0" applyFont="1" applyBorder="1" applyAlignment="1" applyProtection="1">
      <alignment horizontal="center" vertical="center" wrapText="1"/>
      <protection locked="0"/>
    </xf>
    <xf numFmtId="9" fontId="0" fillId="0" borderId="28" xfId="0" applyNumberFormat="1" applyBorder="1" applyAlignment="1" applyProtection="1">
      <alignment horizontal="center" vertical="center" wrapText="1"/>
      <protection locked="0"/>
    </xf>
    <xf numFmtId="9" fontId="0" fillId="0" borderId="2" xfId="0" applyNumberFormat="1" applyBorder="1" applyAlignment="1" applyProtection="1">
      <alignment horizontal="center" vertical="center" wrapText="1"/>
      <protection locked="0"/>
    </xf>
    <xf numFmtId="9" fontId="0" fillId="0" borderId="29" xfId="0" applyNumberFormat="1" applyBorder="1" applyAlignment="1" applyProtection="1">
      <alignment horizontal="center" vertical="center" wrapText="1"/>
      <protection locked="0"/>
    </xf>
    <xf numFmtId="0" fontId="3" fillId="37" borderId="45" xfId="0" applyFont="1" applyFill="1" applyBorder="1" applyAlignment="1">
      <alignment horizontal="center" vertical="top" wrapText="1"/>
    </xf>
    <xf numFmtId="0" fontId="3" fillId="37" borderId="31" xfId="0" applyFont="1" applyFill="1" applyBorder="1" applyAlignment="1">
      <alignment horizontal="center" vertical="top" wrapText="1"/>
    </xf>
    <xf numFmtId="0" fontId="0" fillId="37" borderId="45" xfId="0" applyFill="1" applyBorder="1" applyAlignment="1">
      <alignment horizontal="center" vertical="top" wrapText="1"/>
    </xf>
    <xf numFmtId="0" fontId="0" fillId="37" borderId="31" xfId="0" applyFill="1" applyBorder="1" applyAlignment="1">
      <alignment horizontal="center" vertical="top" wrapText="1"/>
    </xf>
    <xf numFmtId="0" fontId="0" fillId="0" borderId="45" xfId="0" applyBorder="1" applyAlignment="1">
      <alignment horizontal="center" vertical="top" wrapText="1"/>
    </xf>
    <xf numFmtId="0" fontId="0" fillId="0" borderId="31" xfId="0" applyBorder="1" applyAlignment="1">
      <alignment horizontal="center" vertical="top" wrapText="1"/>
    </xf>
    <xf numFmtId="9" fontId="6" fillId="4" borderId="26" xfId="0" applyNumberFormat="1" applyFont="1" applyFill="1" applyBorder="1" applyAlignment="1" applyProtection="1">
      <alignment horizontal="center" vertical="center" wrapText="1"/>
      <protection locked="0"/>
    </xf>
    <xf numFmtId="9" fontId="6" fillId="4" borderId="53" xfId="0" applyNumberFormat="1" applyFont="1" applyFill="1" applyBorder="1" applyAlignment="1" applyProtection="1">
      <alignment horizontal="center" vertical="center" wrapText="1"/>
      <protection locked="0"/>
    </xf>
    <xf numFmtId="9" fontId="0" fillId="4" borderId="26" xfId="0" applyNumberFormat="1" applyFill="1" applyBorder="1" applyAlignment="1" applyProtection="1">
      <alignment horizontal="center" vertical="center" wrapText="1"/>
      <protection locked="0"/>
    </xf>
    <xf numFmtId="9" fontId="0" fillId="4" borderId="45" xfId="0" applyNumberFormat="1" applyFill="1" applyBorder="1" applyAlignment="1" applyProtection="1">
      <alignment horizontal="center" vertical="center" wrapText="1"/>
      <protection locked="0"/>
    </xf>
    <xf numFmtId="9" fontId="0" fillId="4" borderId="53" xfId="0" applyNumberFormat="1" applyFill="1" applyBorder="1" applyAlignment="1" applyProtection="1">
      <alignment horizontal="center" vertical="center" wrapText="1"/>
      <protection locked="0"/>
    </xf>
    <xf numFmtId="0" fontId="8" fillId="4" borderId="26" xfId="0" applyFont="1" applyFill="1" applyBorder="1" applyAlignment="1" applyProtection="1">
      <alignment horizontal="center" vertical="center" wrapText="1"/>
      <protection locked="0"/>
    </xf>
    <xf numFmtId="0" fontId="8" fillId="4" borderId="45" xfId="0" applyFont="1" applyFill="1" applyBorder="1" applyAlignment="1" applyProtection="1">
      <alignment horizontal="center" vertical="center" wrapText="1"/>
      <protection locked="0"/>
    </xf>
    <xf numFmtId="0" fontId="8" fillId="4" borderId="53" xfId="0" applyFont="1" applyFill="1" applyBorder="1" applyAlignment="1" applyProtection="1">
      <alignment horizontal="center" vertical="center" wrapText="1"/>
      <protection locked="0"/>
    </xf>
    <xf numFmtId="0" fontId="0" fillId="0" borderId="43" xfId="0" applyBorder="1" applyAlignment="1" applyProtection="1">
      <alignment horizontal="left" vertical="center" wrapText="1"/>
      <protection locked="0"/>
    </xf>
    <xf numFmtId="0" fontId="0" fillId="0" borderId="44" xfId="0" applyBorder="1" applyAlignment="1" applyProtection="1">
      <alignment horizontal="left" vertical="center" wrapText="1"/>
      <protection locked="0"/>
    </xf>
    <xf numFmtId="0" fontId="7" fillId="0" borderId="43" xfId="0" applyFont="1" applyBorder="1" applyAlignment="1">
      <alignment vertical="center" wrapText="1"/>
    </xf>
    <xf numFmtId="0" fontId="7" fillId="0" borderId="124" xfId="0" applyFont="1" applyBorder="1" applyAlignment="1">
      <alignment vertical="center" wrapText="1"/>
    </xf>
    <xf numFmtId="0" fontId="5" fillId="2" borderId="43" xfId="0" applyFont="1" applyFill="1" applyBorder="1" applyAlignment="1">
      <alignment horizontal="center" wrapText="1"/>
    </xf>
    <xf numFmtId="0" fontId="0" fillId="0" borderId="44" xfId="0" applyBorder="1" applyAlignment="1">
      <alignment horizontal="center" wrapText="1"/>
    </xf>
    <xf numFmtId="0" fontId="8" fillId="37" borderId="43" xfId="0" applyFont="1" applyFill="1" applyBorder="1" applyAlignment="1">
      <alignment horizontal="center" vertical="center" wrapText="1"/>
    </xf>
    <xf numFmtId="0" fontId="8" fillId="37" borderId="44" xfId="0" applyFont="1" applyFill="1" applyBorder="1" applyAlignment="1">
      <alignment horizontal="center" vertical="center" wrapText="1"/>
    </xf>
    <xf numFmtId="0" fontId="0" fillId="0" borderId="0" xfId="0" applyAlignment="1" applyProtection="1">
      <alignment horizontal="center"/>
      <protection locked="0"/>
    </xf>
    <xf numFmtId="0" fontId="0" fillId="0" borderId="4" xfId="0" applyBorder="1" applyAlignment="1" applyProtection="1">
      <alignment horizontal="center"/>
      <protection locked="0"/>
    </xf>
    <xf numFmtId="0" fontId="5" fillId="2" borderId="43" xfId="0" applyFont="1" applyFill="1" applyBorder="1" applyAlignment="1">
      <alignment horizontal="center"/>
    </xf>
    <xf numFmtId="0" fontId="5" fillId="2" borderId="50" xfId="0" applyFont="1" applyFill="1" applyBorder="1" applyAlignment="1">
      <alignment horizontal="center"/>
    </xf>
    <xf numFmtId="0" fontId="0" fillId="0" borderId="43" xfId="0" applyBorder="1" applyAlignment="1">
      <alignment horizontal="center" vertical="center" wrapText="1"/>
    </xf>
    <xf numFmtId="0" fontId="0" fillId="0" borderId="44" xfId="0" applyBorder="1" applyAlignment="1">
      <alignment horizontal="center" vertical="center" wrapText="1"/>
    </xf>
    <xf numFmtId="0" fontId="49" fillId="0" borderId="4" xfId="0" applyFont="1" applyBorder="1" applyAlignment="1" applyProtection="1">
      <alignment horizontal="center"/>
      <protection locked="0"/>
    </xf>
    <xf numFmtId="0" fontId="49" fillId="0" borderId="0" xfId="0" applyFont="1" applyAlignment="1" applyProtection="1">
      <alignment horizontal="center" vertical="center" wrapText="1"/>
      <protection locked="0"/>
    </xf>
    <xf numFmtId="0" fontId="5" fillId="2" borderId="3" xfId="0" applyFont="1" applyFill="1" applyBorder="1" applyAlignment="1">
      <alignment horizontal="center" wrapText="1"/>
    </xf>
    <xf numFmtId="0" fontId="5" fillId="2" borderId="5" xfId="0" applyFont="1" applyFill="1" applyBorder="1" applyAlignment="1">
      <alignment horizontal="center" wrapText="1"/>
    </xf>
    <xf numFmtId="0" fontId="5" fillId="2" borderId="43"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48" fillId="37" borderId="43" xfId="0" applyFont="1" applyFill="1" applyBorder="1" applyAlignment="1">
      <alignment horizontal="center" vertical="center" wrapText="1"/>
    </xf>
    <xf numFmtId="0" fontId="48" fillId="37" borderId="44" xfId="0" applyFont="1" applyFill="1" applyBorder="1" applyAlignment="1">
      <alignment horizontal="center" vertical="center" wrapText="1"/>
    </xf>
    <xf numFmtId="0" fontId="37" fillId="4" borderId="31" xfId="0" applyFont="1" applyFill="1" applyBorder="1" applyAlignment="1">
      <alignment horizontal="center" vertical="center" wrapText="1" readingOrder="1"/>
    </xf>
    <xf numFmtId="0" fontId="37" fillId="4" borderId="2" xfId="0" applyFont="1" applyFill="1" applyBorder="1" applyAlignment="1">
      <alignment horizontal="center" vertical="center" wrapText="1" readingOrder="1"/>
    </xf>
    <xf numFmtId="0" fontId="37" fillId="4" borderId="29" xfId="0" applyFont="1" applyFill="1" applyBorder="1" applyAlignment="1">
      <alignment horizontal="center" vertical="center" wrapText="1" readingOrder="1"/>
    </xf>
    <xf numFmtId="0" fontId="38" fillId="4" borderId="31" xfId="0" applyFont="1" applyFill="1" applyBorder="1" applyAlignment="1">
      <alignment horizontal="center" vertical="center" wrapText="1" readingOrder="1"/>
    </xf>
    <xf numFmtId="0" fontId="38" fillId="4" borderId="2" xfId="0" applyFont="1" applyFill="1" applyBorder="1" applyAlignment="1">
      <alignment horizontal="center" vertical="center" wrapText="1" readingOrder="1"/>
    </xf>
    <xf numFmtId="0" fontId="38" fillId="4" borderId="1" xfId="0" applyFont="1" applyFill="1" applyBorder="1" applyAlignment="1">
      <alignment horizontal="center" vertical="center" wrapText="1" readingOrder="1"/>
    </xf>
    <xf numFmtId="0" fontId="37" fillId="4" borderId="1" xfId="0" applyFont="1" applyFill="1" applyBorder="1" applyAlignment="1">
      <alignment horizontal="center" vertical="center" wrapText="1" readingOrder="1"/>
    </xf>
    <xf numFmtId="0" fontId="38" fillId="0" borderId="0" xfId="0" applyFont="1" applyAlignment="1">
      <alignment horizontal="center" vertical="center"/>
    </xf>
    <xf numFmtId="0" fontId="38" fillId="33" borderId="15" xfId="0" applyFont="1" applyFill="1" applyBorder="1" applyAlignment="1">
      <alignment horizontal="center" vertical="center" wrapText="1" readingOrder="1"/>
    </xf>
    <xf numFmtId="0" fontId="38" fillId="33" borderId="16" xfId="0" applyFont="1" applyFill="1" applyBorder="1" applyAlignment="1">
      <alignment horizontal="center" vertical="center" wrapText="1" readingOrder="1"/>
    </xf>
    <xf numFmtId="0" fontId="38" fillId="33" borderId="17" xfId="0" applyFont="1" applyFill="1" applyBorder="1" applyAlignment="1">
      <alignment horizontal="center" vertical="center" wrapText="1" readingOrder="1"/>
    </xf>
    <xf numFmtId="0" fontId="38" fillId="33" borderId="20" xfId="0" applyFont="1" applyFill="1" applyBorder="1" applyAlignment="1">
      <alignment horizontal="center" vertical="center" wrapText="1" readingOrder="1"/>
    </xf>
    <xf numFmtId="0" fontId="38" fillId="33" borderId="21" xfId="0" applyFont="1" applyFill="1" applyBorder="1" applyAlignment="1">
      <alignment horizontal="center" vertical="center" wrapText="1" readingOrder="1"/>
    </xf>
    <xf numFmtId="0" fontId="38" fillId="4" borderId="23" xfId="0" applyFont="1" applyFill="1" applyBorder="1" applyAlignment="1">
      <alignment horizontal="center" vertical="center" wrapText="1" readingOrder="1"/>
    </xf>
    <xf numFmtId="0" fontId="38" fillId="4" borderId="54" xfId="0" applyFont="1" applyFill="1" applyBorder="1" applyAlignment="1">
      <alignment horizontal="center" vertical="center" wrapText="1" readingOrder="1"/>
    </xf>
    <xf numFmtId="0" fontId="38" fillId="4" borderId="45" xfId="0" applyFont="1" applyFill="1" applyBorder="1" applyAlignment="1">
      <alignment horizontal="center" vertical="center" wrapText="1" readingOrder="1"/>
    </xf>
    <xf numFmtId="0" fontId="38" fillId="4" borderId="25" xfId="0" applyFont="1" applyFill="1" applyBorder="1" applyAlignment="1">
      <alignment horizontal="center" vertical="center" wrapText="1" readingOrder="1"/>
    </xf>
    <xf numFmtId="0" fontId="38" fillId="4" borderId="61" xfId="0" applyFont="1" applyFill="1" applyBorder="1" applyAlignment="1">
      <alignment horizontal="center" vertical="center" wrapText="1" readingOrder="1"/>
    </xf>
    <xf numFmtId="0" fontId="38" fillId="4" borderId="26" xfId="0" applyFont="1" applyFill="1" applyBorder="1" applyAlignment="1">
      <alignment horizontal="center" vertical="center" wrapText="1" readingOrder="1"/>
    </xf>
    <xf numFmtId="0" fontId="38" fillId="4" borderId="53" xfId="0" applyFont="1" applyFill="1" applyBorder="1" applyAlignment="1">
      <alignment horizontal="center" vertical="center" wrapText="1" readingOrder="1"/>
    </xf>
    <xf numFmtId="0" fontId="38" fillId="4" borderId="55" xfId="0" applyFont="1" applyFill="1" applyBorder="1" applyAlignment="1">
      <alignment horizontal="center" vertical="center" wrapText="1" readingOrder="1"/>
    </xf>
    <xf numFmtId="0" fontId="8" fillId="37" borderId="31" xfId="0" applyFont="1" applyFill="1" applyBorder="1" applyAlignment="1">
      <alignment horizontal="center" vertical="top" wrapText="1"/>
    </xf>
    <xf numFmtId="0" fontId="8" fillId="37" borderId="1" xfId="0" applyFont="1" applyFill="1" applyBorder="1" applyAlignment="1">
      <alignment horizontal="center" vertical="top" wrapText="1"/>
    </xf>
    <xf numFmtId="0" fontId="6" fillId="0" borderId="32" xfId="0" applyFont="1" applyBorder="1" applyAlignment="1">
      <alignment horizontal="center" vertical="top" wrapText="1"/>
    </xf>
    <xf numFmtId="0" fontId="6" fillId="0" borderId="81" xfId="0" applyFont="1" applyBorder="1" applyAlignment="1">
      <alignment horizontal="center" vertical="top" wrapText="1"/>
    </xf>
    <xf numFmtId="0" fontId="6" fillId="0" borderId="3" xfId="0" applyFont="1" applyBorder="1" applyAlignment="1">
      <alignment horizontal="center" vertical="top" wrapText="1"/>
    </xf>
    <xf numFmtId="0" fontId="66" fillId="30" borderId="81" xfId="0" applyFont="1" applyFill="1" applyBorder="1" applyAlignment="1" applyProtection="1">
      <alignment horizontal="center" vertical="center" wrapText="1"/>
      <protection locked="0"/>
    </xf>
    <xf numFmtId="0" fontId="66" fillId="30" borderId="0" xfId="0" applyFont="1" applyFill="1" applyAlignment="1" applyProtection="1">
      <alignment horizontal="center" vertical="center" wrapText="1"/>
      <protection locked="0"/>
    </xf>
    <xf numFmtId="0" fontId="39" fillId="36" borderId="45" xfId="0" applyFont="1" applyFill="1" applyBorder="1" applyAlignment="1" applyProtection="1">
      <alignment horizontal="center" vertical="center" wrapText="1"/>
      <protection locked="0"/>
    </xf>
    <xf numFmtId="0" fontId="39" fillId="36" borderId="43" xfId="0" applyFont="1" applyFill="1" applyBorder="1" applyAlignment="1" applyProtection="1">
      <alignment horizontal="center" vertical="center" wrapText="1"/>
      <protection locked="0"/>
    </xf>
    <xf numFmtId="0" fontId="7" fillId="0" borderId="26" xfId="0" applyFont="1" applyBorder="1" applyAlignment="1" applyProtection="1">
      <alignment horizontal="center" vertical="center" wrapText="1"/>
      <protection locked="0"/>
    </xf>
    <xf numFmtId="9" fontId="41" fillId="0" borderId="26" xfId="0" applyNumberFormat="1" applyFont="1" applyBorder="1" applyAlignment="1" applyProtection="1">
      <alignment horizontal="center" vertical="center" wrapText="1"/>
      <protection locked="0"/>
    </xf>
    <xf numFmtId="9" fontId="41" fillId="0" borderId="45" xfId="0" applyNumberFormat="1" applyFont="1" applyBorder="1" applyAlignment="1" applyProtection="1">
      <alignment horizontal="center" vertical="center" wrapText="1"/>
      <protection locked="0"/>
    </xf>
    <xf numFmtId="9" fontId="41" fillId="0" borderId="53" xfId="0" applyNumberFormat="1" applyFont="1" applyBorder="1" applyAlignment="1" applyProtection="1">
      <alignment horizontal="center" vertical="center" wrapText="1"/>
      <protection locked="0"/>
    </xf>
    <xf numFmtId="9" fontId="33" fillId="0" borderId="26" xfId="66" applyFont="1" applyFill="1" applyBorder="1" applyAlignment="1" applyProtection="1">
      <alignment horizontal="center" vertical="center" wrapText="1"/>
      <protection locked="0"/>
    </xf>
    <xf numFmtId="9" fontId="33" fillId="0" borderId="45" xfId="66" applyFont="1" applyFill="1" applyBorder="1" applyAlignment="1" applyProtection="1">
      <alignment horizontal="center" vertical="center" wrapText="1"/>
      <protection locked="0"/>
    </xf>
    <xf numFmtId="9" fontId="33" fillId="0" borderId="53" xfId="66" applyFont="1" applyFill="1" applyBorder="1" applyAlignment="1" applyProtection="1">
      <alignment horizontal="center" vertical="center" wrapText="1"/>
      <protection locked="0"/>
    </xf>
    <xf numFmtId="0" fontId="3" fillId="37" borderId="23" xfId="0" applyFont="1" applyFill="1" applyBorder="1" applyAlignment="1">
      <alignment horizontal="center" vertical="top" wrapText="1"/>
    </xf>
    <xf numFmtId="0" fontId="3" fillId="37" borderId="54" xfId="0" applyFont="1" applyFill="1" applyBorder="1" applyAlignment="1">
      <alignment horizontal="center" vertical="top" wrapText="1"/>
    </xf>
    <xf numFmtId="0" fontId="3" fillId="37" borderId="61" xfId="0" applyFont="1" applyFill="1" applyBorder="1" applyAlignment="1">
      <alignment horizontal="center" vertical="top" wrapText="1"/>
    </xf>
    <xf numFmtId="0" fontId="0" fillId="37" borderId="1" xfId="0" applyFill="1" applyBorder="1" applyAlignment="1">
      <alignment horizontal="center" vertical="top" wrapText="1"/>
    </xf>
    <xf numFmtId="0" fontId="0" fillId="37" borderId="53" xfId="0" applyFill="1" applyBorder="1" applyAlignment="1">
      <alignment horizontal="center" vertical="top" wrapText="1"/>
    </xf>
    <xf numFmtId="0" fontId="0" fillId="0" borderId="24" xfId="0" applyBorder="1" applyAlignment="1">
      <alignment horizontal="center" vertical="top" wrapText="1"/>
    </xf>
    <xf numFmtId="0" fontId="0" fillId="0" borderId="60" xfId="0" applyBorder="1" applyAlignment="1">
      <alignment horizontal="center" vertical="top" wrapText="1"/>
    </xf>
    <xf numFmtId="0" fontId="0" fillId="0" borderId="59" xfId="0" applyBorder="1" applyAlignment="1">
      <alignment horizontal="center" vertical="top" wrapText="1"/>
    </xf>
    <xf numFmtId="0" fontId="3" fillId="37" borderId="25" xfId="0" applyFont="1" applyFill="1" applyBorder="1" applyAlignment="1">
      <alignment horizontal="center" vertical="top" wrapText="1"/>
    </xf>
    <xf numFmtId="0" fontId="3" fillId="37" borderId="55" xfId="0" applyFont="1" applyFill="1" applyBorder="1" applyAlignment="1">
      <alignment horizontal="center" vertical="top" wrapText="1"/>
    </xf>
    <xf numFmtId="0" fontId="0" fillId="37" borderId="26" xfId="0" applyFill="1" applyBorder="1" applyAlignment="1">
      <alignment horizontal="center" vertical="top" wrapText="1"/>
    </xf>
    <xf numFmtId="0" fontId="0" fillId="0" borderId="27" xfId="0" applyBorder="1" applyAlignment="1">
      <alignment horizontal="center" vertical="top" wrapText="1"/>
    </xf>
    <xf numFmtId="0" fontId="0" fillId="0" borderId="56" xfId="0" applyBorder="1" applyAlignment="1">
      <alignment horizontal="center" vertical="top" wrapText="1"/>
    </xf>
    <xf numFmtId="9" fontId="33" fillId="0" borderId="26" xfId="0" applyNumberFormat="1" applyFont="1" applyBorder="1" applyAlignment="1" applyProtection="1">
      <alignment horizontal="center" vertical="center" wrapText="1"/>
      <protection locked="0"/>
    </xf>
    <xf numFmtId="9" fontId="33" fillId="0" borderId="45" xfId="0" applyNumberFormat="1" applyFont="1" applyBorder="1" applyAlignment="1" applyProtection="1">
      <alignment horizontal="center" vertical="center" wrapText="1"/>
      <protection locked="0"/>
    </xf>
    <xf numFmtId="9" fontId="33" fillId="0" borderId="53" xfId="0" applyNumberFormat="1" applyFont="1" applyBorder="1" applyAlignment="1" applyProtection="1">
      <alignment horizontal="center" vertical="center" wrapText="1"/>
      <protection locked="0"/>
    </xf>
    <xf numFmtId="0" fontId="6" fillId="37" borderId="121" xfId="0" applyFont="1" applyFill="1" applyBorder="1" applyAlignment="1" applyProtection="1">
      <alignment horizontal="center" vertical="center" wrapText="1"/>
      <protection locked="0"/>
    </xf>
    <xf numFmtId="9" fontId="6" fillId="37" borderId="26" xfId="86" applyFont="1" applyFill="1" applyBorder="1" applyAlignment="1" applyProtection="1">
      <alignment horizontal="center" vertical="center" wrapText="1"/>
    </xf>
    <xf numFmtId="9" fontId="6" fillId="37" borderId="45" xfId="86" applyFont="1" applyFill="1" applyBorder="1" applyAlignment="1" applyProtection="1">
      <alignment horizontal="center" vertical="center" wrapText="1"/>
    </xf>
    <xf numFmtId="9" fontId="6" fillId="37" borderId="53" xfId="86" applyFont="1" applyFill="1" applyBorder="1" applyAlignment="1" applyProtection="1">
      <alignment horizontal="center" vertical="center" wrapText="1"/>
    </xf>
    <xf numFmtId="9" fontId="6" fillId="0" borderId="26" xfId="86" applyFont="1" applyFill="1" applyBorder="1" applyAlignment="1" applyProtection="1">
      <alignment horizontal="center" vertical="center" wrapText="1"/>
      <protection locked="0"/>
    </xf>
    <xf numFmtId="9" fontId="6" fillId="0" borderId="45" xfId="86" applyFont="1" applyFill="1" applyBorder="1" applyAlignment="1" applyProtection="1">
      <alignment horizontal="center" vertical="center" wrapText="1"/>
      <protection locked="0"/>
    </xf>
    <xf numFmtId="9" fontId="6" fillId="0" borderId="53" xfId="86" applyFont="1" applyFill="1" applyBorder="1" applyAlignment="1" applyProtection="1">
      <alignment horizontal="center" vertical="center" wrapText="1"/>
      <protection locked="0"/>
    </xf>
    <xf numFmtId="0" fontId="8" fillId="37" borderId="45" xfId="0" applyFont="1" applyFill="1" applyBorder="1" applyAlignment="1" applyProtection="1">
      <alignment horizontal="center" vertical="top" wrapText="1"/>
      <protection locked="0"/>
    </xf>
    <xf numFmtId="9" fontId="6" fillId="37" borderId="26" xfId="86" applyFont="1" applyFill="1" applyBorder="1" applyAlignment="1">
      <alignment horizontal="center" vertical="center" wrapText="1"/>
    </xf>
    <xf numFmtId="9" fontId="6" fillId="37" borderId="45" xfId="86" applyFont="1" applyFill="1" applyBorder="1" applyAlignment="1">
      <alignment horizontal="center" vertical="center" wrapText="1"/>
    </xf>
    <xf numFmtId="9" fontId="6" fillId="37" borderId="53" xfId="86" applyFont="1" applyFill="1" applyBorder="1" applyAlignment="1">
      <alignment horizontal="center" vertical="center" wrapText="1"/>
    </xf>
    <xf numFmtId="9" fontId="6" fillId="0" borderId="26" xfId="86" applyFont="1" applyBorder="1" applyAlignment="1" applyProtection="1">
      <alignment horizontal="center" vertical="center" wrapText="1"/>
      <protection locked="0"/>
    </xf>
    <xf numFmtId="9" fontId="6" fillId="0" borderId="45" xfId="86" applyFont="1" applyBorder="1" applyAlignment="1" applyProtection="1">
      <alignment horizontal="center" vertical="center" wrapText="1"/>
      <protection locked="0"/>
    </xf>
    <xf numFmtId="9" fontId="6" fillId="0" borderId="53" xfId="86" applyFont="1" applyBorder="1" applyAlignment="1" applyProtection="1">
      <alignment horizontal="center" vertical="center" wrapText="1"/>
      <protection locked="0"/>
    </xf>
    <xf numFmtId="9" fontId="6" fillId="37" borderId="1" xfId="86" applyFont="1" applyFill="1" applyBorder="1" applyAlignment="1">
      <alignment horizontal="center" vertical="center" wrapText="1"/>
    </xf>
    <xf numFmtId="0" fontId="6" fillId="0" borderId="1" xfId="0" applyFont="1" applyBorder="1" applyAlignment="1" applyProtection="1">
      <alignment horizontal="center" vertical="center" wrapText="1"/>
      <protection locked="0"/>
    </xf>
    <xf numFmtId="9" fontId="6" fillId="0" borderId="1" xfId="0" applyNumberFormat="1" applyFont="1" applyBorder="1" applyAlignment="1" applyProtection="1">
      <alignment horizontal="center" vertical="center" wrapText="1"/>
      <protection locked="0"/>
    </xf>
    <xf numFmtId="0" fontId="3" fillId="37" borderId="1" xfId="0" applyFont="1" applyFill="1" applyBorder="1" applyAlignment="1" applyProtection="1">
      <alignment horizontal="center" vertical="top" wrapText="1"/>
      <protection locked="0"/>
    </xf>
    <xf numFmtId="0" fontId="8" fillId="37" borderId="5" xfId="0" applyFont="1" applyFill="1" applyBorder="1" applyAlignment="1" applyProtection="1">
      <alignment horizontal="center" vertical="center" wrapText="1"/>
      <protection locked="0"/>
    </xf>
    <xf numFmtId="0" fontId="8" fillId="37" borderId="1" xfId="0" applyFont="1" applyFill="1" applyBorder="1" applyAlignment="1">
      <alignment horizontal="center" vertical="center" wrapText="1"/>
    </xf>
    <xf numFmtId="9" fontId="6" fillId="37" borderId="31" xfId="86" applyFont="1" applyFill="1" applyBorder="1" applyAlignment="1">
      <alignment horizontal="center" vertical="center" wrapText="1"/>
    </xf>
    <xf numFmtId="9" fontId="0" fillId="37" borderId="26" xfId="86" applyFont="1" applyFill="1" applyBorder="1" applyAlignment="1">
      <alignment horizontal="center" vertical="center" wrapText="1"/>
    </xf>
    <xf numFmtId="9" fontId="0" fillId="37" borderId="45" xfId="86" applyFont="1" applyFill="1" applyBorder="1" applyAlignment="1">
      <alignment horizontal="center" vertical="center" wrapText="1"/>
    </xf>
    <xf numFmtId="9" fontId="0" fillId="37" borderId="53" xfId="86" applyFont="1" applyFill="1" applyBorder="1" applyAlignment="1">
      <alignment horizontal="center" vertical="center" wrapText="1"/>
    </xf>
    <xf numFmtId="9" fontId="0" fillId="0" borderId="26" xfId="86" applyFont="1" applyBorder="1" applyAlignment="1" applyProtection="1">
      <alignment horizontal="center" vertical="center" wrapText="1"/>
      <protection locked="0"/>
    </xf>
    <xf numFmtId="9" fontId="0" fillId="0" borderId="45" xfId="86" applyFont="1" applyBorder="1" applyAlignment="1" applyProtection="1">
      <alignment horizontal="center" vertical="center" wrapText="1"/>
      <protection locked="0"/>
    </xf>
    <xf numFmtId="9" fontId="0" fillId="0" borderId="53" xfId="86" applyFont="1" applyBorder="1" applyAlignment="1" applyProtection="1">
      <alignment horizontal="center" vertical="center" wrapText="1"/>
      <protection locked="0"/>
    </xf>
    <xf numFmtId="9" fontId="45" fillId="0" borderId="26" xfId="0" applyNumberFormat="1" applyFont="1" applyBorder="1" applyAlignment="1" applyProtection="1">
      <alignment horizontal="center" vertical="center" wrapText="1"/>
      <protection locked="0"/>
    </xf>
    <xf numFmtId="9" fontId="45" fillId="0" borderId="45" xfId="0" applyNumberFormat="1" applyFont="1" applyBorder="1" applyAlignment="1" applyProtection="1">
      <alignment horizontal="center" vertical="center" wrapText="1"/>
      <protection locked="0"/>
    </xf>
    <xf numFmtId="9" fontId="45" fillId="0" borderId="53" xfId="0" applyNumberFormat="1" applyFont="1" applyBorder="1" applyAlignment="1" applyProtection="1">
      <alignment horizontal="center" vertical="center" wrapText="1"/>
      <protection locked="0"/>
    </xf>
    <xf numFmtId="0" fontId="62" fillId="39" borderId="31" xfId="0" applyFont="1" applyFill="1" applyBorder="1" applyAlignment="1" applyProtection="1">
      <alignment vertical="center" wrapText="1"/>
      <protection locked="0"/>
    </xf>
    <xf numFmtId="0" fontId="62" fillId="39" borderId="2" xfId="0" applyFont="1" applyFill="1" applyBorder="1" applyAlignment="1" applyProtection="1">
      <alignment vertical="center" wrapText="1"/>
      <protection locked="0"/>
    </xf>
    <xf numFmtId="0" fontId="62" fillId="39" borderId="74" xfId="0" applyFont="1" applyFill="1" applyBorder="1" applyAlignment="1" applyProtection="1">
      <alignment vertical="center" wrapText="1"/>
      <protection locked="0"/>
    </xf>
    <xf numFmtId="0" fontId="75" fillId="0" borderId="1" xfId="0" applyFont="1" applyBorder="1" applyAlignment="1" applyProtection="1">
      <alignment horizontal="center" vertical="center" wrapText="1"/>
      <protection locked="0"/>
    </xf>
    <xf numFmtId="0" fontId="75" fillId="0" borderId="28" xfId="0" applyFont="1" applyBorder="1" applyAlignment="1" applyProtection="1">
      <alignment vertical="center" wrapText="1"/>
      <protection locked="0"/>
    </xf>
    <xf numFmtId="0" fontId="75" fillId="0" borderId="2" xfId="0" applyFont="1" applyBorder="1" applyAlignment="1" applyProtection="1">
      <alignment vertical="center" wrapText="1"/>
      <protection locked="0"/>
    </xf>
    <xf numFmtId="0" fontId="75" fillId="0" borderId="74" xfId="0" applyFont="1" applyBorder="1" applyAlignment="1" applyProtection="1">
      <alignment vertical="center" wrapText="1"/>
      <protection locked="0"/>
    </xf>
    <xf numFmtId="0" fontId="45" fillId="37" borderId="26" xfId="0" applyFont="1" applyFill="1" applyBorder="1" applyAlignment="1" applyProtection="1">
      <alignment horizontal="center" vertical="center" wrapText="1"/>
      <protection locked="0"/>
    </xf>
    <xf numFmtId="0" fontId="45" fillId="37" borderId="45" xfId="0" applyFont="1" applyFill="1" applyBorder="1" applyAlignment="1" applyProtection="1">
      <alignment horizontal="center" vertical="center" wrapText="1"/>
      <protection locked="0"/>
    </xf>
    <xf numFmtId="0" fontId="45" fillId="37" borderId="53" xfId="0" applyFont="1" applyFill="1" applyBorder="1" applyAlignment="1" applyProtection="1">
      <alignment horizontal="center" vertical="center" wrapText="1"/>
      <protection locked="0"/>
    </xf>
    <xf numFmtId="0" fontId="75" fillId="4" borderId="28" xfId="0" applyFont="1" applyFill="1" applyBorder="1" applyAlignment="1" applyProtection="1">
      <alignment vertical="center" wrapText="1"/>
      <protection locked="0"/>
    </xf>
    <xf numFmtId="0" fontId="75" fillId="4" borderId="2" xfId="0" applyFont="1" applyFill="1" applyBorder="1" applyAlignment="1" applyProtection="1">
      <alignment vertical="center" wrapText="1"/>
      <protection locked="0"/>
    </xf>
    <xf numFmtId="0" fontId="75" fillId="4" borderId="74" xfId="0" applyFont="1" applyFill="1" applyBorder="1" applyAlignment="1" applyProtection="1">
      <alignment vertical="center" wrapText="1"/>
      <protection locked="0"/>
    </xf>
    <xf numFmtId="0" fontId="74" fillId="0" borderId="28" xfId="0" applyFont="1" applyBorder="1" applyAlignment="1" applyProtection="1">
      <alignment vertical="center" wrapText="1"/>
      <protection locked="0"/>
    </xf>
    <xf numFmtId="0" fontId="74" fillId="0" borderId="2" xfId="0" applyFont="1" applyBorder="1" applyAlignment="1" applyProtection="1">
      <alignment vertical="center" wrapText="1"/>
      <protection locked="0"/>
    </xf>
    <xf numFmtId="0" fontId="74" fillId="0" borderId="74" xfId="0" applyFont="1" applyBorder="1" applyAlignment="1" applyProtection="1">
      <alignment vertical="center" wrapText="1"/>
      <protection locked="0"/>
    </xf>
    <xf numFmtId="0" fontId="51" fillId="37" borderId="45" xfId="0" applyFont="1" applyFill="1" applyBorder="1" applyAlignment="1" applyProtection="1">
      <alignment horizontal="center" vertical="top" wrapText="1"/>
      <protection locked="0"/>
    </xf>
    <xf numFmtId="9" fontId="6" fillId="37" borderId="65" xfId="86" applyFont="1" applyFill="1" applyBorder="1" applyAlignment="1" applyProtection="1">
      <alignment horizontal="center" vertical="center" wrapText="1"/>
    </xf>
    <xf numFmtId="9" fontId="6" fillId="37" borderId="72" xfId="86" applyFont="1" applyFill="1" applyBorder="1" applyAlignment="1" applyProtection="1">
      <alignment horizontal="center" vertical="center" wrapText="1"/>
    </xf>
    <xf numFmtId="0" fontId="33" fillId="37" borderId="65" xfId="0" applyFont="1" applyFill="1" applyBorder="1" applyAlignment="1" applyProtection="1">
      <alignment horizontal="center" vertical="center" wrapText="1"/>
      <protection locked="0"/>
    </xf>
    <xf numFmtId="0" fontId="33" fillId="37" borderId="45" xfId="0" applyFont="1" applyFill="1" applyBorder="1" applyAlignment="1" applyProtection="1">
      <alignment horizontal="center" vertical="center" wrapText="1"/>
      <protection locked="0"/>
    </xf>
    <xf numFmtId="0" fontId="33" fillId="37" borderId="72" xfId="0" applyFont="1" applyFill="1" applyBorder="1" applyAlignment="1" applyProtection="1">
      <alignment horizontal="center" vertical="center" wrapText="1"/>
      <protection locked="0"/>
    </xf>
    <xf numFmtId="0" fontId="45" fillId="0" borderId="65" xfId="0" applyFont="1" applyBorder="1" applyAlignment="1" applyProtection="1">
      <alignment horizontal="center" vertical="center" wrapText="1"/>
      <protection locked="0"/>
    </xf>
    <xf numFmtId="0" fontId="45" fillId="0" borderId="72" xfId="0" applyFont="1" applyBorder="1" applyAlignment="1" applyProtection="1">
      <alignment horizontal="center" vertical="center" wrapText="1"/>
      <protection locked="0"/>
    </xf>
    <xf numFmtId="9" fontId="6" fillId="0" borderId="65" xfId="86" applyFont="1" applyFill="1" applyBorder="1" applyAlignment="1" applyProtection="1">
      <alignment horizontal="center" vertical="center" wrapText="1"/>
      <protection locked="0"/>
    </xf>
    <xf numFmtId="9" fontId="6" fillId="0" borderId="72" xfId="86" applyFont="1" applyFill="1" applyBorder="1" applyAlignment="1" applyProtection="1">
      <alignment horizontal="center" vertical="center" wrapText="1"/>
      <protection locked="0"/>
    </xf>
    <xf numFmtId="0" fontId="45" fillId="37" borderId="31" xfId="0" applyFont="1" applyFill="1" applyBorder="1" applyAlignment="1" applyProtection="1">
      <alignment horizontal="center" vertical="center" wrapText="1"/>
      <protection locked="0"/>
    </xf>
    <xf numFmtId="9" fontId="6" fillId="37" borderId="31" xfId="86" applyFont="1" applyFill="1" applyBorder="1" applyAlignment="1" applyProtection="1">
      <alignment horizontal="center" vertical="center" wrapText="1"/>
    </xf>
    <xf numFmtId="0" fontId="33" fillId="37" borderId="26" xfId="0" applyFont="1" applyFill="1" applyBorder="1" applyAlignment="1" applyProtection="1">
      <alignment horizontal="center" vertical="center" wrapText="1"/>
      <protection locked="0"/>
    </xf>
    <xf numFmtId="0" fontId="33" fillId="37" borderId="31" xfId="0" applyFont="1" applyFill="1" applyBorder="1" applyAlignment="1" applyProtection="1">
      <alignment horizontal="center" vertical="center" wrapText="1"/>
      <protection locked="0"/>
    </xf>
    <xf numFmtId="0" fontId="45" fillId="0" borderId="31" xfId="0" applyFont="1" applyBorder="1" applyAlignment="1" applyProtection="1">
      <alignment horizontal="center" vertical="center" wrapText="1"/>
      <protection locked="0"/>
    </xf>
    <xf numFmtId="0" fontId="45" fillId="37" borderId="29" xfId="0" applyFont="1" applyFill="1" applyBorder="1" applyAlignment="1" applyProtection="1">
      <alignment horizontal="center" vertical="center" wrapText="1"/>
      <protection locked="0"/>
    </xf>
    <xf numFmtId="0" fontId="33" fillId="37" borderId="53" xfId="0" applyFont="1" applyFill="1" applyBorder="1" applyAlignment="1" applyProtection="1">
      <alignment horizontal="center" vertical="center" wrapText="1"/>
      <protection locked="0"/>
    </xf>
    <xf numFmtId="0" fontId="45" fillId="0" borderId="43" xfId="0" applyFont="1" applyBorder="1" applyAlignment="1" applyProtection="1">
      <alignment horizontal="center" vertical="top" wrapText="1"/>
      <protection locked="0"/>
    </xf>
    <xf numFmtId="0" fontId="5" fillId="8" borderId="51" xfId="0" applyFont="1" applyFill="1" applyBorder="1" applyAlignment="1">
      <alignment horizontal="center" vertical="center" wrapText="1"/>
    </xf>
    <xf numFmtId="0" fontId="5" fillId="8" borderId="52" xfId="0" applyFont="1" applyFill="1" applyBorder="1" applyAlignment="1">
      <alignment horizontal="center" vertical="center" wrapText="1"/>
    </xf>
    <xf numFmtId="0" fontId="5" fillId="7" borderId="1" xfId="0" applyFont="1" applyFill="1" applyBorder="1" applyAlignment="1">
      <alignment horizontal="center" vertical="center" wrapText="1"/>
    </xf>
    <xf numFmtId="0" fontId="3" fillId="37" borderId="26" xfId="0" applyFont="1" applyFill="1" applyBorder="1" applyAlignment="1">
      <alignment horizontal="center" vertical="top" wrapText="1"/>
    </xf>
    <xf numFmtId="0" fontId="3" fillId="37" borderId="53" xfId="0" applyFont="1" applyFill="1" applyBorder="1" applyAlignment="1">
      <alignment horizontal="center" vertical="top" wrapText="1"/>
    </xf>
    <xf numFmtId="0" fontId="6" fillId="39" borderId="31" xfId="0" applyFont="1" applyFill="1" applyBorder="1" applyAlignment="1" applyProtection="1">
      <alignment horizontal="center" vertical="center" wrapText="1"/>
      <protection locked="0"/>
    </xf>
    <xf numFmtId="0" fontId="6" fillId="39" borderId="2" xfId="0" applyFont="1" applyFill="1" applyBorder="1" applyAlignment="1" applyProtection="1">
      <alignment horizontal="center" vertical="center" wrapText="1"/>
      <protection locked="0"/>
    </xf>
    <xf numFmtId="0" fontId="6" fillId="39" borderId="1" xfId="0" applyFont="1" applyFill="1" applyBorder="1" applyAlignment="1" applyProtection="1">
      <alignment horizontal="center" vertical="center" wrapText="1"/>
      <protection locked="0"/>
    </xf>
    <xf numFmtId="0" fontId="8" fillId="37" borderId="96" xfId="0" applyFont="1" applyFill="1" applyBorder="1" applyAlignment="1">
      <alignment horizontal="center" vertical="center" wrapText="1"/>
    </xf>
    <xf numFmtId="0" fontId="8" fillId="37" borderId="62" xfId="0" applyFont="1" applyFill="1" applyBorder="1" applyAlignment="1">
      <alignment horizontal="center" vertical="center" wrapText="1"/>
    </xf>
    <xf numFmtId="0" fontId="8" fillId="37" borderId="120" xfId="0" applyFont="1" applyFill="1" applyBorder="1" applyAlignment="1">
      <alignment horizontal="center" vertical="center" wrapText="1"/>
    </xf>
    <xf numFmtId="0" fontId="0" fillId="37" borderId="96" xfId="0" applyFill="1" applyBorder="1" applyAlignment="1" applyProtection="1">
      <alignment horizontal="center" vertical="center" wrapText="1"/>
      <protection locked="0"/>
    </xf>
    <xf numFmtId="0" fontId="0" fillId="37" borderId="62" xfId="0" applyFill="1" applyBorder="1" applyAlignment="1" applyProtection="1">
      <alignment horizontal="center" vertical="center" wrapText="1"/>
      <protection locked="0"/>
    </xf>
    <xf numFmtId="0" fontId="0" fillId="37" borderId="120" xfId="0" applyFill="1" applyBorder="1" applyAlignment="1" applyProtection="1">
      <alignment horizontal="center" vertical="center" wrapText="1"/>
      <protection locked="0"/>
    </xf>
    <xf numFmtId="0" fontId="0" fillId="0" borderId="96" xfId="0" applyBorder="1" applyAlignment="1" applyProtection="1">
      <alignment horizontal="center" vertical="center" wrapText="1"/>
      <protection locked="0"/>
    </xf>
    <xf numFmtId="0" fontId="0" fillId="0" borderId="62" xfId="0" applyBorder="1" applyAlignment="1" applyProtection="1">
      <alignment horizontal="center" vertical="center" wrapText="1"/>
      <protection locked="0"/>
    </xf>
    <xf numFmtId="0" fontId="0" fillId="0" borderId="120" xfId="0" applyBorder="1" applyAlignment="1" applyProtection="1">
      <alignment horizontal="center" vertical="center" wrapText="1"/>
      <protection locked="0"/>
    </xf>
    <xf numFmtId="0" fontId="0" fillId="37" borderId="96" xfId="0" applyFill="1" applyBorder="1" applyAlignment="1">
      <alignment horizontal="center" vertical="center" wrapText="1"/>
    </xf>
    <xf numFmtId="0" fontId="0" fillId="37" borderId="62" xfId="0" applyFill="1" applyBorder="1" applyAlignment="1">
      <alignment horizontal="center" vertical="center" wrapText="1"/>
    </xf>
    <xf numFmtId="0" fontId="0" fillId="37" borderId="120" xfId="0" applyFill="1" applyBorder="1" applyAlignment="1">
      <alignment horizontal="center" vertical="center" wrapText="1"/>
    </xf>
    <xf numFmtId="0" fontId="6" fillId="37" borderId="96" xfId="0" applyFont="1" applyFill="1" applyBorder="1" applyAlignment="1">
      <alignment horizontal="center" vertical="center" wrapText="1"/>
    </xf>
    <xf numFmtId="0" fontId="6" fillId="37" borderId="62" xfId="0" applyFont="1" applyFill="1" applyBorder="1" applyAlignment="1">
      <alignment horizontal="center" vertical="center" wrapText="1"/>
    </xf>
    <xf numFmtId="0" fontId="6" fillId="37" borderId="120" xfId="0" applyFont="1" applyFill="1" applyBorder="1" applyAlignment="1">
      <alignment horizontal="center" vertical="center" wrapText="1"/>
    </xf>
    <xf numFmtId="9" fontId="6" fillId="37" borderId="96" xfId="66" applyFont="1" applyFill="1" applyBorder="1" applyAlignment="1" applyProtection="1">
      <alignment horizontal="center" vertical="center" wrapText="1"/>
    </xf>
    <xf numFmtId="9" fontId="6" fillId="37" borderId="62" xfId="66" applyFont="1" applyFill="1" applyBorder="1" applyAlignment="1" applyProtection="1">
      <alignment horizontal="center" vertical="center" wrapText="1"/>
    </xf>
    <xf numFmtId="9" fontId="6" fillId="37" borderId="120" xfId="66" applyFont="1" applyFill="1" applyBorder="1" applyAlignment="1" applyProtection="1">
      <alignment horizontal="center" vertical="center" wrapText="1"/>
    </xf>
    <xf numFmtId="0" fontId="6" fillId="0" borderId="96" xfId="0" applyFont="1" applyBorder="1" applyAlignment="1" applyProtection="1">
      <alignment horizontal="center" vertical="center" wrapText="1"/>
      <protection locked="0"/>
    </xf>
    <xf numFmtId="0" fontId="6" fillId="0" borderId="62" xfId="0" applyFont="1" applyBorder="1" applyAlignment="1" applyProtection="1">
      <alignment horizontal="center" vertical="center" wrapText="1"/>
      <protection locked="0"/>
    </xf>
    <xf numFmtId="0" fontId="6" fillId="0" borderId="120" xfId="0" applyFont="1" applyBorder="1" applyAlignment="1" applyProtection="1">
      <alignment horizontal="center" vertical="center" wrapText="1"/>
      <protection locked="0"/>
    </xf>
    <xf numFmtId="9" fontId="6" fillId="0" borderId="96" xfId="0" applyNumberFormat="1" applyFont="1" applyBorder="1" applyAlignment="1" applyProtection="1">
      <alignment horizontal="center" vertical="center" wrapText="1"/>
      <protection locked="0"/>
    </xf>
    <xf numFmtId="9" fontId="6" fillId="0" borderId="62" xfId="0" applyNumberFormat="1" applyFont="1" applyBorder="1" applyAlignment="1" applyProtection="1">
      <alignment horizontal="center" vertical="center" wrapText="1"/>
      <protection locked="0"/>
    </xf>
    <xf numFmtId="9" fontId="6" fillId="0" borderId="120" xfId="0" applyNumberFormat="1" applyFont="1" applyBorder="1" applyAlignment="1" applyProtection="1">
      <alignment horizontal="center" vertical="center" wrapText="1"/>
      <protection locked="0"/>
    </xf>
    <xf numFmtId="0" fontId="6" fillId="37" borderId="96" xfId="0" applyFont="1" applyFill="1" applyBorder="1" applyAlignment="1" applyProtection="1">
      <alignment horizontal="center" vertical="center" wrapText="1"/>
      <protection locked="0"/>
    </xf>
    <xf numFmtId="0" fontId="6" fillId="37" borderId="62" xfId="0" applyFont="1" applyFill="1" applyBorder="1" applyAlignment="1" applyProtection="1">
      <alignment horizontal="center" vertical="center" wrapText="1"/>
      <protection locked="0"/>
    </xf>
    <xf numFmtId="0" fontId="6" fillId="37" borderId="120" xfId="0" applyFont="1" applyFill="1" applyBorder="1" applyAlignment="1" applyProtection="1">
      <alignment horizontal="center" vertical="center" wrapText="1"/>
      <protection locked="0"/>
    </xf>
    <xf numFmtId="9" fontId="6" fillId="37" borderId="1" xfId="66" applyFont="1" applyFill="1" applyBorder="1" applyAlignment="1" applyProtection="1">
      <alignment horizontal="center" vertical="top" wrapText="1"/>
    </xf>
    <xf numFmtId="9" fontId="6" fillId="37" borderId="45" xfId="66" applyFont="1" applyFill="1" applyBorder="1" applyAlignment="1" applyProtection="1">
      <alignment horizontal="center" vertical="top" wrapText="1"/>
    </xf>
    <xf numFmtId="9" fontId="6" fillId="37" borderId="31" xfId="66" applyFont="1" applyFill="1" applyBorder="1" applyAlignment="1" applyProtection="1">
      <alignment horizontal="center" vertical="top" wrapText="1"/>
    </xf>
    <xf numFmtId="0" fontId="8" fillId="37" borderId="96" xfId="0" applyFont="1" applyFill="1" applyBorder="1" applyAlignment="1" applyProtection="1">
      <alignment horizontal="center" vertical="center" wrapText="1"/>
      <protection locked="0"/>
    </xf>
    <xf numFmtId="0" fontId="8" fillId="37" borderId="62" xfId="0" applyFont="1" applyFill="1" applyBorder="1" applyAlignment="1" applyProtection="1">
      <alignment horizontal="center" vertical="center" wrapText="1"/>
      <protection locked="0"/>
    </xf>
    <xf numFmtId="0" fontId="8" fillId="37" borderId="120" xfId="0" applyFont="1" applyFill="1" applyBorder="1" applyAlignment="1" applyProtection="1">
      <alignment horizontal="center" vertical="center" wrapText="1"/>
      <protection locked="0"/>
    </xf>
    <xf numFmtId="0" fontId="8" fillId="0" borderId="96" xfId="0" applyFont="1" applyBorder="1" applyAlignment="1" applyProtection="1">
      <alignment horizontal="center" vertical="center" wrapText="1"/>
      <protection locked="0"/>
    </xf>
    <xf numFmtId="0" fontId="8" fillId="0" borderId="62" xfId="0" applyFont="1" applyBorder="1" applyAlignment="1" applyProtection="1">
      <alignment horizontal="center" vertical="center" wrapText="1"/>
      <protection locked="0"/>
    </xf>
    <xf numFmtId="0" fontId="8" fillId="0" borderId="120" xfId="0" applyFont="1" applyBorder="1" applyAlignment="1" applyProtection="1">
      <alignment horizontal="center" vertical="center" wrapText="1"/>
      <protection locked="0"/>
    </xf>
    <xf numFmtId="0" fontId="62" fillId="0" borderId="89" xfId="0" applyFont="1" applyBorder="1" applyAlignment="1" applyProtection="1">
      <alignment horizontal="center" vertical="center" wrapText="1"/>
      <protection locked="0"/>
    </xf>
    <xf numFmtId="0" fontId="62" fillId="0" borderId="90" xfId="0" applyFont="1" applyBorder="1" applyAlignment="1" applyProtection="1">
      <alignment horizontal="center" vertical="center" wrapText="1"/>
      <protection locked="0"/>
    </xf>
    <xf numFmtId="0" fontId="62" fillId="0" borderId="128" xfId="0" applyFont="1" applyBorder="1" applyAlignment="1" applyProtection="1">
      <alignment horizontal="center" vertical="center" wrapText="1"/>
      <protection locked="0"/>
    </xf>
    <xf numFmtId="9" fontId="8" fillId="37" borderId="74" xfId="0" applyNumberFormat="1" applyFont="1" applyFill="1" applyBorder="1" applyAlignment="1">
      <alignment horizontal="center" vertical="center" wrapText="1"/>
    </xf>
    <xf numFmtId="0" fontId="8" fillId="0" borderId="74" xfId="0" applyFont="1" applyBorder="1" applyAlignment="1" applyProtection="1">
      <alignment horizontal="center" vertical="center" wrapText="1"/>
      <protection locked="0"/>
    </xf>
    <xf numFmtId="0" fontId="6" fillId="4" borderId="67" xfId="0" applyFont="1" applyFill="1" applyBorder="1" applyAlignment="1" applyProtection="1">
      <alignment horizontal="center" vertical="center" wrapText="1"/>
      <protection locked="0"/>
    </xf>
    <xf numFmtId="0" fontId="6" fillId="4" borderId="2" xfId="0" applyFont="1" applyFill="1" applyBorder="1" applyAlignment="1" applyProtection="1">
      <alignment horizontal="center" vertical="center" wrapText="1"/>
      <protection locked="0"/>
    </xf>
    <xf numFmtId="0" fontId="6" fillId="4" borderId="74" xfId="0" applyFont="1" applyFill="1" applyBorder="1" applyAlignment="1" applyProtection="1">
      <alignment horizontal="center" vertical="center" wrapText="1"/>
      <protection locked="0"/>
    </xf>
    <xf numFmtId="9" fontId="6" fillId="37" borderId="74" xfId="66" applyFont="1" applyFill="1" applyBorder="1" applyAlignment="1" applyProtection="1">
      <alignment horizontal="center" vertical="center" wrapText="1"/>
    </xf>
    <xf numFmtId="0" fontId="0" fillId="0" borderId="74" xfId="0" applyBorder="1" applyAlignment="1" applyProtection="1">
      <alignment horizontal="center" vertical="center" wrapText="1"/>
      <protection locked="0"/>
    </xf>
    <xf numFmtId="0" fontId="6" fillId="0" borderId="74" xfId="0" applyFont="1" applyBorder="1" applyAlignment="1" applyProtection="1">
      <alignment horizontal="center" vertical="center" wrapText="1"/>
      <protection locked="0"/>
    </xf>
    <xf numFmtId="0" fontId="6" fillId="37" borderId="29" xfId="0" applyFont="1" applyFill="1" applyBorder="1" applyAlignment="1" applyProtection="1">
      <alignment horizontal="center" vertical="top" wrapText="1"/>
      <protection locked="0"/>
    </xf>
    <xf numFmtId="0" fontId="0" fillId="0" borderId="2" xfId="0" applyBorder="1" applyAlignment="1" applyProtection="1">
      <alignment horizontal="center" vertical="top" wrapText="1"/>
      <protection locked="0"/>
    </xf>
    <xf numFmtId="0" fontId="0" fillId="0" borderId="29" xfId="0" applyBorder="1" applyAlignment="1" applyProtection="1">
      <alignment horizontal="center" vertical="top" wrapText="1"/>
      <protection locked="0"/>
    </xf>
    <xf numFmtId="0" fontId="6" fillId="4" borderId="29" xfId="0" applyFont="1" applyFill="1" applyBorder="1" applyAlignment="1" applyProtection="1">
      <alignment horizontal="center" vertical="center" wrapText="1"/>
      <protection locked="0"/>
    </xf>
    <xf numFmtId="0" fontId="3" fillId="37" borderId="129" xfId="0" applyFont="1" applyFill="1" applyBorder="1" applyAlignment="1" applyProtection="1">
      <alignment horizontal="center" vertical="top" wrapText="1"/>
      <protection locked="0"/>
    </xf>
    <xf numFmtId="0" fontId="3" fillId="37" borderId="130" xfId="0" applyFont="1" applyFill="1" applyBorder="1" applyAlignment="1" applyProtection="1">
      <alignment horizontal="center" vertical="top" wrapText="1"/>
      <protection locked="0"/>
    </xf>
    <xf numFmtId="0" fontId="3" fillId="37" borderId="134" xfId="0" applyFont="1" applyFill="1" applyBorder="1" applyAlignment="1" applyProtection="1">
      <alignment horizontal="center" vertical="top" wrapText="1"/>
      <protection locked="0"/>
    </xf>
    <xf numFmtId="0" fontId="0" fillId="0" borderId="56" xfId="0" applyBorder="1" applyAlignment="1" applyProtection="1">
      <alignment horizontal="center" vertical="center" wrapText="1"/>
      <protection locked="0"/>
    </xf>
    <xf numFmtId="0" fontId="3" fillId="37" borderId="95" xfId="0" applyFont="1" applyFill="1" applyBorder="1" applyAlignment="1" applyProtection="1">
      <alignment horizontal="center" vertical="top" wrapText="1"/>
      <protection locked="0"/>
    </xf>
    <xf numFmtId="0" fontId="3" fillId="37" borderId="97" xfId="0" applyFont="1" applyFill="1" applyBorder="1" applyAlignment="1" applyProtection="1">
      <alignment horizontal="center" vertical="top" wrapText="1"/>
      <protection locked="0"/>
    </xf>
    <xf numFmtId="0" fontId="3" fillId="37" borderId="135" xfId="0" applyFont="1" applyFill="1" applyBorder="1" applyAlignment="1" applyProtection="1">
      <alignment horizontal="center" vertical="top" wrapText="1"/>
      <protection locked="0"/>
    </xf>
    <xf numFmtId="0" fontId="6" fillId="37" borderId="96" xfId="0" applyFont="1" applyFill="1" applyBorder="1" applyAlignment="1" applyProtection="1">
      <alignment horizontal="center" vertical="top" wrapText="1"/>
      <protection locked="0"/>
    </xf>
    <xf numFmtId="0" fontId="6" fillId="37" borderId="62" xfId="0" applyFont="1" applyFill="1" applyBorder="1" applyAlignment="1" applyProtection="1">
      <alignment horizontal="center" vertical="top" wrapText="1"/>
      <protection locked="0"/>
    </xf>
    <xf numFmtId="0" fontId="6" fillId="37" borderId="120" xfId="0" applyFont="1" applyFill="1" applyBorder="1" applyAlignment="1" applyProtection="1">
      <alignment horizontal="center" vertical="top" wrapText="1"/>
      <protection locked="0"/>
    </xf>
    <xf numFmtId="0" fontId="0" fillId="0" borderId="96" xfId="0" applyBorder="1" applyAlignment="1" applyProtection="1">
      <alignment horizontal="center" vertical="top" wrapText="1"/>
      <protection locked="0"/>
    </xf>
    <xf numFmtId="0" fontId="0" fillId="0" borderId="62" xfId="0" applyBorder="1" applyAlignment="1" applyProtection="1">
      <alignment horizontal="center" vertical="top" wrapText="1"/>
      <protection locked="0"/>
    </xf>
    <xf numFmtId="0" fontId="0" fillId="0" borderId="120" xfId="0" applyBorder="1" applyAlignment="1" applyProtection="1">
      <alignment horizontal="center" vertical="top" wrapText="1"/>
      <protection locked="0"/>
    </xf>
    <xf numFmtId="9" fontId="8" fillId="37" borderId="96" xfId="0" applyNumberFormat="1" applyFont="1" applyFill="1" applyBorder="1" applyAlignment="1">
      <alignment horizontal="center" vertical="center" wrapText="1"/>
    </xf>
    <xf numFmtId="0" fontId="66" fillId="36" borderId="43" xfId="0" applyFont="1" applyFill="1" applyBorder="1" applyAlignment="1">
      <alignment horizontal="center" vertical="center" wrapText="1"/>
    </xf>
    <xf numFmtId="0" fontId="66" fillId="36" borderId="50" xfId="0" applyFont="1" applyFill="1" applyBorder="1" applyAlignment="1">
      <alignment horizontal="center" vertical="center" wrapText="1"/>
    </xf>
    <xf numFmtId="0" fontId="6" fillId="37" borderId="82" xfId="0" applyFont="1" applyFill="1" applyBorder="1" applyAlignment="1" applyProtection="1">
      <alignment horizontal="center" vertical="center" wrapText="1"/>
      <protection locked="0"/>
    </xf>
    <xf numFmtId="0" fontId="6" fillId="37" borderId="1" xfId="0" applyFont="1" applyFill="1" applyBorder="1" applyAlignment="1">
      <alignment horizontal="center" vertical="top" wrapText="1"/>
    </xf>
    <xf numFmtId="0" fontId="6" fillId="37" borderId="45" xfId="0" applyFont="1" applyFill="1" applyBorder="1" applyAlignment="1">
      <alignment horizontal="center" vertical="top" wrapText="1"/>
    </xf>
    <xf numFmtId="0" fontId="6" fillId="37" borderId="31" xfId="0" applyFont="1" applyFill="1" applyBorder="1" applyAlignment="1">
      <alignment horizontal="center" vertical="top" wrapText="1"/>
    </xf>
    <xf numFmtId="0" fontId="0" fillId="0" borderId="67" xfId="0" applyBorder="1" applyAlignment="1" applyProtection="1">
      <alignment horizontal="center" vertical="top" wrapText="1"/>
      <protection locked="0"/>
    </xf>
    <xf numFmtId="0" fontId="0" fillId="0" borderId="74" xfId="0" applyBorder="1" applyAlignment="1" applyProtection="1">
      <alignment horizontal="center" vertical="top" wrapText="1"/>
      <protection locked="0"/>
    </xf>
    <xf numFmtId="9" fontId="6" fillId="0" borderId="31" xfId="0" applyNumberFormat="1" applyFont="1" applyBorder="1" applyAlignment="1" applyProtection="1">
      <alignment horizontal="center" vertical="top" wrapText="1"/>
      <protection locked="0"/>
    </xf>
    <xf numFmtId="0" fontId="8" fillId="37" borderId="34" xfId="0" applyFont="1" applyFill="1" applyBorder="1" applyAlignment="1" applyProtection="1">
      <alignment horizontal="center" vertical="top" wrapText="1"/>
      <protection locked="0"/>
    </xf>
    <xf numFmtId="0" fontId="8" fillId="0" borderId="31" xfId="0" applyFont="1" applyBorder="1" applyAlignment="1" applyProtection="1">
      <alignment horizontal="center" vertical="top" wrapText="1"/>
      <protection locked="0"/>
    </xf>
    <xf numFmtId="0" fontId="45" fillId="0" borderId="31" xfId="0" applyFont="1" applyBorder="1" applyAlignment="1" applyProtection="1">
      <alignment horizontal="center" vertical="top" wrapText="1"/>
      <protection locked="0"/>
    </xf>
    <xf numFmtId="0" fontId="6" fillId="0" borderId="31" xfId="0" applyFont="1" applyBorder="1" applyAlignment="1" applyProtection="1">
      <alignment horizontal="center" vertical="top" wrapText="1"/>
      <protection locked="0"/>
    </xf>
    <xf numFmtId="0" fontId="0" fillId="37" borderId="28" xfId="0" applyFill="1" applyBorder="1" applyAlignment="1" applyProtection="1">
      <alignment horizontal="center" vertical="top" wrapText="1"/>
      <protection locked="0"/>
    </xf>
    <xf numFmtId="0" fontId="0" fillId="37" borderId="29" xfId="0" applyFill="1" applyBorder="1" applyAlignment="1" applyProtection="1">
      <alignment horizontal="center" vertical="top" wrapText="1"/>
      <protection locked="0"/>
    </xf>
    <xf numFmtId="0" fontId="0" fillId="0" borderId="81" xfId="0" applyBorder="1" applyAlignment="1" applyProtection="1">
      <alignment horizontal="center" vertical="top" wrapText="1"/>
      <protection locked="0"/>
    </xf>
    <xf numFmtId="0" fontId="0" fillId="0" borderId="125" xfId="0" applyBorder="1" applyAlignment="1" applyProtection="1">
      <alignment horizontal="center" vertical="top" wrapText="1"/>
      <protection locked="0"/>
    </xf>
    <xf numFmtId="9" fontId="6" fillId="0" borderId="129" xfId="0" applyNumberFormat="1" applyFont="1" applyBorder="1" applyAlignment="1" applyProtection="1">
      <alignment horizontal="center" vertical="center" wrapText="1"/>
      <protection locked="0"/>
    </xf>
    <xf numFmtId="9" fontId="6" fillId="0" borderId="130" xfId="0" applyNumberFormat="1" applyFont="1" applyBorder="1" applyAlignment="1" applyProtection="1">
      <alignment horizontal="center" vertical="center" wrapText="1"/>
      <protection locked="0"/>
    </xf>
    <xf numFmtId="0" fontId="45" fillId="0" borderId="65" xfId="0" applyFont="1" applyBorder="1" applyAlignment="1" applyProtection="1">
      <alignment horizontal="center" vertical="top" wrapText="1"/>
      <protection locked="0"/>
    </xf>
    <xf numFmtId="9" fontId="6" fillId="37" borderId="65" xfId="66" applyFont="1" applyFill="1" applyBorder="1" applyAlignment="1" applyProtection="1">
      <alignment horizontal="center" vertical="top" wrapText="1"/>
    </xf>
    <xf numFmtId="9" fontId="6" fillId="37" borderId="72" xfId="66" applyFont="1" applyFill="1" applyBorder="1" applyAlignment="1" applyProtection="1">
      <alignment horizontal="center" vertical="top" wrapText="1"/>
    </xf>
    <xf numFmtId="0" fontId="0" fillId="37" borderId="65" xfId="0" applyFill="1" applyBorder="1" applyAlignment="1">
      <alignment horizontal="center" vertical="top" wrapText="1"/>
    </xf>
    <xf numFmtId="0" fontId="0" fillId="37" borderId="72" xfId="0" applyFill="1" applyBorder="1" applyAlignment="1">
      <alignment horizontal="center" vertical="top" wrapText="1"/>
    </xf>
    <xf numFmtId="0" fontId="6" fillId="37" borderId="65" xfId="0" applyFont="1" applyFill="1" applyBorder="1" applyAlignment="1">
      <alignment horizontal="center" vertical="top" wrapText="1"/>
    </xf>
    <xf numFmtId="0" fontId="6" fillId="37" borderId="72" xfId="0" applyFont="1" applyFill="1" applyBorder="1" applyAlignment="1">
      <alignment horizontal="center" vertical="top" wrapText="1"/>
    </xf>
    <xf numFmtId="0" fontId="8" fillId="0" borderId="28" xfId="0" applyFont="1" applyBorder="1" applyAlignment="1" applyProtection="1">
      <alignment horizontal="center" vertical="center" wrapText="1"/>
      <protection locked="0"/>
    </xf>
    <xf numFmtId="9" fontId="6" fillId="0" borderId="89" xfId="0" applyNumberFormat="1" applyFont="1" applyBorder="1" applyAlignment="1" applyProtection="1">
      <alignment horizontal="center" vertical="center" wrapText="1"/>
      <protection locked="0"/>
    </xf>
    <xf numFmtId="9" fontId="6" fillId="0" borderId="90" xfId="0" applyNumberFormat="1" applyFont="1" applyBorder="1" applyAlignment="1" applyProtection="1">
      <alignment horizontal="center" vertical="center" wrapText="1"/>
      <protection locked="0"/>
    </xf>
    <xf numFmtId="9" fontId="6" fillId="0" borderId="128" xfId="0" applyNumberFormat="1" applyFont="1" applyBorder="1" applyAlignment="1" applyProtection="1">
      <alignment horizontal="center" vertical="center" wrapText="1"/>
      <protection locked="0"/>
    </xf>
    <xf numFmtId="0" fontId="0" fillId="0" borderId="43" xfId="0" applyBorder="1" applyAlignment="1">
      <alignment horizontal="center" vertical="top" wrapText="1"/>
    </xf>
    <xf numFmtId="0" fontId="8" fillId="37" borderId="88" xfId="0" applyFont="1" applyFill="1" applyBorder="1" applyAlignment="1" applyProtection="1">
      <alignment horizontal="center" vertical="center" wrapText="1"/>
      <protection locked="0"/>
    </xf>
    <xf numFmtId="9" fontId="33" fillId="4" borderId="26" xfId="66" applyFont="1" applyFill="1" applyBorder="1" applyAlignment="1" applyProtection="1">
      <alignment horizontal="center" vertical="center" wrapText="1"/>
      <protection locked="0"/>
    </xf>
    <xf numFmtId="9" fontId="33" fillId="4" borderId="45" xfId="66" applyFont="1" applyFill="1" applyBorder="1" applyAlignment="1" applyProtection="1">
      <alignment horizontal="center" vertical="center" wrapText="1"/>
      <protection locked="0"/>
    </xf>
    <xf numFmtId="9" fontId="33" fillId="4" borderId="53" xfId="66" applyFont="1" applyFill="1" applyBorder="1" applyAlignment="1" applyProtection="1">
      <alignment horizontal="center" vertical="center" wrapText="1"/>
      <protection locked="0"/>
    </xf>
    <xf numFmtId="9" fontId="41" fillId="0" borderId="26" xfId="66" applyFont="1" applyFill="1" applyBorder="1" applyAlignment="1" applyProtection="1">
      <alignment horizontal="center" vertical="center" wrapText="1"/>
      <protection locked="0"/>
    </xf>
    <xf numFmtId="9" fontId="41" fillId="0" borderId="45" xfId="66" applyFont="1" applyFill="1" applyBorder="1" applyAlignment="1" applyProtection="1">
      <alignment horizontal="center" vertical="center" wrapText="1"/>
      <protection locked="0"/>
    </xf>
    <xf numFmtId="9" fontId="41" fillId="0" borderId="53" xfId="66" applyFont="1" applyFill="1" applyBorder="1" applyAlignment="1" applyProtection="1">
      <alignment horizontal="center" vertical="center" wrapText="1"/>
      <protection locked="0"/>
    </xf>
    <xf numFmtId="12" fontId="6" fillId="0" borderId="28" xfId="0" applyNumberFormat="1" applyFont="1" applyBorder="1" applyAlignment="1" applyProtection="1">
      <alignment horizontal="center" vertical="center" wrapText="1"/>
      <protection locked="0"/>
    </xf>
    <xf numFmtId="164" fontId="6" fillId="0" borderId="2" xfId="0" applyNumberFormat="1" applyFont="1" applyBorder="1" applyAlignment="1" applyProtection="1">
      <alignment horizontal="center" vertical="center" wrapText="1"/>
      <protection locked="0"/>
    </xf>
    <xf numFmtId="164" fontId="6" fillId="0" borderId="29" xfId="0" applyNumberFormat="1" applyFont="1" applyBorder="1" applyAlignment="1" applyProtection="1">
      <alignment horizontal="center" vertical="center" wrapText="1"/>
      <protection locked="0"/>
    </xf>
    <xf numFmtId="0" fontId="8" fillId="37" borderId="92" xfId="0" applyFont="1" applyFill="1" applyBorder="1" applyAlignment="1">
      <alignment horizontal="center" vertical="top" wrapText="1"/>
    </xf>
    <xf numFmtId="0" fontId="8" fillId="37" borderId="93" xfId="0" applyFont="1" applyFill="1" applyBorder="1" applyAlignment="1">
      <alignment horizontal="center" vertical="top" wrapText="1"/>
    </xf>
    <xf numFmtId="0" fontId="8" fillId="37" borderId="94" xfId="0" applyFont="1" applyFill="1" applyBorder="1" applyAlignment="1">
      <alignment horizontal="center" vertical="top" wrapText="1"/>
    </xf>
    <xf numFmtId="0" fontId="6" fillId="37" borderId="28" xfId="0" applyFont="1" applyFill="1" applyBorder="1" applyAlignment="1">
      <alignment horizontal="center" vertical="top" wrapText="1"/>
    </xf>
    <xf numFmtId="0" fontId="6" fillId="37" borderId="29" xfId="0" applyFont="1" applyFill="1" applyBorder="1" applyAlignment="1">
      <alignment horizontal="center" vertical="top" wrapText="1"/>
    </xf>
    <xf numFmtId="0" fontId="6" fillId="0" borderId="28" xfId="0" applyFont="1" applyBorder="1" applyAlignment="1">
      <alignment horizontal="center" vertical="top" wrapText="1"/>
    </xf>
    <xf numFmtId="0" fontId="6" fillId="0" borderId="2" xfId="0" applyFont="1" applyBorder="1" applyAlignment="1">
      <alignment horizontal="center" vertical="top" wrapText="1"/>
    </xf>
    <xf numFmtId="0" fontId="6" fillId="0" borderId="29" xfId="0" applyFont="1" applyBorder="1" applyAlignment="1">
      <alignment horizontal="center" vertical="top" wrapText="1"/>
    </xf>
    <xf numFmtId="0" fontId="6" fillId="39" borderId="28" xfId="0" applyFont="1" applyFill="1" applyBorder="1" applyAlignment="1" applyProtection="1">
      <alignment horizontal="center" vertical="center" wrapText="1"/>
      <protection locked="0"/>
    </xf>
    <xf numFmtId="0" fontId="6" fillId="39" borderId="29" xfId="0" applyFont="1" applyFill="1" applyBorder="1" applyAlignment="1" applyProtection="1">
      <alignment horizontal="center" vertical="center" wrapText="1"/>
      <protection locked="0"/>
    </xf>
    <xf numFmtId="0" fontId="3" fillId="34" borderId="45" xfId="0" applyFont="1" applyFill="1" applyBorder="1" applyAlignment="1">
      <alignment horizontal="center" vertical="center"/>
    </xf>
  </cellXfs>
  <cellStyles count="87">
    <cellStyle name="Bueno 2" xfId="3" xr:uid="{00000000-0005-0000-0000-000000000000}"/>
    <cellStyle name="Cálculo 2" xfId="4" xr:uid="{00000000-0005-0000-0000-000001000000}"/>
    <cellStyle name="Cálculo 2 2" xfId="69" xr:uid="{668202AF-6884-446D-B549-F4AD77426F2B}"/>
    <cellStyle name="Cálculo 2 3" xfId="75" xr:uid="{02C95E46-679D-4CA5-B2A0-96B9E178429F}"/>
    <cellStyle name="Cálculo 2 4" xfId="84" xr:uid="{A4477EB5-5D06-4BB3-BDC2-4DBCCF81E180}"/>
    <cellStyle name="Celda de comprobación 2" xfId="5" xr:uid="{00000000-0005-0000-0000-000002000000}"/>
    <cellStyle name="Celda vinculada 2" xfId="6" xr:uid="{00000000-0005-0000-0000-000003000000}"/>
    <cellStyle name="Encabezado 1 2" xfId="41" xr:uid="{00000000-0005-0000-0000-000004000000}"/>
    <cellStyle name="Encabezado 4 2" xfId="7" xr:uid="{00000000-0005-0000-0000-000005000000}"/>
    <cellStyle name="Énfasis 1" xfId="8" xr:uid="{00000000-0005-0000-0000-000006000000}"/>
    <cellStyle name="Énfasis 2" xfId="9" xr:uid="{00000000-0005-0000-0000-000007000000}"/>
    <cellStyle name="Énfasis 3" xfId="10" xr:uid="{00000000-0005-0000-0000-000008000000}"/>
    <cellStyle name="Énfasis1 - 20%" xfId="12" xr:uid="{00000000-0005-0000-0000-000009000000}"/>
    <cellStyle name="Énfasis1 - 40%" xfId="13" xr:uid="{00000000-0005-0000-0000-00000A000000}"/>
    <cellStyle name="Énfasis1 - 60%" xfId="14" xr:uid="{00000000-0005-0000-0000-00000B000000}"/>
    <cellStyle name="Énfasis1 2" xfId="11" xr:uid="{00000000-0005-0000-0000-00000C000000}"/>
    <cellStyle name="Énfasis1 3" xfId="60" xr:uid="{00000000-0005-0000-0000-00000D000000}"/>
    <cellStyle name="Énfasis2 - 20%" xfId="16" xr:uid="{00000000-0005-0000-0000-00000E000000}"/>
    <cellStyle name="Énfasis2 - 40%" xfId="17" xr:uid="{00000000-0005-0000-0000-00000F000000}"/>
    <cellStyle name="Énfasis2 - 60%" xfId="18" xr:uid="{00000000-0005-0000-0000-000010000000}"/>
    <cellStyle name="Énfasis2 2" xfId="15" xr:uid="{00000000-0005-0000-0000-000011000000}"/>
    <cellStyle name="Énfasis2 3" xfId="61" xr:uid="{00000000-0005-0000-0000-000012000000}"/>
    <cellStyle name="Énfasis3 - 20%" xfId="20" xr:uid="{00000000-0005-0000-0000-000013000000}"/>
    <cellStyle name="Énfasis3 - 40%" xfId="21" xr:uid="{00000000-0005-0000-0000-000014000000}"/>
    <cellStyle name="Énfasis3 - 60%" xfId="22" xr:uid="{00000000-0005-0000-0000-000015000000}"/>
    <cellStyle name="Énfasis3 2" xfId="19" xr:uid="{00000000-0005-0000-0000-000016000000}"/>
    <cellStyle name="Énfasis3 3" xfId="62" xr:uid="{00000000-0005-0000-0000-000017000000}"/>
    <cellStyle name="Énfasis4 - 20%" xfId="24" xr:uid="{00000000-0005-0000-0000-000018000000}"/>
    <cellStyle name="Énfasis4 - 40%" xfId="25" xr:uid="{00000000-0005-0000-0000-000019000000}"/>
    <cellStyle name="Énfasis4 - 60%" xfId="26" xr:uid="{00000000-0005-0000-0000-00001A000000}"/>
    <cellStyle name="Énfasis4 2" xfId="23" xr:uid="{00000000-0005-0000-0000-00001B000000}"/>
    <cellStyle name="Énfasis4 3" xfId="63" xr:uid="{00000000-0005-0000-0000-00001C000000}"/>
    <cellStyle name="Énfasis5 - 20%" xfId="28" xr:uid="{00000000-0005-0000-0000-00001D000000}"/>
    <cellStyle name="Énfasis5 - 40%" xfId="29" xr:uid="{00000000-0005-0000-0000-00001E000000}"/>
    <cellStyle name="Énfasis5 - 60%" xfId="30" xr:uid="{00000000-0005-0000-0000-00001F000000}"/>
    <cellStyle name="Énfasis5 2" xfId="27" xr:uid="{00000000-0005-0000-0000-000020000000}"/>
    <cellStyle name="Énfasis5 3" xfId="64" xr:uid="{00000000-0005-0000-0000-000021000000}"/>
    <cellStyle name="Énfasis6 - 20%" xfId="32" xr:uid="{00000000-0005-0000-0000-000022000000}"/>
    <cellStyle name="Énfasis6 - 40%" xfId="33" xr:uid="{00000000-0005-0000-0000-000023000000}"/>
    <cellStyle name="Énfasis6 - 60%" xfId="34" xr:uid="{00000000-0005-0000-0000-000024000000}"/>
    <cellStyle name="Énfasis6 2" xfId="31" xr:uid="{00000000-0005-0000-0000-000025000000}"/>
    <cellStyle name="Énfasis6 3" xfId="65" xr:uid="{00000000-0005-0000-0000-000026000000}"/>
    <cellStyle name="Entrada 2" xfId="35" xr:uid="{00000000-0005-0000-0000-000027000000}"/>
    <cellStyle name="Entrada 2 2" xfId="70" xr:uid="{27CEFD64-168B-4F75-8C16-D021CF76E741}"/>
    <cellStyle name="Entrada 2 3" xfId="78" xr:uid="{FFA050BD-8664-4B1E-8032-DF8D9415C004}"/>
    <cellStyle name="Entrada 2 4" xfId="83" xr:uid="{DAF6CBCE-B3A3-4DA1-BEFB-F32465F2584E}"/>
    <cellStyle name="Incorrecto 2" xfId="36" xr:uid="{00000000-0005-0000-0000-000028000000}"/>
    <cellStyle name="Millares [0]" xfId="67" builtinId="6"/>
    <cellStyle name="Millares [0] 2" xfId="74" xr:uid="{46C6E07B-9E55-4C10-A748-68B31AB40674}"/>
    <cellStyle name="Millares [0] 3" xfId="85" xr:uid="{E5EAAFEA-E2B3-4FF9-9D4F-FBF8D3AAEEEA}"/>
    <cellStyle name="Neutral 2" xfId="37" xr:uid="{00000000-0005-0000-0000-000029000000}"/>
    <cellStyle name="Normal" xfId="0" builtinId="0"/>
    <cellStyle name="Normal 2" xfId="2" xr:uid="{00000000-0005-0000-0000-00002B000000}"/>
    <cellStyle name="Normal 2 2" xfId="49" xr:uid="{00000000-0005-0000-0000-00002C000000}"/>
    <cellStyle name="Normal 2 2 2" xfId="68" xr:uid="{63F6AC83-6CCB-4797-BB6C-319F988B8B00}"/>
    <cellStyle name="Normal 2 3" xfId="46" xr:uid="{00000000-0005-0000-0000-00002D000000}"/>
    <cellStyle name="Normal 3" xfId="1" xr:uid="{00000000-0005-0000-0000-00002E000000}"/>
    <cellStyle name="Normal 3 2" xfId="52" xr:uid="{00000000-0005-0000-0000-00002F000000}"/>
    <cellStyle name="Normal 3 2 2" xfId="58" xr:uid="{00000000-0005-0000-0000-000030000000}"/>
    <cellStyle name="Normal 3 3" xfId="54" xr:uid="{00000000-0005-0000-0000-000031000000}"/>
    <cellStyle name="Normal 3 4" xfId="47" xr:uid="{00000000-0005-0000-0000-000032000000}"/>
    <cellStyle name="Normal 4" xfId="48" xr:uid="{00000000-0005-0000-0000-000033000000}"/>
    <cellStyle name="Normal 4 2" xfId="51" xr:uid="{00000000-0005-0000-0000-000034000000}"/>
    <cellStyle name="Normal 4 2 2" xfId="57" xr:uid="{00000000-0005-0000-0000-000035000000}"/>
    <cellStyle name="Normal 4 3" xfId="55" xr:uid="{00000000-0005-0000-0000-000036000000}"/>
    <cellStyle name="Normal 5" xfId="50" xr:uid="{00000000-0005-0000-0000-000037000000}"/>
    <cellStyle name="Normal 5 2" xfId="56" xr:uid="{00000000-0005-0000-0000-000038000000}"/>
    <cellStyle name="Normal 6" xfId="53" xr:uid="{00000000-0005-0000-0000-000039000000}"/>
    <cellStyle name="Normal 6 2" xfId="59" xr:uid="{00000000-0005-0000-0000-00003A000000}"/>
    <cellStyle name="Notas 2" xfId="38" xr:uid="{00000000-0005-0000-0000-00003B000000}"/>
    <cellStyle name="Notas 2 2" xfId="71" xr:uid="{694F49C1-9E27-48E2-891A-0B3E9CE0EAAB}"/>
    <cellStyle name="Notas 2 3" xfId="79" xr:uid="{1DB6E087-CD0B-41DE-B975-E946AD6DC35E}"/>
    <cellStyle name="Notas 2 4" xfId="77" xr:uid="{1652B663-F036-49FA-8A54-E709ACB1841D}"/>
    <cellStyle name="Porcentaje" xfId="66" builtinId="5"/>
    <cellStyle name="Porcentaje 2" xfId="86" xr:uid="{B5369195-56C2-4B1D-8A24-02E5EF4B5390}"/>
    <cellStyle name="Salida 2" xfId="39" xr:uid="{00000000-0005-0000-0000-00003D000000}"/>
    <cellStyle name="Salida 2 2" xfId="72" xr:uid="{AA0A712D-FC8F-4C76-9FEC-24BD02FB0EA6}"/>
    <cellStyle name="Salida 2 3" xfId="80" xr:uid="{96FCF2D9-B72E-4812-8C58-94B0BC7CFB39}"/>
    <cellStyle name="Salida 2 4" xfId="76" xr:uid="{3E19895B-63A8-4BF2-AE3C-6CDD45EC13AA}"/>
    <cellStyle name="Texto de advertencia 2" xfId="40" xr:uid="{00000000-0005-0000-0000-00003E000000}"/>
    <cellStyle name="Título 2 2" xfId="42" xr:uid="{00000000-0005-0000-0000-00003F000000}"/>
    <cellStyle name="Título 3 2" xfId="43" xr:uid="{00000000-0005-0000-0000-000040000000}"/>
    <cellStyle name="Título de hoja" xfId="44" xr:uid="{00000000-0005-0000-0000-000041000000}"/>
    <cellStyle name="Total 2" xfId="45" xr:uid="{00000000-0005-0000-0000-000042000000}"/>
    <cellStyle name="Total 2 2" xfId="73" xr:uid="{B078758A-C5F1-41D6-9D47-7A8C2EC42CCF}"/>
    <cellStyle name="Total 2 3" xfId="81" xr:uid="{E0C7E582-662F-4A10-A702-53EC2C3A9579}"/>
    <cellStyle name="Total 2 4" xfId="82" xr:uid="{FFCDDD4F-2EF3-4CE8-BB6D-FC634B4B847F}"/>
  </cellStyles>
  <dxfs count="268">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C00000"/>
        </patternFill>
      </fill>
    </dxf>
    <dxf>
      <fill>
        <patternFill>
          <bgColor rgb="FF92D050"/>
        </patternFill>
      </fill>
    </dxf>
    <dxf>
      <fill>
        <patternFill>
          <bgColor theme="9" tint="-0.24994659260841701"/>
        </patternFill>
      </fill>
    </dxf>
    <dxf>
      <fill>
        <patternFill>
          <bgColor rgb="FFFFFF00"/>
        </patternFill>
      </fill>
    </dxf>
    <dxf>
      <fill>
        <patternFill>
          <bgColor rgb="FF92D050"/>
        </patternFill>
      </fill>
    </dxf>
    <dxf>
      <fill>
        <patternFill>
          <bgColor rgb="FF00B05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66"/>
        </patternFill>
      </fill>
    </dxf>
    <dxf>
      <fill>
        <patternFill>
          <bgColor rgb="FFFFC000"/>
        </patternFill>
      </fill>
    </dxf>
    <dxf>
      <fill>
        <patternFill>
          <bgColor rgb="FFFF0000"/>
        </patternFill>
      </fill>
    </dxf>
    <dxf>
      <fill>
        <patternFill>
          <bgColor rgb="FFC00000"/>
        </patternFill>
      </fill>
    </dxf>
    <dxf>
      <fill>
        <patternFill>
          <bgColor theme="9" tint="-0.24994659260841701"/>
        </patternFill>
      </fill>
    </dxf>
    <dxf>
      <fill>
        <patternFill>
          <bgColor rgb="FFFFFF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theme="9" tint="-0.24994659260841701"/>
        </patternFill>
      </fill>
    </dxf>
    <dxf>
      <fill>
        <patternFill>
          <bgColor rgb="FF92D050"/>
        </patternFill>
      </fill>
    </dxf>
    <dxf>
      <fill>
        <patternFill>
          <bgColor rgb="FFC00000"/>
        </patternFill>
      </fill>
    </dxf>
    <dxf>
      <fill>
        <patternFill patternType="solid">
          <bgColor rgb="FFC00000"/>
        </patternFill>
      </fill>
    </dxf>
    <dxf>
      <fill>
        <patternFill patternType="solid">
          <bgColor theme="9" tint="-0.24994659260841701"/>
        </patternFill>
      </fill>
    </dxf>
    <dxf>
      <fill>
        <patternFill patternType="solid">
          <bgColor rgb="FF92D050"/>
        </patternFill>
      </fill>
    </dxf>
    <dxf>
      <fill>
        <patternFill>
          <bgColor theme="9" tint="-0.24994659260841701"/>
        </patternFill>
      </fill>
    </dxf>
    <dxf>
      <fill>
        <patternFill>
          <bgColor rgb="FF92D050"/>
        </patternFill>
      </fill>
    </dxf>
    <dxf>
      <fill>
        <patternFill>
          <bgColor rgb="FFC00000"/>
        </patternFill>
      </fill>
    </dxf>
    <dxf>
      <fill>
        <patternFill>
          <bgColor rgb="FFFFFF00"/>
        </patternFill>
      </fill>
    </dxf>
    <dxf>
      <fill>
        <patternFill patternType="solid">
          <bgColor rgb="FFFFFF00"/>
        </patternFill>
      </fill>
    </dxf>
    <dxf>
      <fill>
        <patternFill>
          <bgColor rgb="FFFFFF00"/>
        </patternFill>
      </fill>
    </dxf>
    <dxf>
      <fill>
        <patternFill>
          <bgColor rgb="FF00B050"/>
        </patternFill>
      </fill>
    </dxf>
    <dxf>
      <fill>
        <patternFill>
          <bgColor rgb="FFFF0000"/>
        </patternFill>
      </fill>
    </dxf>
    <dxf>
      <fill>
        <patternFill>
          <bgColor rgb="FFFFC000"/>
        </patternFill>
      </fill>
    </dxf>
    <dxf>
      <fill>
        <patternFill>
          <bgColor rgb="FF92D050"/>
        </patternFill>
      </fill>
    </dxf>
    <dxf>
      <fill>
        <patternFill patternType="solid">
          <bgColor rgb="FF00B050"/>
        </patternFill>
      </fill>
    </dxf>
    <dxf>
      <fill>
        <patternFill patternType="solid">
          <bgColor rgb="FF92D050"/>
        </patternFill>
      </fill>
    </dxf>
    <dxf>
      <fill>
        <patternFill patternType="solid">
          <bgColor rgb="FFFFC000"/>
        </patternFill>
      </fill>
    </dxf>
    <dxf>
      <fill>
        <patternFill patternType="solid">
          <bgColor rgb="FFFF0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00B050"/>
        </patternFill>
      </fill>
    </dxf>
    <dxf>
      <fill>
        <patternFill>
          <bgColor rgb="FF92D050"/>
        </patternFill>
      </fill>
    </dxf>
    <dxf>
      <fill>
        <patternFill>
          <bgColor rgb="FFFFFF66"/>
        </patternFill>
      </fill>
    </dxf>
    <dxf>
      <fill>
        <patternFill>
          <bgColor rgb="FFFFC000"/>
        </patternFill>
      </fill>
    </dxf>
    <dxf>
      <fill>
        <patternFill patternType="solid">
          <bgColor rgb="FFFFC000"/>
        </patternFill>
      </fill>
    </dxf>
    <dxf>
      <fill>
        <patternFill patternType="solid">
          <bgColor rgb="FFFF0000"/>
        </patternFill>
      </fill>
    </dxf>
    <dxf>
      <fill>
        <patternFill patternType="solid">
          <bgColor rgb="FFFFFF66"/>
        </patternFill>
      </fill>
    </dxf>
    <dxf>
      <fill>
        <patternFill patternType="solid">
          <bgColor rgb="FF00B050"/>
        </patternFill>
      </fill>
    </dxf>
    <dxf>
      <fill>
        <patternFill patternType="solid">
          <bgColor rgb="FF92D050"/>
        </patternFill>
      </fill>
    </dxf>
    <dxf>
      <fill>
        <patternFill>
          <bgColor rgb="FFFF0000"/>
        </patternFill>
      </fill>
    </dxf>
    <dxf>
      <fill>
        <patternFill>
          <bgColor rgb="FFFFC000"/>
        </patternFill>
      </fill>
    </dxf>
    <dxf>
      <fill>
        <patternFill>
          <bgColor rgb="FFFFFF66"/>
        </patternFill>
      </fill>
    </dxf>
    <dxf>
      <fill>
        <patternFill>
          <bgColor rgb="FF00B050"/>
        </patternFill>
      </fill>
    </dxf>
    <dxf>
      <fill>
        <patternFill>
          <bgColor rgb="FF92D050"/>
        </patternFill>
      </fill>
    </dxf>
    <dxf>
      <fill>
        <patternFill>
          <bgColor rgb="FF92D050"/>
        </patternFill>
      </fill>
    </dxf>
    <dxf>
      <fill>
        <patternFill>
          <bgColor rgb="FFC00000"/>
        </patternFill>
      </fill>
    </dxf>
    <dxf>
      <fill>
        <patternFill>
          <bgColor theme="9" tint="-0.24994659260841701"/>
        </patternFill>
      </fill>
    </dxf>
    <dxf>
      <fill>
        <patternFill>
          <bgColor rgb="FFFFFF00"/>
        </patternFill>
      </fill>
    </dxf>
    <dxf>
      <fill>
        <patternFill patternType="solid">
          <bgColor theme="9" tint="-0.24994659260841701"/>
        </patternFill>
      </fill>
    </dxf>
    <dxf>
      <fill>
        <patternFill patternType="solid">
          <bgColor rgb="FFFFFF00"/>
        </patternFill>
      </fill>
    </dxf>
    <dxf>
      <fill>
        <patternFill patternType="solid">
          <bgColor rgb="FF92D050"/>
        </patternFill>
      </fill>
    </dxf>
    <dxf>
      <fill>
        <patternFill patternType="solid">
          <bgColor rgb="FFC00000"/>
        </patternFill>
      </fill>
    </dxf>
    <dxf>
      <fill>
        <patternFill>
          <bgColor rgb="FF92D050"/>
        </patternFill>
      </fill>
    </dxf>
    <dxf>
      <fill>
        <patternFill>
          <bgColor rgb="FFFFFF00"/>
        </patternFill>
      </fill>
    </dxf>
    <dxf>
      <fill>
        <patternFill>
          <bgColor theme="9" tint="-0.24994659260841701"/>
        </patternFill>
      </fill>
    </dxf>
    <dxf>
      <fill>
        <patternFill>
          <bgColor rgb="FFC00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patternType="solid">
          <bgColor rgb="FFFFC000"/>
        </patternFill>
      </fill>
    </dxf>
    <dxf>
      <fill>
        <patternFill patternType="solid">
          <bgColor rgb="FF92D050"/>
        </patternFill>
      </fill>
    </dxf>
    <dxf>
      <fill>
        <patternFill patternType="solid">
          <bgColor rgb="FF00B050"/>
        </patternFill>
      </fill>
    </dxf>
    <dxf>
      <fill>
        <patternFill patternType="solid">
          <bgColor rgb="FFFFFF00"/>
        </patternFill>
      </fill>
    </dxf>
    <dxf>
      <fill>
        <patternFill patternType="solid">
          <bgColor rgb="FFFF00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ill>
        <patternFill patternType="solid">
          <bgColor rgb="FFFFFF00"/>
        </patternFill>
      </fill>
    </dxf>
    <dxf>
      <fill>
        <patternFill patternType="solid">
          <bgColor rgb="FFFF0000"/>
        </patternFill>
      </fill>
    </dxf>
    <dxf>
      <fill>
        <patternFill patternType="solid">
          <bgColor rgb="FFFFC000"/>
        </patternFill>
      </fill>
    </dxf>
    <dxf>
      <fill>
        <patternFill patternType="solid">
          <bgColor rgb="FF00B050"/>
        </patternFill>
      </fill>
    </dxf>
    <dxf>
      <fill>
        <patternFill patternType="solid">
          <bgColor rgb="FF92D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FF0000"/>
        </patternFill>
      </fill>
    </dxf>
    <dxf>
      <fill>
        <patternFill>
          <bgColor rgb="FFFFFF00"/>
        </patternFill>
      </fill>
    </dxf>
    <dxf>
      <fill>
        <patternFill>
          <bgColor rgb="FF00B050"/>
        </patternFill>
      </fill>
    </dxf>
    <dxf>
      <fill>
        <patternFill>
          <bgColor rgb="FF92D050"/>
        </patternFill>
      </fill>
    </dxf>
    <dxf>
      <fill>
        <patternFill>
          <bgColor rgb="FFFF0000"/>
        </patternFill>
      </fill>
    </dxf>
    <dxf>
      <fill>
        <patternFill>
          <bgColor rgb="FFFFC000"/>
        </patternFill>
      </fill>
    </dxf>
    <dxf>
      <fill>
        <patternFill patternType="solid">
          <bgColor rgb="FFFF0000"/>
        </patternFill>
      </fill>
    </dxf>
    <dxf>
      <fill>
        <patternFill patternType="solid">
          <bgColor rgb="FFFFC000"/>
        </patternFill>
      </fill>
    </dxf>
    <dxf>
      <fill>
        <patternFill patternType="solid">
          <bgColor rgb="FF00B050"/>
        </patternFill>
      </fill>
    </dxf>
    <dxf>
      <fill>
        <patternFill patternType="solid">
          <bgColor rgb="FF92D050"/>
        </patternFill>
      </fill>
    </dxf>
    <dxf>
      <fill>
        <patternFill patternType="solid">
          <bgColor rgb="FFFFFF00"/>
        </patternFill>
      </fill>
    </dxf>
    <dxf>
      <fill>
        <patternFill>
          <bgColor rgb="FF00B050"/>
        </patternFill>
      </fill>
    </dxf>
    <dxf>
      <fill>
        <patternFill>
          <bgColor rgb="FF92D050"/>
        </patternFill>
      </fill>
    </dxf>
    <dxf>
      <fill>
        <patternFill>
          <bgColor rgb="FFFFC000"/>
        </patternFill>
      </fill>
    </dxf>
    <dxf>
      <fill>
        <patternFill>
          <bgColor rgb="FFFFFF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patternType="solid">
          <bgColor rgb="FF92D050"/>
        </patternFill>
      </fill>
    </dxf>
    <dxf>
      <fill>
        <patternFill patternType="solid">
          <bgColor rgb="FF00B050"/>
        </patternFill>
      </fill>
    </dxf>
    <dxf>
      <fill>
        <patternFill patternType="solid">
          <bgColor rgb="FFFF0000"/>
        </patternFill>
      </fill>
    </dxf>
    <dxf>
      <fill>
        <patternFill patternType="solid">
          <bgColor rgb="FFFFC000"/>
        </patternFill>
      </fill>
    </dxf>
    <dxf>
      <fill>
        <patternFill patternType="solid">
          <bgColor rgb="FFFFFF00"/>
        </patternFill>
      </fill>
    </dxf>
    <dxf>
      <fill>
        <patternFill>
          <bgColor rgb="FFFF0000"/>
        </patternFill>
      </fill>
    </dxf>
    <dxf>
      <fill>
        <patternFill>
          <bgColor rgb="FFFFC000"/>
        </patternFill>
      </fill>
    </dxf>
    <dxf>
      <fill>
        <patternFill>
          <bgColor rgb="FFFFFF00"/>
        </patternFill>
      </fill>
    </dxf>
    <dxf>
      <fill>
        <patternFill>
          <bgColor rgb="FF00B050"/>
        </patternFill>
      </fill>
    </dxf>
    <dxf>
      <fill>
        <patternFill>
          <bgColor rgb="FF92D050"/>
        </patternFill>
      </fill>
    </dxf>
    <dxf>
      <font>
        <b val="0"/>
        <i val="0"/>
        <strike val="0"/>
        <condense val="0"/>
        <extend val="0"/>
        <outline val="0"/>
        <shadow val="0"/>
        <u val="none"/>
        <vertAlign val="baseline"/>
        <sz val="11"/>
        <color theme="1"/>
        <name val="Calibri"/>
        <scheme val="minor"/>
      </font>
      <alignment horizontal="lef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theme="1"/>
        <name val="Calibri"/>
        <scheme val="minor"/>
      </font>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thin">
          <color indexed="64"/>
        </left>
        <right style="thin">
          <color indexed="64"/>
        </right>
        <top style="thin">
          <color indexed="64"/>
        </top>
        <bottom style="thin">
          <color indexed="64"/>
        </bottom>
      </border>
    </dxf>
    <dxf>
      <alignment horizontal="left" vertical="top" textRotation="0" indent="0" justifyLastLine="0" shrinkToFit="0" readingOrder="0"/>
    </dxf>
    <dxf>
      <border outline="0">
        <bottom style="thin">
          <color indexed="64"/>
        </bottom>
      </border>
    </dxf>
    <dxf>
      <font>
        <b/>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00B050"/>
      <color rgb="FF92D050"/>
      <color rgb="FFFFFF66"/>
      <color rgb="FFFFFFCC"/>
      <color rgb="FFFFFF00"/>
      <color rgb="FFFFCC99"/>
      <color rgb="FFFFFF99"/>
      <color rgb="FFE26B0A"/>
      <color rgb="FFC00000"/>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511968</xdr:colOff>
      <xdr:row>0</xdr:row>
      <xdr:rowOff>0</xdr:rowOff>
    </xdr:from>
    <xdr:to>
      <xdr:col>1</xdr:col>
      <xdr:colOff>1202531</xdr:colOff>
      <xdr:row>2</xdr:row>
      <xdr:rowOff>142875</xdr:rowOff>
    </xdr:to>
    <xdr:pic>
      <xdr:nvPicPr>
        <xdr:cNvPr id="3" name="Imagen 2">
          <a:extLst>
            <a:ext uri="{FF2B5EF4-FFF2-40B4-BE49-F238E27FC236}">
              <a16:creationId xmlns:a16="http://schemas.microsoft.com/office/drawing/2014/main" id="{C982D0E0-7C9E-4AF2-9E4E-96F22F37B56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3906" y="0"/>
          <a:ext cx="690563" cy="523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204640</xdr:colOff>
      <xdr:row>1</xdr:row>
      <xdr:rowOff>17475</xdr:rowOff>
    </xdr:from>
    <xdr:to>
      <xdr:col>9</xdr:col>
      <xdr:colOff>1194605</xdr:colOff>
      <xdr:row>5</xdr:row>
      <xdr:rowOff>3868</xdr:rowOff>
    </xdr:to>
    <xdr:pic>
      <xdr:nvPicPr>
        <xdr:cNvPr id="3" name="Imagen 2">
          <a:extLst>
            <a:ext uri="{FF2B5EF4-FFF2-40B4-BE49-F238E27FC236}">
              <a16:creationId xmlns:a16="http://schemas.microsoft.com/office/drawing/2014/main" id="{C3F09365-69E0-452F-96FD-EBC75B224BF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55015" y="207975"/>
          <a:ext cx="989965" cy="91666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299357</xdr:colOff>
      <xdr:row>6</xdr:row>
      <xdr:rowOff>176893</xdr:rowOff>
    </xdr:from>
    <xdr:to>
      <xdr:col>14</xdr:col>
      <xdr:colOff>163286</xdr:colOff>
      <xdr:row>17</xdr:row>
      <xdr:rowOff>293638</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4154" t="8622" r="6254"/>
        <a:stretch/>
      </xdr:blipFill>
      <xdr:spPr>
        <a:xfrm>
          <a:off x="10691132" y="1329418"/>
          <a:ext cx="7179129" cy="4905098"/>
        </a:xfrm>
        <a:prstGeom prst="rect">
          <a:avLst/>
        </a:prstGeom>
      </xdr:spPr>
    </xdr:pic>
    <xdr:clientData/>
  </xdr:twoCellAnchor>
  <xdr:twoCellAnchor editAs="oneCell">
    <xdr:from>
      <xdr:col>1</xdr:col>
      <xdr:colOff>0</xdr:colOff>
      <xdr:row>0</xdr:row>
      <xdr:rowOff>0</xdr:rowOff>
    </xdr:from>
    <xdr:to>
      <xdr:col>2</xdr:col>
      <xdr:colOff>306955</xdr:colOff>
      <xdr:row>3</xdr:row>
      <xdr:rowOff>54346</xdr:rowOff>
    </xdr:to>
    <xdr:pic>
      <xdr:nvPicPr>
        <xdr:cNvPr id="3" name="Imagen 1">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80975" y="0"/>
          <a:ext cx="1992880" cy="6666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502227</xdr:colOff>
      <xdr:row>0</xdr:row>
      <xdr:rowOff>51952</xdr:rowOff>
    </xdr:from>
    <xdr:to>
      <xdr:col>9</xdr:col>
      <xdr:colOff>632978</xdr:colOff>
      <xdr:row>3</xdr:row>
      <xdr:rowOff>55418</xdr:rowOff>
    </xdr:to>
    <xdr:pic>
      <xdr:nvPicPr>
        <xdr:cNvPr id="2" name="Imagen 1">
          <a:extLst>
            <a:ext uri="{FF2B5EF4-FFF2-40B4-BE49-F238E27FC236}">
              <a16:creationId xmlns:a16="http://schemas.microsoft.com/office/drawing/2014/main" id="{08AF88DA-D766-4289-B62B-DC333AE71C23}"/>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36652" y="51952"/>
          <a:ext cx="623452" cy="60180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381000</xdr:colOff>
      <xdr:row>0</xdr:row>
      <xdr:rowOff>54428</xdr:rowOff>
    </xdr:from>
    <xdr:to>
      <xdr:col>7</xdr:col>
      <xdr:colOff>1004453</xdr:colOff>
      <xdr:row>3</xdr:row>
      <xdr:rowOff>76573</xdr:rowOff>
    </xdr:to>
    <xdr:pic>
      <xdr:nvPicPr>
        <xdr:cNvPr id="3" name="Imagen 2">
          <a:extLst>
            <a:ext uri="{FF2B5EF4-FFF2-40B4-BE49-F238E27FC236}">
              <a16:creationId xmlns:a16="http://schemas.microsoft.com/office/drawing/2014/main" id="{51505B16-C1BD-43E6-84E1-71A4182F388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419975" y="54428"/>
          <a:ext cx="623453" cy="593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502227</xdr:colOff>
      <xdr:row>0</xdr:row>
      <xdr:rowOff>51952</xdr:rowOff>
    </xdr:from>
    <xdr:to>
      <xdr:col>9</xdr:col>
      <xdr:colOff>620855</xdr:colOff>
      <xdr:row>3</xdr:row>
      <xdr:rowOff>63211</xdr:rowOff>
    </xdr:to>
    <xdr:pic>
      <xdr:nvPicPr>
        <xdr:cNvPr id="2" name="Imagen 1">
          <a:extLst>
            <a:ext uri="{FF2B5EF4-FFF2-40B4-BE49-F238E27FC236}">
              <a16:creationId xmlns:a16="http://schemas.microsoft.com/office/drawing/2014/main" id="{F8FA6A4F-497D-4E90-A2AF-83D9E8E06FE6}"/>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380277" y="51952"/>
          <a:ext cx="623453" cy="5827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502227</xdr:colOff>
      <xdr:row>0</xdr:row>
      <xdr:rowOff>51952</xdr:rowOff>
    </xdr:from>
    <xdr:to>
      <xdr:col>9</xdr:col>
      <xdr:colOff>620856</xdr:colOff>
      <xdr:row>3</xdr:row>
      <xdr:rowOff>55418</xdr:rowOff>
    </xdr:to>
    <xdr:pic>
      <xdr:nvPicPr>
        <xdr:cNvPr id="2" name="Imagen 1">
          <a:extLst>
            <a:ext uri="{FF2B5EF4-FFF2-40B4-BE49-F238E27FC236}">
              <a16:creationId xmlns:a16="http://schemas.microsoft.com/office/drawing/2014/main" id="{EAE34FA5-61FF-42D7-AF84-697C50C1BE5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36652" y="51952"/>
          <a:ext cx="623452" cy="59401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Contenedor\Users\nvanegas\Downloads\Monitoreo%20segInf_2026_ITRIM%20(1).xlsb" TargetMode="External"/><Relationship Id="rId1" Type="http://schemas.openxmlformats.org/officeDocument/2006/relationships/externalLinkPath" Target="Monitoreo%20segInf_2026_ITRIM%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ntexto"/>
      <sheetName val="Matriz_Riesgos"/>
      <sheetName val="Árbol"/>
      <sheetName val="Ejemplos"/>
      <sheetName val="Catalogo_FIS"/>
      <sheetName val="Causas_Corrup"/>
      <sheetName val="Amenazas_SI"/>
      <sheetName val="Vulnerabilidades_SI"/>
      <sheetName val="Controles_SI"/>
      <sheetName val="Tablas"/>
      <sheetName val="Listas"/>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persons/person.xml><?xml version="1.0" encoding="utf-8"?>
<personList xmlns="http://schemas.microsoft.com/office/spreadsheetml/2018/threadedcomments" xmlns:x="http://schemas.openxmlformats.org/spreadsheetml/2006/main">
  <person displayName="Natalia Irina Vanegas Pinzón" id="{7C5356EE-BE6D-4755-8C50-ECBB02AF5002}" userId="S::nvanegas@catastrobogota.gov.co::a6bccbeb-a8a5-420f-938e-6992dd6b8b1d"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EE37A8B-B1A7-46B8-A194-18DDD70A8A4C}" name="Tabla13" displayName="Tabla13" ref="A3:D17" totalsRowShown="0" headerRowDxfId="267" dataDxfId="265" headerRowBorderDxfId="266" tableBorderDxfId="264" totalsRowBorderDxfId="263">
  <tableColumns count="4">
    <tableColumn id="1" xr3:uid="{E178C87F-68C7-4804-9D66-D10358A2F14C}" name="No" dataDxfId="262"/>
    <tableColumn id="2" xr3:uid="{E2505054-735C-4321-8F7E-2F9808437249}" name="TRÁMITE" dataDxfId="261"/>
    <tableColumn id="3" xr3:uid="{A9B40DE5-6741-4273-B994-18A832835701}" name="RIESGO DE CORRUPCIÓN ASOCIADO" dataDxfId="260"/>
    <tableColumn id="4" xr3:uid="{0C679FE2-15CF-42CF-94F0-63A1243D6594}" name="PROCESO" dataDxfId="259"/>
  </tableColumns>
  <tableStyleInfo name="TableStyleLight13"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38" dT="2026-03-25T18:59:28.11" personId="{7C5356EE-BE6D-4755-8C50-ECBB02AF5002}" id="{9D13618D-677F-43FB-A02D-4B3D5B7371C4}">
    <text>Observación de la Subgerencia de Gestión Jurídica: El éxito procesal de la Unidad hoy esta en el 88%, pero antes estuvo muy por debajo de la meta del plan de desarrollo, sugiere no indicar en los 4 años en Bogotá porque no es indicador que la Unidad referencia, indicar un éxito procesal en la vigencia 2025 del 88%.</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7.v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9.vml"/><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2155E-B09C-4D9A-914B-8AA3F231A2A2}">
  <sheetPr>
    <pageSetUpPr fitToPage="1"/>
  </sheetPr>
  <dimension ref="B1:C81"/>
  <sheetViews>
    <sheetView showGridLines="0" zoomScale="85" zoomScaleNormal="85" zoomScaleSheetLayoutView="100" workbookViewId="0">
      <selection activeCell="B12" sqref="B12"/>
    </sheetView>
  </sheetViews>
  <sheetFormatPr baseColWidth="10" defaultColWidth="11.42578125" defaultRowHeight="15" x14ac:dyDescent="0.25"/>
  <cols>
    <col min="1" max="1" width="4" style="14" customWidth="1"/>
    <col min="2" max="2" width="84.5703125" style="14" customWidth="1"/>
    <col min="3" max="3" width="86" style="14" customWidth="1"/>
    <col min="4" max="4" width="62.140625" style="14" customWidth="1"/>
    <col min="5" max="16384" width="11.42578125" style="14"/>
  </cols>
  <sheetData>
    <row r="1" spans="2:3" x14ac:dyDescent="0.25">
      <c r="B1" s="1296"/>
      <c r="C1" s="1296"/>
    </row>
    <row r="2" spans="2:3" x14ac:dyDescent="0.25">
      <c r="B2" s="1296"/>
      <c r="C2" s="1296"/>
    </row>
    <row r="3" spans="2:3" x14ac:dyDescent="0.25">
      <c r="B3" s="1297"/>
      <c r="C3" s="1297"/>
    </row>
    <row r="4" spans="2:3" x14ac:dyDescent="0.25">
      <c r="B4" s="1298" t="s">
        <v>0</v>
      </c>
      <c r="C4" s="1299"/>
    </row>
    <row r="5" spans="2:3" x14ac:dyDescent="0.25">
      <c r="B5"/>
      <c r="C5" s="41"/>
    </row>
    <row r="6" spans="2:3" x14ac:dyDescent="0.25">
      <c r="B6" s="1298" t="s">
        <v>1</v>
      </c>
      <c r="C6" s="1299"/>
    </row>
    <row r="7" spans="2:3" ht="15" customHeight="1" x14ac:dyDescent="0.25">
      <c r="B7" s="1300" t="s">
        <v>2</v>
      </c>
      <c r="C7" s="1301"/>
    </row>
    <row r="8" spans="2:3" x14ac:dyDescent="0.25">
      <c r="B8" s="1292" t="s">
        <v>3</v>
      </c>
      <c r="C8" s="1293"/>
    </row>
    <row r="9" spans="2:3" x14ac:dyDescent="0.25">
      <c r="B9" s="1292" t="s">
        <v>4</v>
      </c>
      <c r="C9" s="1293"/>
    </row>
    <row r="10" spans="2:3" x14ac:dyDescent="0.25">
      <c r="B10" s="135" t="s">
        <v>5</v>
      </c>
      <c r="C10" s="135" t="s">
        <v>6</v>
      </c>
    </row>
    <row r="11" spans="2:3" ht="29.25" customHeight="1" x14ac:dyDescent="0.25">
      <c r="B11" s="1294" t="s">
        <v>7</v>
      </c>
      <c r="C11" s="1295"/>
    </row>
    <row r="12" spans="2:3" ht="45" x14ac:dyDescent="0.25">
      <c r="B12" s="191" t="s">
        <v>8</v>
      </c>
      <c r="C12" s="191" t="s">
        <v>9</v>
      </c>
    </row>
    <row r="13" spans="2:3" ht="50.25" customHeight="1" x14ac:dyDescent="0.25">
      <c r="B13" s="191" t="s">
        <v>10</v>
      </c>
      <c r="C13" s="192" t="s">
        <v>11</v>
      </c>
    </row>
    <row r="14" spans="2:3" ht="70.5" customHeight="1" x14ac:dyDescent="0.25">
      <c r="B14" s="191" t="s">
        <v>12</v>
      </c>
      <c r="C14" s="192" t="s">
        <v>13</v>
      </c>
    </row>
    <row r="15" spans="2:3" ht="66.75" customHeight="1" x14ac:dyDescent="0.25">
      <c r="B15" s="191" t="s">
        <v>14</v>
      </c>
      <c r="C15" s="191" t="s">
        <v>15</v>
      </c>
    </row>
    <row r="16" spans="2:3" ht="75" x14ac:dyDescent="0.25">
      <c r="B16" s="191" t="s">
        <v>16</v>
      </c>
      <c r="C16" s="191" t="s">
        <v>17</v>
      </c>
    </row>
    <row r="17" spans="2:3" ht="30" x14ac:dyDescent="0.25">
      <c r="B17" s="191" t="s">
        <v>18</v>
      </c>
      <c r="C17" s="191" t="s">
        <v>19</v>
      </c>
    </row>
    <row r="18" spans="2:3" ht="38.25" customHeight="1" x14ac:dyDescent="0.25">
      <c r="B18" s="191" t="s">
        <v>20</v>
      </c>
      <c r="C18" s="191" t="s">
        <v>21</v>
      </c>
    </row>
    <row r="19" spans="2:3" ht="45" x14ac:dyDescent="0.25">
      <c r="B19" s="191" t="s">
        <v>22</v>
      </c>
      <c r="C19" s="191" t="s">
        <v>23</v>
      </c>
    </row>
    <row r="20" spans="2:3" ht="30" x14ac:dyDescent="0.25">
      <c r="B20" s="191" t="s">
        <v>24</v>
      </c>
      <c r="C20" s="191" t="s">
        <v>25</v>
      </c>
    </row>
    <row r="21" spans="2:3" ht="45" x14ac:dyDescent="0.25">
      <c r="B21" s="193" t="s">
        <v>26</v>
      </c>
      <c r="C21" s="705" t="s">
        <v>27</v>
      </c>
    </row>
    <row r="22" spans="2:3" ht="55.5" customHeight="1" x14ac:dyDescent="0.25">
      <c r="B22" s="191" t="s">
        <v>28</v>
      </c>
      <c r="C22" s="131" t="s">
        <v>29</v>
      </c>
    </row>
    <row r="23" spans="2:3" ht="35.25" customHeight="1" x14ac:dyDescent="0.25">
      <c r="B23" s="191" t="s">
        <v>30</v>
      </c>
      <c r="C23" s="136"/>
    </row>
    <row r="24" spans="2:3" ht="45" x14ac:dyDescent="0.25">
      <c r="B24" s="191" t="s">
        <v>31</v>
      </c>
      <c r="C24" s="191"/>
    </row>
    <row r="25" spans="2:3" ht="30" x14ac:dyDescent="0.25">
      <c r="B25" s="191" t="s">
        <v>32</v>
      </c>
      <c r="C25" s="191"/>
    </row>
    <row r="26" spans="2:3" ht="37.5" customHeight="1" x14ac:dyDescent="0.25">
      <c r="B26" s="696" t="s">
        <v>33</v>
      </c>
      <c r="C26" s="136"/>
    </row>
    <row r="27" spans="2:3" ht="45" x14ac:dyDescent="0.25">
      <c r="B27" s="191" t="s">
        <v>34</v>
      </c>
      <c r="C27" s="136"/>
    </row>
    <row r="28" spans="2:3" ht="30" x14ac:dyDescent="0.25">
      <c r="B28" s="375" t="s">
        <v>35</v>
      </c>
      <c r="C28" s="706"/>
    </row>
    <row r="29" spans="2:3" x14ac:dyDescent="0.25">
      <c r="B29" s="44"/>
      <c r="C29" s="17"/>
    </row>
    <row r="30" spans="2:3" x14ac:dyDescent="0.25">
      <c r="B30" s="1304" t="s">
        <v>36</v>
      </c>
      <c r="C30" s="1305"/>
    </row>
    <row r="31" spans="2:3" x14ac:dyDescent="0.25">
      <c r="B31" s="1306" t="s">
        <v>4</v>
      </c>
      <c r="C31" s="1307"/>
    </row>
    <row r="32" spans="2:3" x14ac:dyDescent="0.25">
      <c r="B32" s="135" t="s">
        <v>37</v>
      </c>
      <c r="C32" s="135" t="s">
        <v>38</v>
      </c>
    </row>
    <row r="33" spans="2:3" ht="30" customHeight="1" x14ac:dyDescent="0.25">
      <c r="B33" s="1308" t="s">
        <v>39</v>
      </c>
      <c r="C33" s="1309"/>
    </row>
    <row r="34" spans="2:3" ht="30" x14ac:dyDescent="0.25">
      <c r="B34" s="192" t="s">
        <v>40</v>
      </c>
      <c r="C34" s="192" t="s">
        <v>41</v>
      </c>
    </row>
    <row r="35" spans="2:3" ht="30" customHeight="1" x14ac:dyDescent="0.25">
      <c r="B35" s="192" t="s">
        <v>42</v>
      </c>
      <c r="C35" s="193" t="s">
        <v>43</v>
      </c>
    </row>
    <row r="36" spans="2:3" ht="33" customHeight="1" x14ac:dyDescent="0.25">
      <c r="B36" s="192" t="s">
        <v>44</v>
      </c>
      <c r="C36" s="191" t="s">
        <v>45</v>
      </c>
    </row>
    <row r="37" spans="2:3" ht="91.5" customHeight="1" x14ac:dyDescent="0.25">
      <c r="B37" s="192" t="s">
        <v>46</v>
      </c>
      <c r="C37" s="194" t="s">
        <v>47</v>
      </c>
    </row>
    <row r="38" spans="2:3" ht="30" x14ac:dyDescent="0.25">
      <c r="B38" s="192" t="s">
        <v>48</v>
      </c>
      <c r="C38" s="191" t="s">
        <v>49</v>
      </c>
    </row>
    <row r="39" spans="2:3" ht="23.25" customHeight="1" x14ac:dyDescent="0.25">
      <c r="B39" s="192" t="s">
        <v>50</v>
      </c>
      <c r="C39" s="191" t="s">
        <v>51</v>
      </c>
    </row>
    <row r="40" spans="2:3" ht="30" x14ac:dyDescent="0.25">
      <c r="B40" s="192" t="s">
        <v>52</v>
      </c>
      <c r="C40" s="191" t="s">
        <v>53</v>
      </c>
    </row>
    <row r="41" spans="2:3" ht="30" x14ac:dyDescent="0.25">
      <c r="B41" s="192" t="s">
        <v>54</v>
      </c>
      <c r="C41" s="191" t="s">
        <v>55</v>
      </c>
    </row>
    <row r="42" spans="2:3" ht="45" x14ac:dyDescent="0.25">
      <c r="B42" s="193" t="s">
        <v>56</v>
      </c>
      <c r="C42" s="133" t="s">
        <v>57</v>
      </c>
    </row>
    <row r="43" spans="2:3" x14ac:dyDescent="0.25">
      <c r="B43" s="193" t="s">
        <v>58</v>
      </c>
      <c r="C43" s="191" t="s">
        <v>59</v>
      </c>
    </row>
    <row r="44" spans="2:3" ht="30" x14ac:dyDescent="0.25">
      <c r="B44" s="192" t="s">
        <v>60</v>
      </c>
      <c r="C44" s="192" t="s">
        <v>61</v>
      </c>
    </row>
    <row r="45" spans="2:3" ht="45" x14ac:dyDescent="0.25">
      <c r="B45" s="192" t="s">
        <v>62</v>
      </c>
      <c r="C45" s="191" t="s">
        <v>63</v>
      </c>
    </row>
    <row r="46" spans="2:3" ht="45" x14ac:dyDescent="0.25">
      <c r="B46" s="192" t="s">
        <v>64</v>
      </c>
      <c r="C46" s="193" t="s">
        <v>65</v>
      </c>
    </row>
    <row r="47" spans="2:3" ht="32.25" customHeight="1" x14ac:dyDescent="0.25">
      <c r="B47" s="193" t="s">
        <v>66</v>
      </c>
      <c r="C47" s="194" t="s">
        <v>67</v>
      </c>
    </row>
    <row r="48" spans="2:3" ht="30" x14ac:dyDescent="0.25">
      <c r="B48" s="193" t="s">
        <v>68</v>
      </c>
      <c r="C48" s="194" t="s">
        <v>69</v>
      </c>
    </row>
    <row r="49" spans="2:3" ht="30" x14ac:dyDescent="0.25">
      <c r="B49" s="192" t="s">
        <v>70</v>
      </c>
      <c r="C49" s="705" t="s">
        <v>71</v>
      </c>
    </row>
    <row r="50" spans="2:3" ht="30" customHeight="1" x14ac:dyDescent="0.25">
      <c r="B50" s="131" t="s">
        <v>72</v>
      </c>
      <c r="C50" s="131" t="s">
        <v>73</v>
      </c>
    </row>
    <row r="51" spans="2:3" ht="30" x14ac:dyDescent="0.25">
      <c r="B51" s="133" t="s">
        <v>74</v>
      </c>
      <c r="C51" s="136"/>
    </row>
    <row r="52" spans="2:3" x14ac:dyDescent="0.25">
      <c r="B52" s="1"/>
    </row>
    <row r="53" spans="2:3" ht="33" customHeight="1" x14ac:dyDescent="0.25">
      <c r="B53" s="1303" t="s">
        <v>75</v>
      </c>
      <c r="C53" s="1303"/>
    </row>
    <row r="55" spans="2:3" x14ac:dyDescent="0.25">
      <c r="B55" s="1302" t="s">
        <v>76</v>
      </c>
      <c r="C55" s="1302"/>
    </row>
    <row r="56" spans="2:3" x14ac:dyDescent="0.25">
      <c r="B56" s="1292" t="s">
        <v>77</v>
      </c>
      <c r="C56" s="1293"/>
    </row>
    <row r="57" spans="2:3" x14ac:dyDescent="0.25">
      <c r="B57" s="135" t="s">
        <v>78</v>
      </c>
      <c r="C57" s="131"/>
    </row>
    <row r="58" spans="2:3" ht="92.25" customHeight="1" x14ac:dyDescent="0.25">
      <c r="B58" s="1288" t="s">
        <v>79</v>
      </c>
      <c r="C58" s="1289"/>
    </row>
    <row r="59" spans="2:3" ht="47.25" customHeight="1" x14ac:dyDescent="0.25">
      <c r="B59" s="1290" t="s">
        <v>80</v>
      </c>
      <c r="C59" s="1291"/>
    </row>
    <row r="60" spans="2:3" x14ac:dyDescent="0.25">
      <c r="B60" s="136"/>
      <c r="C60" s="136"/>
    </row>
    <row r="61" spans="2:3" x14ac:dyDescent="0.25">
      <c r="B61" s="136"/>
      <c r="C61" s="136"/>
    </row>
    <row r="62" spans="2:3" x14ac:dyDescent="0.25">
      <c r="B62" s="135" t="s">
        <v>81</v>
      </c>
      <c r="C62" s="136"/>
    </row>
    <row r="63" spans="2:3" ht="60" x14ac:dyDescent="0.25">
      <c r="B63" s="207" t="s">
        <v>82</v>
      </c>
      <c r="C63" s="133" t="s">
        <v>83</v>
      </c>
    </row>
    <row r="64" spans="2:3" ht="90" x14ac:dyDescent="0.25">
      <c r="B64" s="208" t="s">
        <v>84</v>
      </c>
      <c r="C64" s="133" t="s">
        <v>85</v>
      </c>
    </row>
    <row r="65" spans="2:3" ht="60" x14ac:dyDescent="0.25">
      <c r="B65" s="208" t="s">
        <v>86</v>
      </c>
      <c r="C65" s="131" t="s">
        <v>87</v>
      </c>
    </row>
    <row r="66" spans="2:3" ht="30" x14ac:dyDescent="0.25">
      <c r="B66" s="208" t="s">
        <v>88</v>
      </c>
      <c r="C66" s="131" t="s">
        <v>89</v>
      </c>
    </row>
    <row r="67" spans="2:3" ht="30" x14ac:dyDescent="0.25">
      <c r="B67" s="208" t="s">
        <v>90</v>
      </c>
      <c r="C67" s="131" t="s">
        <v>91</v>
      </c>
    </row>
    <row r="68" spans="2:3" ht="158.25" customHeight="1" x14ac:dyDescent="0.25">
      <c r="B68" s="208" t="s">
        <v>92</v>
      </c>
      <c r="C68" s="131" t="s">
        <v>93</v>
      </c>
    </row>
    <row r="69" spans="2:3" ht="75" x14ac:dyDescent="0.25">
      <c r="B69" s="131" t="s">
        <v>94</v>
      </c>
      <c r="C69" s="131" t="s">
        <v>95</v>
      </c>
    </row>
    <row r="70" spans="2:3" ht="75" x14ac:dyDescent="0.25">
      <c r="B70" s="212" t="s">
        <v>96</v>
      </c>
      <c r="C70" s="131" t="s">
        <v>97</v>
      </c>
    </row>
    <row r="71" spans="2:3" ht="180" x14ac:dyDescent="0.25">
      <c r="B71" s="209" t="s">
        <v>98</v>
      </c>
      <c r="C71" s="211" t="s">
        <v>99</v>
      </c>
    </row>
    <row r="72" spans="2:3" x14ac:dyDescent="0.25">
      <c r="B72" s="210" t="s">
        <v>100</v>
      </c>
      <c r="C72" s="211" t="s">
        <v>101</v>
      </c>
    </row>
    <row r="73" spans="2:3" ht="75" x14ac:dyDescent="0.25">
      <c r="B73" s="213" t="s">
        <v>102</v>
      </c>
      <c r="C73" s="211" t="s">
        <v>103</v>
      </c>
    </row>
    <row r="74" spans="2:3" ht="90" x14ac:dyDescent="0.25">
      <c r="B74" s="214" t="s">
        <v>104</v>
      </c>
      <c r="C74" s="211" t="s">
        <v>105</v>
      </c>
    </row>
    <row r="75" spans="2:3" ht="120" x14ac:dyDescent="0.25">
      <c r="B75" s="214" t="s">
        <v>106</v>
      </c>
      <c r="C75" s="211" t="s">
        <v>107</v>
      </c>
    </row>
    <row r="76" spans="2:3" ht="60" x14ac:dyDescent="0.25">
      <c r="B76" s="215" t="s">
        <v>108</v>
      </c>
      <c r="C76" s="131" t="s">
        <v>109</v>
      </c>
    </row>
    <row r="77" spans="2:3" ht="60" x14ac:dyDescent="0.25">
      <c r="B77" s="208" t="s">
        <v>110</v>
      </c>
      <c r="C77" s="131" t="s">
        <v>111</v>
      </c>
    </row>
    <row r="78" spans="2:3" ht="105" x14ac:dyDescent="0.25">
      <c r="B78" s="208" t="s">
        <v>112</v>
      </c>
      <c r="C78" s="131" t="s">
        <v>113</v>
      </c>
    </row>
    <row r="79" spans="2:3" ht="60" x14ac:dyDescent="0.25">
      <c r="B79" s="208" t="s">
        <v>114</v>
      </c>
      <c r="C79" s="133" t="s">
        <v>115</v>
      </c>
    </row>
    <row r="80" spans="2:3" x14ac:dyDescent="0.25">
      <c r="B80" s="133"/>
      <c r="C80" s="133"/>
    </row>
    <row r="81" spans="2:3" x14ac:dyDescent="0.25">
      <c r="B81" s="133"/>
      <c r="C81" s="133"/>
    </row>
  </sheetData>
  <mergeCells count="15">
    <mergeCell ref="B58:C58"/>
    <mergeCell ref="B59:C59"/>
    <mergeCell ref="B9:C9"/>
    <mergeCell ref="B11:C11"/>
    <mergeCell ref="B1:C3"/>
    <mergeCell ref="B4:C4"/>
    <mergeCell ref="B6:C6"/>
    <mergeCell ref="B7:C7"/>
    <mergeCell ref="B8:C8"/>
    <mergeCell ref="B56:C56"/>
    <mergeCell ref="B55:C55"/>
    <mergeCell ref="B53:C53"/>
    <mergeCell ref="B30:C30"/>
    <mergeCell ref="B31:C31"/>
    <mergeCell ref="B33:C33"/>
  </mergeCells>
  <pageMargins left="0.70866141732283472" right="0.70866141732283472" top="0.74803149606299213" bottom="0.74803149606299213" header="0.31496062992125984" footer="0.31496062992125984"/>
  <pageSetup scale="21" orientation="portrait" r:id="rId1"/>
  <headerFooter>
    <oddFooter>&amp;C&amp;G
DIES-05-FR-01
v.2
Hoja 1</oddFooter>
  </headerFooter>
  <drawing r:id="rId2"/>
  <legacyDrawing r:id="rId3"/>
  <legacyDrawingHF r:id="rId4"/>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BV398"/>
  <sheetViews>
    <sheetView topLeftCell="AZ1" zoomScale="50" zoomScaleNormal="50" zoomScaleSheetLayoutView="80" zoomScalePageLayoutView="70" workbookViewId="0">
      <selection activeCell="BS12" sqref="BS12:BS17"/>
    </sheetView>
  </sheetViews>
  <sheetFormatPr baseColWidth="10" defaultColWidth="11.42578125" defaultRowHeight="15" x14ac:dyDescent="0.25"/>
  <cols>
    <col min="1" max="1" width="23.140625" style="1" customWidth="1"/>
    <col min="2" max="2" width="24.140625" style="1" customWidth="1"/>
    <col min="3" max="3" width="24" style="1" customWidth="1"/>
    <col min="4" max="5" width="9.140625" style="1" customWidth="1"/>
    <col min="6" max="6" width="9.140625" style="1" bestFit="1" customWidth="1"/>
    <col min="7" max="7" width="23.42578125" style="1" customWidth="1"/>
    <col min="8" max="8" width="16.7109375" style="1" hidden="1" customWidth="1"/>
    <col min="9" max="9" width="18" style="1" hidden="1" customWidth="1"/>
    <col min="10" max="10" width="69.28515625" style="1" customWidth="1"/>
    <col min="11" max="11" width="9.140625" style="1" customWidth="1"/>
    <col min="12" max="12" width="24" style="1" customWidth="1"/>
    <col min="13" max="13" width="29.140625" style="1" customWidth="1"/>
    <col min="14" max="15" width="23.85546875" style="1" hidden="1" customWidth="1"/>
    <col min="16" max="16" width="30.28515625" style="1" customWidth="1"/>
    <col min="17" max="17" width="9.42578125" style="1" customWidth="1"/>
    <col min="18" max="18" width="12.7109375" style="4" customWidth="1"/>
    <col min="19" max="19" width="10.28515625" style="4" customWidth="1"/>
    <col min="20" max="20" width="14.140625" style="1" customWidth="1"/>
    <col min="21" max="21" width="7.28515625" style="1" customWidth="1"/>
    <col min="22" max="22" width="14.85546875" style="1" customWidth="1"/>
    <col min="23" max="23" width="6.42578125" style="1" bestFit="1" customWidth="1"/>
    <col min="24" max="24" width="13.5703125" style="4" customWidth="1"/>
    <col min="25" max="25" width="6.42578125" style="4" bestFit="1" customWidth="1"/>
    <col min="26" max="26" width="12.28515625" style="1" hidden="1" customWidth="1"/>
    <col min="27" max="27" width="19.28515625" style="5" customWidth="1"/>
    <col min="28" max="28" width="5.140625" style="1" customWidth="1"/>
    <col min="29" max="29" width="94.140625" style="1" customWidth="1"/>
    <col min="30" max="30" width="9.5703125" style="1" customWidth="1"/>
    <col min="31" max="31" width="66.42578125" style="1" customWidth="1"/>
    <col min="32" max="32" width="4.28515625" style="1" bestFit="1" customWidth="1"/>
    <col min="33" max="33" width="7.140625" style="4" customWidth="1"/>
    <col min="34" max="34" width="9.5703125" style="4" customWidth="1"/>
    <col min="35" max="35" width="7.140625" style="4" customWidth="1"/>
    <col min="36" max="36" width="9.5703125" style="4" customWidth="1"/>
    <col min="37" max="37" width="8.28515625" style="4" customWidth="1"/>
    <col min="38" max="38" width="14.140625" style="4" customWidth="1"/>
    <col min="39" max="39" width="12.28515625" style="4" customWidth="1"/>
    <col min="40" max="43" width="6" style="1" customWidth="1"/>
    <col min="44" max="44" width="32.7109375" style="1" customWidth="1"/>
    <col min="45" max="45" width="17.7109375" style="1" customWidth="1"/>
    <col min="46" max="46" width="9" style="1" customWidth="1"/>
    <col min="47" max="47" width="11.28515625" style="1" customWidth="1"/>
    <col min="48" max="48" width="12.5703125" style="1" bestFit="1" customWidth="1"/>
    <col min="49" max="49" width="8.7109375" style="1" customWidth="1"/>
    <col min="50" max="50" width="13.5703125" style="1" customWidth="1"/>
    <col min="51" max="51" width="18" style="1" customWidth="1"/>
    <col min="52" max="52" width="18.140625" style="1" bestFit="1" customWidth="1"/>
    <col min="53" max="53" width="21.7109375" style="1" customWidth="1"/>
    <col min="54" max="54" width="49" style="1" customWidth="1"/>
    <col min="55" max="55" width="35" style="1" customWidth="1"/>
    <col min="56" max="56" width="15.85546875" style="4" customWidth="1"/>
    <col min="57" max="57" width="10.28515625" style="1" bestFit="1" customWidth="1"/>
    <col min="58" max="58" width="11" style="1" bestFit="1" customWidth="1"/>
    <col min="59" max="59" width="11.85546875" style="1" bestFit="1" customWidth="1"/>
    <col min="60" max="60" width="11" style="1" bestFit="1" customWidth="1"/>
    <col min="61" max="61" width="23.140625" style="1" customWidth="1"/>
    <col min="62" max="62" width="26.28515625" style="1" customWidth="1"/>
    <col min="63" max="63" width="85.5703125" style="1" customWidth="1"/>
    <col min="64" max="64" width="68.85546875" style="1" customWidth="1"/>
    <col min="65" max="68" width="9.7109375" style="2" customWidth="1"/>
    <col min="69" max="70" width="15.140625" style="48" customWidth="1"/>
    <col min="71" max="71" width="52.85546875" style="1" customWidth="1"/>
    <col min="72" max="72" width="29.42578125" style="1" customWidth="1"/>
    <col min="73" max="73" width="17.85546875" style="1" customWidth="1"/>
    <col min="74" max="74" width="34.42578125" style="1" customWidth="1"/>
    <col min="75" max="75" width="27.7109375" style="1" customWidth="1"/>
    <col min="76" max="76" width="11.42578125" style="1"/>
    <col min="77" max="77" width="12.85546875" style="1" customWidth="1"/>
    <col min="78" max="16384" width="11.42578125" style="1"/>
  </cols>
  <sheetData>
    <row r="1" spans="1:74" ht="15" customHeight="1" x14ac:dyDescent="0.25">
      <c r="A1" s="895" t="s">
        <v>116</v>
      </c>
      <c r="B1" s="895"/>
      <c r="C1" s="895"/>
      <c r="D1" s="895"/>
      <c r="E1" s="895"/>
      <c r="F1" s="895"/>
      <c r="G1" s="895"/>
      <c r="I1" s="53"/>
      <c r="J1" s="53"/>
      <c r="K1" s="53"/>
      <c r="L1" s="53"/>
      <c r="M1" s="53"/>
      <c r="N1" s="53"/>
      <c r="O1" s="53"/>
    </row>
    <row r="2" spans="1:74" ht="15.75" x14ac:dyDescent="0.25">
      <c r="A2" s="895" t="s">
        <v>117</v>
      </c>
      <c r="B2" s="895"/>
      <c r="C2" s="895"/>
      <c r="D2" s="895"/>
      <c r="E2" s="895"/>
      <c r="F2" s="895"/>
      <c r="G2" s="895"/>
      <c r="I2" s="53"/>
      <c r="J2" s="891"/>
      <c r="K2" s="54"/>
      <c r="L2" s="53"/>
      <c r="M2" s="53"/>
      <c r="N2" s="53"/>
      <c r="O2" s="53"/>
      <c r="P2" s="3"/>
      <c r="Q2" s="3"/>
      <c r="R2" s="34"/>
      <c r="S2" s="34"/>
      <c r="T2" s="3"/>
      <c r="U2" s="3"/>
      <c r="V2" s="3"/>
      <c r="W2" s="3"/>
      <c r="X2" s="34"/>
    </row>
    <row r="3" spans="1:74" ht="15" customHeight="1" x14ac:dyDescent="0.25">
      <c r="A3" s="6" t="s">
        <v>118</v>
      </c>
      <c r="B3" s="38">
        <v>2026</v>
      </c>
      <c r="C3" s="42"/>
      <c r="I3" s="53"/>
      <c r="J3" s="891"/>
      <c r="K3" s="54"/>
      <c r="L3" s="53"/>
      <c r="M3" s="107" t="s">
        <v>119</v>
      </c>
      <c r="N3" s="53"/>
      <c r="O3" s="53"/>
      <c r="P3" s="3"/>
      <c r="Q3" s="3"/>
      <c r="R3" s="34"/>
      <c r="S3" s="34"/>
      <c r="T3" s="3"/>
      <c r="U3" s="3"/>
      <c r="V3" s="3"/>
      <c r="W3" s="3"/>
      <c r="X3" s="34"/>
      <c r="AD3" s="16"/>
      <c r="BS3" s="7"/>
      <c r="BT3" s="7"/>
    </row>
    <row r="4" spans="1:74" ht="15" customHeight="1" x14ac:dyDescent="0.25">
      <c r="A4" s="6" t="s">
        <v>120</v>
      </c>
      <c r="B4" s="58">
        <v>1</v>
      </c>
      <c r="I4" s="53"/>
      <c r="J4" s="891"/>
      <c r="K4" s="54"/>
      <c r="L4" s="53"/>
      <c r="M4" s="108" t="s">
        <v>121</v>
      </c>
      <c r="N4" s="53"/>
      <c r="O4" s="53"/>
      <c r="P4" s="3"/>
      <c r="Q4" s="3"/>
      <c r="R4" s="34"/>
      <c r="S4" s="34"/>
      <c r="T4" s="3"/>
      <c r="U4" s="3"/>
      <c r="V4" s="3"/>
      <c r="W4" s="3"/>
      <c r="X4" s="34"/>
      <c r="AD4" s="16"/>
      <c r="BS4" s="7"/>
      <c r="BT4" s="7"/>
    </row>
    <row r="5" spans="1:74" x14ac:dyDescent="0.25">
      <c r="A5" s="137" t="s">
        <v>122</v>
      </c>
      <c r="B5" s="890" t="s">
        <v>123</v>
      </c>
      <c r="C5" s="890"/>
      <c r="D5" s="890"/>
      <c r="E5" s="890"/>
      <c r="F5" s="890"/>
      <c r="G5" s="890"/>
      <c r="H5" s="39"/>
      <c r="I5" s="55"/>
      <c r="J5" s="891"/>
      <c r="K5" s="54"/>
      <c r="L5" s="56"/>
      <c r="M5" s="108" t="s">
        <v>124</v>
      </c>
      <c r="N5" s="53"/>
      <c r="O5" s="53"/>
      <c r="Q5" s="3"/>
      <c r="R5" s="35"/>
      <c r="S5" s="34"/>
      <c r="T5" s="3"/>
      <c r="U5" s="3"/>
      <c r="V5" s="3"/>
      <c r="W5" s="3"/>
      <c r="X5" s="34"/>
      <c r="AD5" s="16"/>
      <c r="BK5" s="138" t="s">
        <v>125</v>
      </c>
      <c r="BL5" s="139" t="s">
        <v>126</v>
      </c>
      <c r="BS5" s="7"/>
      <c r="BT5" s="7"/>
    </row>
    <row r="6" spans="1:74" x14ac:dyDescent="0.25">
      <c r="A6" s="39"/>
      <c r="B6" s="39"/>
      <c r="C6" s="39"/>
      <c r="D6" s="39"/>
      <c r="E6" s="39"/>
      <c r="F6" s="39"/>
      <c r="G6" s="39"/>
      <c r="H6" s="39"/>
      <c r="I6" s="55"/>
      <c r="J6" s="54"/>
      <c r="K6" s="54"/>
      <c r="L6" s="56"/>
      <c r="M6" s="108"/>
      <c r="N6" s="53"/>
      <c r="O6" s="53"/>
      <c r="Q6" s="3"/>
      <c r="R6" s="35"/>
      <c r="S6" s="34"/>
      <c r="T6" s="3"/>
      <c r="U6" s="3"/>
      <c r="V6" s="3"/>
      <c r="W6" s="3"/>
      <c r="X6" s="34"/>
      <c r="AD6" s="16"/>
      <c r="BM6" s="1"/>
      <c r="BN6" s="1"/>
      <c r="BS6" s="7"/>
      <c r="BT6" s="7"/>
    </row>
    <row r="7" spans="1:74" x14ac:dyDescent="0.25">
      <c r="A7" s="892" t="s">
        <v>127</v>
      </c>
      <c r="B7" s="893"/>
      <c r="C7" s="893"/>
      <c r="D7" s="893"/>
      <c r="E7" s="893"/>
      <c r="F7" s="893"/>
      <c r="G7" s="894"/>
      <c r="H7" s="39"/>
      <c r="I7" s="55"/>
      <c r="J7" s="54"/>
      <c r="K7" s="54"/>
      <c r="L7" s="56"/>
      <c r="M7" s="108"/>
      <c r="N7" s="53"/>
      <c r="O7" s="53"/>
      <c r="Q7" s="3"/>
      <c r="R7" s="35"/>
      <c r="S7" s="34"/>
      <c r="T7" s="3"/>
      <c r="U7" s="3"/>
      <c r="V7" s="3"/>
      <c r="W7" s="3"/>
      <c r="X7" s="34"/>
      <c r="AD7" s="16"/>
      <c r="BS7" s="7"/>
      <c r="BT7" s="7"/>
    </row>
    <row r="8" spans="1:74" x14ac:dyDescent="0.25">
      <c r="D8" s="109"/>
      <c r="I8" s="53"/>
      <c r="J8" s="106"/>
      <c r="K8" s="106"/>
      <c r="L8" s="55"/>
      <c r="M8" s="53"/>
      <c r="N8" s="53"/>
      <c r="O8" s="57"/>
      <c r="P8" s="40"/>
      <c r="Q8" s="3"/>
      <c r="R8" s="40"/>
      <c r="S8" s="34"/>
      <c r="T8" s="3"/>
      <c r="U8" s="3"/>
      <c r="V8" s="3"/>
      <c r="W8" s="3"/>
      <c r="X8" s="34"/>
      <c r="AC8" s="3"/>
      <c r="AE8" s="7"/>
      <c r="AR8" s="2"/>
      <c r="BA8" s="45"/>
      <c r="BB8" s="37"/>
      <c r="BK8" s="40"/>
      <c r="BT8" s="40"/>
      <c r="BU8" s="3"/>
    </row>
    <row r="9" spans="1:74" s="8" customFormat="1" ht="15.75" x14ac:dyDescent="0.25">
      <c r="A9" s="888" t="s">
        <v>128</v>
      </c>
      <c r="B9" s="888" t="s">
        <v>129</v>
      </c>
      <c r="C9" s="888" t="s">
        <v>130</v>
      </c>
      <c r="D9" s="913" t="s">
        <v>131</v>
      </c>
      <c r="E9" s="914"/>
      <c r="F9" s="914"/>
      <c r="G9" s="914"/>
      <c r="H9" s="914"/>
      <c r="I9" s="914"/>
      <c r="J9" s="914"/>
      <c r="K9" s="914"/>
      <c r="L9" s="914"/>
      <c r="M9" s="914"/>
      <c r="N9" s="914"/>
      <c r="O9" s="914"/>
      <c r="P9" s="914"/>
      <c r="Q9" s="915"/>
      <c r="R9" s="912" t="s">
        <v>132</v>
      </c>
      <c r="S9" s="912"/>
      <c r="T9" s="912"/>
      <c r="U9" s="912"/>
      <c r="V9" s="912"/>
      <c r="W9" s="912"/>
      <c r="X9" s="912"/>
      <c r="Y9" s="912"/>
      <c r="Z9" s="912"/>
      <c r="AA9" s="912"/>
      <c r="AB9" s="897" t="s">
        <v>133</v>
      </c>
      <c r="AC9" s="898"/>
      <c r="AD9" s="898"/>
      <c r="AE9" s="898"/>
      <c r="AF9" s="898"/>
      <c r="AG9" s="898"/>
      <c r="AH9" s="898"/>
      <c r="AI9" s="898"/>
      <c r="AJ9" s="898"/>
      <c r="AK9" s="898"/>
      <c r="AL9" s="898"/>
      <c r="AM9" s="898"/>
      <c r="AN9" s="898"/>
      <c r="AO9" s="898"/>
      <c r="AP9" s="898"/>
      <c r="AQ9" s="898"/>
      <c r="AR9" s="896" t="s">
        <v>134</v>
      </c>
      <c r="AS9" s="911" t="s">
        <v>135</v>
      </c>
      <c r="AT9" s="911"/>
      <c r="AU9" s="911"/>
      <c r="AV9" s="911"/>
      <c r="AW9" s="911"/>
      <c r="AX9" s="911"/>
      <c r="AY9" s="911"/>
      <c r="AZ9" s="911"/>
      <c r="BA9" s="911"/>
      <c r="BB9" s="944" t="s">
        <v>136</v>
      </c>
      <c r="BC9" s="944"/>
      <c r="BD9" s="944"/>
      <c r="BE9" s="944"/>
      <c r="BF9" s="944"/>
      <c r="BG9" s="944"/>
      <c r="BH9" s="944"/>
      <c r="BI9" s="944"/>
      <c r="BJ9" s="944"/>
      <c r="BK9" s="937" t="s">
        <v>137</v>
      </c>
      <c r="BL9" s="916"/>
      <c r="BM9" s="916"/>
      <c r="BN9" s="916"/>
      <c r="BO9" s="916"/>
      <c r="BP9" s="916"/>
      <c r="BQ9" s="916"/>
      <c r="BR9" s="940"/>
      <c r="BS9" s="941"/>
      <c r="BT9" s="942"/>
      <c r="BU9" s="942"/>
      <c r="BV9" s="943"/>
    </row>
    <row r="10" spans="1:74" ht="51" customHeight="1" x14ac:dyDescent="0.25">
      <c r="A10" s="888"/>
      <c r="B10" s="888"/>
      <c r="C10" s="888"/>
      <c r="D10" s="142"/>
      <c r="E10" s="143"/>
      <c r="F10" s="143"/>
      <c r="G10" s="143"/>
      <c r="H10" s="143"/>
      <c r="I10" s="143"/>
      <c r="J10" s="143"/>
      <c r="K10" s="143"/>
      <c r="L10" s="143"/>
      <c r="M10" s="143"/>
      <c r="N10" s="143"/>
      <c r="O10" s="143"/>
      <c r="P10" s="913" t="s">
        <v>138</v>
      </c>
      <c r="Q10" s="915"/>
      <c r="R10" s="912" t="s">
        <v>139</v>
      </c>
      <c r="S10" s="912"/>
      <c r="T10" s="912" t="s">
        <v>140</v>
      </c>
      <c r="U10" s="912"/>
      <c r="V10" s="912"/>
      <c r="W10" s="912"/>
      <c r="X10" s="912"/>
      <c r="Y10" s="912"/>
      <c r="Z10" s="111"/>
      <c r="AA10" s="112"/>
      <c r="AB10" s="897"/>
      <c r="AC10" s="898"/>
      <c r="AD10" s="898"/>
      <c r="AE10" s="898"/>
      <c r="AF10" s="140"/>
      <c r="AG10" s="923"/>
      <c r="AH10" s="923"/>
      <c r="AI10" s="923"/>
      <c r="AJ10" s="923"/>
      <c r="AK10" s="923"/>
      <c r="AL10" s="923"/>
      <c r="AM10" s="923"/>
      <c r="AN10" s="923"/>
      <c r="AO10" s="923"/>
      <c r="AP10" s="897"/>
      <c r="AQ10" s="897"/>
      <c r="AR10" s="946"/>
      <c r="AS10" s="916" t="s">
        <v>141</v>
      </c>
      <c r="AT10" s="916"/>
      <c r="AU10" s="916"/>
      <c r="AV10" s="911" t="s">
        <v>142</v>
      </c>
      <c r="AW10" s="911"/>
      <c r="AX10" s="911"/>
      <c r="AY10" s="144"/>
      <c r="AZ10" s="144"/>
      <c r="BA10" s="145"/>
      <c r="BB10" s="113"/>
      <c r="BC10" s="114"/>
      <c r="BD10" s="114"/>
      <c r="BE10" s="945" t="s">
        <v>143</v>
      </c>
      <c r="BF10" s="945"/>
      <c r="BG10" s="945"/>
      <c r="BH10" s="945"/>
      <c r="BI10" s="114"/>
      <c r="BJ10" s="114"/>
      <c r="BK10" s="937" t="s">
        <v>144</v>
      </c>
      <c r="BL10" s="938"/>
      <c r="BM10" s="938"/>
      <c r="BN10" s="938"/>
      <c r="BO10" s="938"/>
      <c r="BP10" s="938"/>
      <c r="BQ10" s="938"/>
      <c r="BR10" s="939"/>
      <c r="BS10" s="146" t="s">
        <v>145</v>
      </c>
      <c r="BT10" s="896" t="s">
        <v>146</v>
      </c>
      <c r="BU10" s="896"/>
      <c r="BV10" s="896"/>
    </row>
    <row r="11" spans="1:74" ht="203.25" customHeight="1" thickBot="1" x14ac:dyDescent="0.3">
      <c r="A11" s="889"/>
      <c r="B11" s="889"/>
      <c r="C11" s="889"/>
      <c r="D11" s="918" t="s">
        <v>147</v>
      </c>
      <c r="E11" s="919"/>
      <c r="F11" s="920"/>
      <c r="G11" s="115" t="s">
        <v>148</v>
      </c>
      <c r="H11" s="116" t="s">
        <v>149</v>
      </c>
      <c r="I11" s="116" t="s">
        <v>150</v>
      </c>
      <c r="J11" s="697" t="s">
        <v>151</v>
      </c>
      <c r="K11" s="117" t="s">
        <v>152</v>
      </c>
      <c r="L11" s="115" t="s">
        <v>153</v>
      </c>
      <c r="M11" s="115" t="s">
        <v>154</v>
      </c>
      <c r="N11" s="116" t="s">
        <v>155</v>
      </c>
      <c r="O11" s="116" t="s">
        <v>156</v>
      </c>
      <c r="P11" s="115" t="s">
        <v>157</v>
      </c>
      <c r="Q11" s="115" t="s">
        <v>158</v>
      </c>
      <c r="R11" s="917" t="s">
        <v>159</v>
      </c>
      <c r="S11" s="917"/>
      <c r="T11" s="917" t="s">
        <v>160</v>
      </c>
      <c r="U11" s="917"/>
      <c r="V11" s="917" t="s">
        <v>161</v>
      </c>
      <c r="W11" s="917"/>
      <c r="X11" s="917" t="s">
        <v>162</v>
      </c>
      <c r="Y11" s="917"/>
      <c r="Z11" s="118"/>
      <c r="AA11" s="118" t="s">
        <v>163</v>
      </c>
      <c r="AB11" s="119" t="s">
        <v>164</v>
      </c>
      <c r="AC11" s="119" t="s">
        <v>165</v>
      </c>
      <c r="AD11" s="120" t="s">
        <v>166</v>
      </c>
      <c r="AE11" s="119" t="s">
        <v>167</v>
      </c>
      <c r="AF11" s="120" t="s">
        <v>168</v>
      </c>
      <c r="AG11" s="921" t="s">
        <v>169</v>
      </c>
      <c r="AH11" s="921"/>
      <c r="AI11" s="922" t="s">
        <v>170</v>
      </c>
      <c r="AJ11" s="922"/>
      <c r="AK11" s="120" t="s">
        <v>171</v>
      </c>
      <c r="AL11" s="119" t="s">
        <v>172</v>
      </c>
      <c r="AM11" s="119" t="s">
        <v>173</v>
      </c>
      <c r="AN11" s="120" t="s">
        <v>174</v>
      </c>
      <c r="AO11" s="120" t="s">
        <v>175</v>
      </c>
      <c r="AP11" s="121" t="s">
        <v>176</v>
      </c>
      <c r="AQ11" s="121" t="s">
        <v>177</v>
      </c>
      <c r="AR11" s="946"/>
      <c r="AS11" s="122" t="s">
        <v>178</v>
      </c>
      <c r="AT11" s="908" t="s">
        <v>179</v>
      </c>
      <c r="AU11" s="909"/>
      <c r="AV11" s="118" t="s">
        <v>180</v>
      </c>
      <c r="AW11" s="908" t="s">
        <v>181</v>
      </c>
      <c r="AX11" s="909"/>
      <c r="AY11" s="118" t="s">
        <v>182</v>
      </c>
      <c r="AZ11" s="123" t="s">
        <v>183</v>
      </c>
      <c r="BA11" s="123" t="s">
        <v>184</v>
      </c>
      <c r="BB11" s="116" t="s">
        <v>185</v>
      </c>
      <c r="BC11" s="116" t="s">
        <v>186</v>
      </c>
      <c r="BD11" s="124" t="s">
        <v>187</v>
      </c>
      <c r="BE11" s="116" t="s">
        <v>126</v>
      </c>
      <c r="BF11" s="116" t="s">
        <v>188</v>
      </c>
      <c r="BG11" s="116" t="s">
        <v>189</v>
      </c>
      <c r="BH11" s="116" t="s">
        <v>190</v>
      </c>
      <c r="BI11" s="125" t="s">
        <v>191</v>
      </c>
      <c r="BJ11" s="116" t="s">
        <v>192</v>
      </c>
      <c r="BK11" s="123" t="s">
        <v>193</v>
      </c>
      <c r="BL11" s="123" t="s">
        <v>194</v>
      </c>
      <c r="BM11" s="123" t="s">
        <v>126</v>
      </c>
      <c r="BN11" s="123" t="s">
        <v>188</v>
      </c>
      <c r="BO11" s="123" t="s">
        <v>189</v>
      </c>
      <c r="BP11" s="123" t="s">
        <v>190</v>
      </c>
      <c r="BQ11" s="123" t="s">
        <v>195</v>
      </c>
      <c r="BR11" s="123" t="s">
        <v>196</v>
      </c>
      <c r="BS11" s="126" t="s">
        <v>197</v>
      </c>
      <c r="BT11" s="110" t="s">
        <v>198</v>
      </c>
      <c r="BU11" s="110" t="s">
        <v>199</v>
      </c>
      <c r="BV11" s="110" t="s">
        <v>200</v>
      </c>
    </row>
    <row r="12" spans="1:74" ht="283.5" customHeight="1" x14ac:dyDescent="0.25">
      <c r="A12" s="924" t="s">
        <v>201</v>
      </c>
      <c r="B12" s="900" t="s">
        <v>202</v>
      </c>
      <c r="C12" s="903" t="s">
        <v>203</v>
      </c>
      <c r="D12" s="827" t="s">
        <v>204</v>
      </c>
      <c r="E12" s="830" t="s">
        <v>205</v>
      </c>
      <c r="F12" s="833">
        <v>1</v>
      </c>
      <c r="G12" s="868" t="s">
        <v>206</v>
      </c>
      <c r="H12" s="836"/>
      <c r="I12" s="797"/>
      <c r="J12" s="839" t="s">
        <v>207</v>
      </c>
      <c r="K12" s="842" t="s">
        <v>208</v>
      </c>
      <c r="L12" s="803" t="s">
        <v>209</v>
      </c>
      <c r="M12" s="873" t="s">
        <v>210</v>
      </c>
      <c r="N12" s="803"/>
      <c r="O12" s="803"/>
      <c r="P12" s="868" t="s">
        <v>211</v>
      </c>
      <c r="Q12" s="880">
        <v>0.95</v>
      </c>
      <c r="R12" s="797" t="s">
        <v>212</v>
      </c>
      <c r="S12" s="860">
        <f>IF(R12="Muy Alta",100%,IF(R12="Alta",80%,IF(R12="Media",60%,IF(R12="Baja",40%,IF(R12="Muy Baja",20%,"")))))</f>
        <v>0.6</v>
      </c>
      <c r="T12" s="797"/>
      <c r="U12" s="860" t="str">
        <f>IF(T12="Catastrófico",100%,IF(T12="Mayor",80%,IF(T12="Moderado",60%,IF(T12="Menor",40%,IF(T12="Leve",20%,"")))))</f>
        <v/>
      </c>
      <c r="V12" s="797" t="s">
        <v>213</v>
      </c>
      <c r="W12" s="860">
        <f>IF(V12="Catastrófico",100%,IF(V12="Mayor",80%,IF(V12="Moderado",60%,IF(V12="Menor",40%,IF(V12="Leve",20%,"")))))</f>
        <v>0.6</v>
      </c>
      <c r="X12" s="863" t="str">
        <f>IF(Y12=100%,"Catastrófico",IF(Y12=80%,"Mayor",IF(Y12=60%,"Moderado",IF(Y12=40%,"Menor",IF(Y12=20%,"Leve","")))))</f>
        <v>Moderado</v>
      </c>
      <c r="Y12" s="860">
        <f>IF(AND(U12="",W12=""),"",MAX(U12,W12))</f>
        <v>0.6</v>
      </c>
      <c r="Z12" s="860" t="str">
        <f>CONCATENATE(R12,X12)</f>
        <v>MediaModerado</v>
      </c>
      <c r="AA12" s="845" t="str">
        <f>IF(Z12="Muy AltaLeve","Alto",IF(Z12="Muy AltaMenor","Alto",IF(Z12="Muy AltaModerado","Alto",IF(Z12="Muy AltaMayor","Alto",IF(Z12="Muy AltaCatastrófico","Extremo",IF(Z12="AltaLeve","Moderado",IF(Z12="AltaMenor","Moderado",IF(Z12="AltaModerado","Alto",IF(Z12="AltaMayor","Alto",IF(Z12="AltaCatastrófico","Extremo",IF(Z12="MediaLeve","Moderado",IF(Z12="MediaMenor","Moderado",IF(Z12="MediaModerado","Moderado",IF(Z12="MediaMayor","Alto",IF(Z12="MediaCatastrófico","Extremo",IF(Z12="BajaLeve","Bajo",IF(Z12="BajaMenor","Moderado",IF(Z12="BajaModerado","Moderado",IF(Z12="BajaMayor","Alto",IF(Z12="BajaCatastrófico","Extremo",IF(Z12="Muy BajaLeve","Bajo",IF(Z12="Muy BajaMenor","Bajo",IF(Z12="Muy BajaModerado","Moderado",IF(Z12="Muy BajaMayor","Alto",IF(Z12="Muy BajaCatastrófico","Extremo","")))))))))))))))))))))))))</f>
        <v>Moderado</v>
      </c>
      <c r="AB12" s="98">
        <v>1</v>
      </c>
      <c r="AC12" s="9" t="s">
        <v>214</v>
      </c>
      <c r="AD12" s="9">
        <v>1</v>
      </c>
      <c r="AE12" s="465" t="s">
        <v>215</v>
      </c>
      <c r="AF12" s="147" t="str">
        <f t="shared" ref="AF12:AF71" si="0">IF(OR(AG12="Preventivo",AG12="Detectivo"),"Probabilidad",IF(AG12="Correctivo","Impacto",""))</f>
        <v>Probabilidad</v>
      </c>
      <c r="AG12" s="10" t="s">
        <v>216</v>
      </c>
      <c r="AH12" s="148">
        <f t="shared" ref="AH12:AH71" si="1">IF(AG12="","",IF(AG12="Preventivo",25%,IF(AG12="Detectivo",15%,IF(AG12="Correctivo",10%))))</f>
        <v>0.25</v>
      </c>
      <c r="AI12" s="10" t="s">
        <v>217</v>
      </c>
      <c r="AJ12" s="148">
        <f t="shared" ref="AJ12:AJ71" si="2">IF(AI12="Automático",25%,IF(AI12="Manual",15%,""))</f>
        <v>0.15</v>
      </c>
      <c r="AK12" s="149">
        <f t="shared" ref="AK12:AK71" si="3">IF(OR(AH12="",AJ12=""),"",AH12+AJ12)</f>
        <v>0.4</v>
      </c>
      <c r="AL12" s="101">
        <f>IFERROR(IF(AF12="Probabilidad",(S12-(+S12*AK12)),IF(AF12="Impacto",S12,"")),"")</f>
        <v>0.36</v>
      </c>
      <c r="AM12" s="101">
        <f>IFERROR(IF(AF12="Impacto",(Y12-(+Y12*AK12)),IF(AF12="Probabilidad",Y12,"")),"")</f>
        <v>0.6</v>
      </c>
      <c r="AN12" s="51" t="s">
        <v>218</v>
      </c>
      <c r="AO12" s="51" t="s">
        <v>219</v>
      </c>
      <c r="AP12" s="51" t="s">
        <v>220</v>
      </c>
      <c r="AQ12" s="51" t="s">
        <v>221</v>
      </c>
      <c r="AR12" s="866" t="s">
        <v>222</v>
      </c>
      <c r="AS12" s="854">
        <f>S12</f>
        <v>0.6</v>
      </c>
      <c r="AT12" s="854">
        <f>IF(AL12="","",MIN(AL12:AL17))</f>
        <v>7.7759999999999996E-2</v>
      </c>
      <c r="AU12" s="851" t="str">
        <f>IFERROR(IF(AT12="","",IF(AT12&lt;=0.2,"Muy Baja",IF(AT12&lt;=0.4,"Baja",IF(AT12&lt;=0.6,"Media",IF(AT12&lt;=0.8,"Alta","Muy Alta"))))),"")</f>
        <v>Muy Baja</v>
      </c>
      <c r="AV12" s="854">
        <f>Y12</f>
        <v>0.6</v>
      </c>
      <c r="AW12" s="854">
        <f>IF(AM12="","",MIN(AM12:AM17))</f>
        <v>0.6</v>
      </c>
      <c r="AX12" s="851" t="str">
        <f>IFERROR(IF(AW12="","",IF(AW12&lt;=0.2,"Leve",IF(AW12&lt;=0.4,"Menor",IF(AW12&lt;=0.6,"Moderado",IF(AW12&lt;=0.8,"Mayor","Catastrófico"))))),"")</f>
        <v>Moderado</v>
      </c>
      <c r="AY12" s="851" t="str">
        <f>AA12</f>
        <v>Moderado</v>
      </c>
      <c r="AZ12" s="851" t="str">
        <f>IFERROR(IF(OR(AND(AU12="Muy Baja",AX12="Leve"),AND(AU12="Muy Baja",AX12="Menor"),AND(AU12="Baja",AX12="Leve")),"Bajo",IF(OR(AND(AU12="Muy baja",AX12="Moderado"),AND(AU12="Baja",AX12="Menor"),AND(AU12="Baja",AX12="Moderado"),AND(AU12="Media",AX12="Leve"),AND(AU12="Media",AX12="Menor"),AND(AU12="Media",AX12="Moderado"),AND(AU12="Alta",AX12="Leve"),AND(AU12="Alta",AX12="Menor")),"Moderado",IF(OR(AND(AU12="Muy Baja",AX12="Mayor"),AND(AU12="Baja",AX12="Mayor"),AND(AU12="Media",AX12="Mayor"),AND(AU12="Alta",AX12="Moderado"),AND(AU12="Alta",AX12="Mayor"),AND(AU12="Muy Alta",AX12="Leve"),AND(AU12="Muy Alta",AX12="Menor"),AND(AU12="Muy Alta",AX12="Moderado"),AND(AU12="Muy Alta",AX12="Mayor")),"Alto",IF(OR(AND(AU12="Muy Baja",AX12="Catastrófico"),AND(AU12="Baja",AX12="Catastrófico"),AND(AU12="Media",AX12="Catastrófico"),AND(AU12="Alta",AX12="Catastrófico"),AND(AU12="Muy Alta",AX12="Catastrófico")),"Extremo","")))),"")</f>
        <v>Moderado</v>
      </c>
      <c r="BA12" s="797" t="s">
        <v>223</v>
      </c>
      <c r="BB12" s="130" t="s">
        <v>224</v>
      </c>
      <c r="BC12" s="130" t="s">
        <v>225</v>
      </c>
      <c r="BD12" s="103">
        <f>IF(SUM(BE12:BH12)=0,"",SUM(BE12:BH12))</f>
        <v>1</v>
      </c>
      <c r="BE12" s="50">
        <v>1</v>
      </c>
      <c r="BF12" s="50"/>
      <c r="BG12" s="50"/>
      <c r="BH12" s="50"/>
      <c r="BI12" s="130" t="s">
        <v>226</v>
      </c>
      <c r="BJ12" s="130" t="s">
        <v>227</v>
      </c>
      <c r="BK12" s="712" t="s">
        <v>228</v>
      </c>
      <c r="BL12" s="47" t="s">
        <v>229</v>
      </c>
      <c r="BM12" s="49">
        <v>1</v>
      </c>
      <c r="BN12" s="49"/>
      <c r="BO12" s="49"/>
      <c r="BP12" s="49"/>
      <c r="BQ12" s="105">
        <f>IF(SUM(BM12:BP12)=0,"",SUM(BM12:BP12))</f>
        <v>1</v>
      </c>
      <c r="BR12" s="129">
        <f>IF(ISERROR(BQ12/BD12),"",(BQ12/BD12))</f>
        <v>1</v>
      </c>
      <c r="BS12" s="818" t="s">
        <v>230</v>
      </c>
      <c r="BT12" s="1112" t="s">
        <v>231</v>
      </c>
      <c r="BU12" s="1112" t="s">
        <v>232</v>
      </c>
      <c r="BV12" s="1074" t="s">
        <v>232</v>
      </c>
    </row>
    <row r="13" spans="1:74" ht="148.5" customHeight="1" x14ac:dyDescent="0.25">
      <c r="A13" s="925"/>
      <c r="B13" s="901"/>
      <c r="C13" s="904"/>
      <c r="D13" s="828"/>
      <c r="E13" s="831"/>
      <c r="F13" s="834"/>
      <c r="G13" s="868"/>
      <c r="H13" s="837"/>
      <c r="I13" s="798"/>
      <c r="J13" s="840"/>
      <c r="K13" s="843"/>
      <c r="L13" s="804"/>
      <c r="M13" s="874"/>
      <c r="N13" s="804"/>
      <c r="O13" s="804"/>
      <c r="P13" s="868"/>
      <c r="Q13" s="880"/>
      <c r="R13" s="798"/>
      <c r="S13" s="861"/>
      <c r="T13" s="798"/>
      <c r="U13" s="861"/>
      <c r="V13" s="798"/>
      <c r="W13" s="861"/>
      <c r="X13" s="864"/>
      <c r="Y13" s="861"/>
      <c r="Z13" s="861"/>
      <c r="AA13" s="846"/>
      <c r="AB13" s="152">
        <v>2</v>
      </c>
      <c r="AC13" s="132" t="s">
        <v>233</v>
      </c>
      <c r="AD13" s="132" t="s">
        <v>234</v>
      </c>
      <c r="AE13" s="683" t="s">
        <v>235</v>
      </c>
      <c r="AF13" s="147" t="str">
        <f t="shared" si="0"/>
        <v>Probabilidad</v>
      </c>
      <c r="AG13" s="153" t="s">
        <v>216</v>
      </c>
      <c r="AH13" s="148">
        <f t="shared" si="1"/>
        <v>0.25</v>
      </c>
      <c r="AI13" s="153" t="s">
        <v>217</v>
      </c>
      <c r="AJ13" s="148">
        <f t="shared" si="2"/>
        <v>0.15</v>
      </c>
      <c r="AK13" s="149">
        <f t="shared" si="3"/>
        <v>0.4</v>
      </c>
      <c r="AL13" s="154">
        <f>IFERROR(IF(AND(AF12="Probabilidad",AF13="Probabilidad"),(AL12-(+AL12*AK13)),IF(AF13="Probabilidad",(S12-(+S12*AK13)),IF(AF13="Impacto",AL12,""))),"")</f>
        <v>0.216</v>
      </c>
      <c r="AM13" s="154">
        <f>IFERROR(IF(AND(AF12="Impacto",AF13="Impacto"),(AM12-(+AM12*AK13)),IF(AF13="Impacto",(Y12-(+Y12*AK13)),IF(AF13="Probabilidad",AM12,""))),"")</f>
        <v>0.6</v>
      </c>
      <c r="AN13" s="155" t="s">
        <v>218</v>
      </c>
      <c r="AO13" s="155" t="s">
        <v>219</v>
      </c>
      <c r="AP13" s="155" t="s">
        <v>220</v>
      </c>
      <c r="AQ13" s="155" t="s">
        <v>221</v>
      </c>
      <c r="AR13" s="837"/>
      <c r="AS13" s="855"/>
      <c r="AT13" s="855"/>
      <c r="AU13" s="852"/>
      <c r="AV13" s="855"/>
      <c r="AW13" s="855"/>
      <c r="AX13" s="852"/>
      <c r="AY13" s="852"/>
      <c r="AZ13" s="852"/>
      <c r="BA13" s="798"/>
      <c r="BB13" s="130" t="s">
        <v>236</v>
      </c>
      <c r="BC13" s="130" t="s">
        <v>237</v>
      </c>
      <c r="BD13" s="150">
        <f t="shared" ref="BD13:BD29" si="4">IF(SUM(BE13:BH13)=0,"",SUM(BE13:BH13))</f>
        <v>4</v>
      </c>
      <c r="BE13" s="156">
        <v>1</v>
      </c>
      <c r="BF13" s="156">
        <v>1</v>
      </c>
      <c r="BG13" s="156">
        <v>1</v>
      </c>
      <c r="BH13" s="156">
        <v>1</v>
      </c>
      <c r="BI13" s="130" t="s">
        <v>226</v>
      </c>
      <c r="BJ13" s="130" t="s">
        <v>227</v>
      </c>
      <c r="BK13" s="131" t="s">
        <v>238</v>
      </c>
      <c r="BL13" s="131" t="s">
        <v>239</v>
      </c>
      <c r="BM13" s="157">
        <v>1</v>
      </c>
      <c r="BN13" s="157"/>
      <c r="BO13" s="157"/>
      <c r="BP13" s="157"/>
      <c r="BQ13" s="158">
        <f>IF(SUM(BM13:BP13)=0,"",SUM(BM13:BP13))</f>
        <v>1</v>
      </c>
      <c r="BR13" s="159">
        <f>IF(ISERROR(BQ13/BD13),"",(BQ13/BD13))</f>
        <v>0.25</v>
      </c>
      <c r="BS13" s="819"/>
      <c r="BT13" s="1113"/>
      <c r="BU13" s="1113"/>
      <c r="BV13" s="1075"/>
    </row>
    <row r="14" spans="1:74" ht="112.5" customHeight="1" x14ac:dyDescent="0.25">
      <c r="A14" s="925"/>
      <c r="B14" s="901"/>
      <c r="C14" s="904"/>
      <c r="D14" s="828"/>
      <c r="E14" s="831"/>
      <c r="F14" s="834"/>
      <c r="G14" s="868"/>
      <c r="H14" s="837"/>
      <c r="I14" s="798"/>
      <c r="J14" s="840"/>
      <c r="K14" s="843"/>
      <c r="L14" s="804"/>
      <c r="M14" s="874"/>
      <c r="N14" s="804"/>
      <c r="O14" s="804"/>
      <c r="P14" s="868"/>
      <c r="Q14" s="880"/>
      <c r="R14" s="798"/>
      <c r="S14" s="861"/>
      <c r="T14" s="798"/>
      <c r="U14" s="861"/>
      <c r="V14" s="798"/>
      <c r="W14" s="861"/>
      <c r="X14" s="864"/>
      <c r="Y14" s="861"/>
      <c r="Z14" s="861"/>
      <c r="AA14" s="846"/>
      <c r="AB14" s="152">
        <v>3</v>
      </c>
      <c r="AC14" s="132" t="s">
        <v>240</v>
      </c>
      <c r="AD14" s="132">
        <v>2</v>
      </c>
      <c r="AE14" s="683" t="s">
        <v>241</v>
      </c>
      <c r="AF14" s="147" t="str">
        <f t="shared" si="0"/>
        <v>Probabilidad</v>
      </c>
      <c r="AG14" s="153" t="s">
        <v>216</v>
      </c>
      <c r="AH14" s="148">
        <f t="shared" si="1"/>
        <v>0.25</v>
      </c>
      <c r="AI14" s="153" t="s">
        <v>217</v>
      </c>
      <c r="AJ14" s="148">
        <f t="shared" si="2"/>
        <v>0.15</v>
      </c>
      <c r="AK14" s="149">
        <f t="shared" si="3"/>
        <v>0.4</v>
      </c>
      <c r="AL14" s="154">
        <f>IFERROR(IF(AND(AF13="Probabilidad",AF14="Probabilidad"),(AL13-(+AL13*AK14)),IF(AND(AF13="Impacto",AF14="Probabilidad"),(AL12-(+AL12*AK14)),IF(AF14="Impacto",AL13,""))),"")</f>
        <v>0.12959999999999999</v>
      </c>
      <c r="AM14" s="154">
        <f>IFERROR(IF(AND(AF13="Impacto",AF14="Impacto"),(AM13-(+AM13*AK14)),IF(AND(AF13="Probabilidad",AF14="Impacto"),(AM12-(+AM12*AK14)),IF(AF14="Probabilidad",AM13,""))),"")</f>
        <v>0.6</v>
      </c>
      <c r="AN14" s="155" t="s">
        <v>218</v>
      </c>
      <c r="AO14" s="155" t="s">
        <v>242</v>
      </c>
      <c r="AP14" s="155" t="s">
        <v>243</v>
      </c>
      <c r="AQ14" s="155" t="s">
        <v>244</v>
      </c>
      <c r="AR14" s="837"/>
      <c r="AS14" s="855"/>
      <c r="AT14" s="855"/>
      <c r="AU14" s="852"/>
      <c r="AV14" s="855"/>
      <c r="AW14" s="855"/>
      <c r="AX14" s="852"/>
      <c r="AY14" s="852"/>
      <c r="AZ14" s="852"/>
      <c r="BA14" s="798"/>
      <c r="BB14" s="130"/>
      <c r="BC14" s="130"/>
      <c r="BD14" s="150" t="str">
        <f t="shared" si="4"/>
        <v/>
      </c>
      <c r="BE14" s="156"/>
      <c r="BF14" s="156"/>
      <c r="BG14" s="156"/>
      <c r="BH14" s="156"/>
      <c r="BI14" s="131"/>
      <c r="BJ14" s="131"/>
      <c r="BK14" s="131"/>
      <c r="BL14" s="131"/>
      <c r="BM14" s="157"/>
      <c r="BN14" s="157"/>
      <c r="BO14" s="157"/>
      <c r="BP14" s="157"/>
      <c r="BQ14" s="158" t="str">
        <f t="shared" ref="BQ14:BQ29" si="5">IF(SUM(BM14:BP14)=0,"",SUM(BM14:BP14))</f>
        <v/>
      </c>
      <c r="BR14" s="159" t="str">
        <f t="shared" ref="BR14:BR29" si="6">IF(ISERROR(BQ14/BD14),"",(BQ14/BD14))</f>
        <v/>
      </c>
      <c r="BS14" s="819"/>
      <c r="BT14" s="1113"/>
      <c r="BU14" s="1113"/>
      <c r="BV14" s="1075"/>
    </row>
    <row r="15" spans="1:74" ht="87" customHeight="1" x14ac:dyDescent="0.25">
      <c r="A15" s="925"/>
      <c r="B15" s="901"/>
      <c r="C15" s="904"/>
      <c r="D15" s="828"/>
      <c r="E15" s="831"/>
      <c r="F15" s="834"/>
      <c r="G15" s="868"/>
      <c r="H15" s="837"/>
      <c r="I15" s="798"/>
      <c r="J15" s="840"/>
      <c r="K15" s="843"/>
      <c r="L15" s="804"/>
      <c r="M15" s="874"/>
      <c r="N15" s="804"/>
      <c r="O15" s="804"/>
      <c r="P15" s="868"/>
      <c r="Q15" s="880"/>
      <c r="R15" s="798"/>
      <c r="S15" s="861"/>
      <c r="T15" s="798"/>
      <c r="U15" s="861"/>
      <c r="V15" s="798"/>
      <c r="W15" s="861"/>
      <c r="X15" s="864"/>
      <c r="Y15" s="861"/>
      <c r="Z15" s="861"/>
      <c r="AA15" s="846"/>
      <c r="AB15" s="152">
        <v>4</v>
      </c>
      <c r="AC15" s="151" t="s">
        <v>245</v>
      </c>
      <c r="AD15" s="151">
        <v>2</v>
      </c>
      <c r="AE15" s="29" t="s">
        <v>246</v>
      </c>
      <c r="AF15" s="147" t="str">
        <f t="shared" si="0"/>
        <v>Probabilidad</v>
      </c>
      <c r="AG15" s="153" t="s">
        <v>216</v>
      </c>
      <c r="AH15" s="148">
        <f t="shared" si="1"/>
        <v>0.25</v>
      </c>
      <c r="AI15" s="153" t="s">
        <v>217</v>
      </c>
      <c r="AJ15" s="148">
        <f t="shared" si="2"/>
        <v>0.15</v>
      </c>
      <c r="AK15" s="149">
        <f t="shared" si="3"/>
        <v>0.4</v>
      </c>
      <c r="AL15" s="154">
        <f>IFERROR(IF(AND(AF14="Probabilidad",AF15="Probabilidad"),(AL14-(+AL14*AK15)),IF(AND(AF14="Impacto",AF15="Probabilidad"),(AL13-(+AL13*AK15)),IF(AF15="Impacto",AL14,""))),"")</f>
        <v>7.7759999999999996E-2</v>
      </c>
      <c r="AM15" s="154">
        <f>IFERROR(IF(AND(AF14="Impacto",AF15="Impacto"),(AM14-(+AM14*AK15)),IF(AND(AF14="Probabilidad",AF15="Impacto"),(AM13-(+AM13*AK15)),IF(AF15="Probabilidad",AM14,""))),"")</f>
        <v>0.6</v>
      </c>
      <c r="AN15" s="155" t="s">
        <v>218</v>
      </c>
      <c r="AO15" s="155" t="s">
        <v>247</v>
      </c>
      <c r="AP15" s="155" t="s">
        <v>243</v>
      </c>
      <c r="AQ15" s="155" t="s">
        <v>244</v>
      </c>
      <c r="AR15" s="837"/>
      <c r="AS15" s="855"/>
      <c r="AT15" s="855"/>
      <c r="AU15" s="852"/>
      <c r="AV15" s="855"/>
      <c r="AW15" s="855"/>
      <c r="AX15" s="852"/>
      <c r="AY15" s="852"/>
      <c r="AZ15" s="852"/>
      <c r="BA15" s="798"/>
      <c r="BB15" s="130"/>
      <c r="BC15" s="130"/>
      <c r="BD15" s="150" t="str">
        <f t="shared" si="4"/>
        <v/>
      </c>
      <c r="BE15" s="156"/>
      <c r="BF15" s="156"/>
      <c r="BG15" s="156"/>
      <c r="BH15" s="156"/>
      <c r="BI15" s="131"/>
      <c r="BJ15" s="131"/>
      <c r="BK15" s="131"/>
      <c r="BL15" s="131"/>
      <c r="BM15" s="157"/>
      <c r="BN15" s="157"/>
      <c r="BO15" s="157"/>
      <c r="BP15" s="157"/>
      <c r="BQ15" s="158" t="str">
        <f t="shared" si="5"/>
        <v/>
      </c>
      <c r="BR15" s="159" t="str">
        <f t="shared" si="6"/>
        <v/>
      </c>
      <c r="BS15" s="819"/>
      <c r="BT15" s="1113"/>
      <c r="BU15" s="1113"/>
      <c r="BV15" s="1075"/>
    </row>
    <row r="16" spans="1:74" x14ac:dyDescent="0.25">
      <c r="A16" s="925"/>
      <c r="B16" s="901"/>
      <c r="C16" s="904"/>
      <c r="D16" s="828"/>
      <c r="E16" s="831"/>
      <c r="F16" s="834"/>
      <c r="G16" s="868"/>
      <c r="H16" s="837"/>
      <c r="I16" s="798"/>
      <c r="J16" s="840"/>
      <c r="K16" s="843"/>
      <c r="L16" s="804"/>
      <c r="M16" s="874"/>
      <c r="N16" s="804"/>
      <c r="O16" s="804"/>
      <c r="P16" s="868"/>
      <c r="Q16" s="880"/>
      <c r="R16" s="798"/>
      <c r="S16" s="861"/>
      <c r="T16" s="798"/>
      <c r="U16" s="861"/>
      <c r="V16" s="798"/>
      <c r="W16" s="861"/>
      <c r="X16" s="864"/>
      <c r="Y16" s="861"/>
      <c r="Z16" s="861"/>
      <c r="AA16" s="846"/>
      <c r="AB16" s="152">
        <v>5</v>
      </c>
      <c r="AC16" s="160"/>
      <c r="AD16" s="160"/>
      <c r="AE16" s="151"/>
      <c r="AF16" s="147" t="str">
        <f t="shared" si="0"/>
        <v/>
      </c>
      <c r="AG16" s="153"/>
      <c r="AH16" s="148" t="str">
        <f t="shared" si="1"/>
        <v/>
      </c>
      <c r="AI16" s="153"/>
      <c r="AJ16" s="148" t="str">
        <f t="shared" si="2"/>
        <v/>
      </c>
      <c r="AK16" s="149" t="str">
        <f t="shared" si="3"/>
        <v/>
      </c>
      <c r="AL16" s="154" t="str">
        <f>IFERROR(IF(AND(AF15="Probabilidad",AF16="Probabilidad"),(AL15-(+AL15*AK16)),IF(AND(AF15="Impacto",AF16="Probabilidad"),(AL14-(+AL14*AK16)),IF(AF16="Impacto",AL15,""))),"")</f>
        <v/>
      </c>
      <c r="AM16" s="154" t="str">
        <f>IFERROR(IF(AND(AF15="Impacto",AF16="Impacto"),(AM15-(+AM15*AK16)),IF(AND(AF15="Probabilidad",AF16="Impacto"),(AM14-(+AM14*AK16)),IF(AF16="Probabilidad",AM15,""))),"")</f>
        <v/>
      </c>
      <c r="AN16" s="155"/>
      <c r="AO16" s="155"/>
      <c r="AP16" s="155"/>
      <c r="AQ16" s="155"/>
      <c r="AR16" s="837"/>
      <c r="AS16" s="855"/>
      <c r="AT16" s="855"/>
      <c r="AU16" s="852"/>
      <c r="AV16" s="855"/>
      <c r="AW16" s="855"/>
      <c r="AX16" s="852"/>
      <c r="AY16" s="852"/>
      <c r="AZ16" s="852"/>
      <c r="BA16" s="798"/>
      <c r="BB16" s="130"/>
      <c r="BC16" s="130"/>
      <c r="BD16" s="150" t="str">
        <f t="shared" si="4"/>
        <v/>
      </c>
      <c r="BE16" s="156"/>
      <c r="BF16" s="156"/>
      <c r="BG16" s="156"/>
      <c r="BH16" s="156"/>
      <c r="BI16" s="131"/>
      <c r="BJ16" s="131"/>
      <c r="BK16" s="131"/>
      <c r="BL16" s="131"/>
      <c r="BM16" s="157"/>
      <c r="BN16" s="157"/>
      <c r="BO16" s="157"/>
      <c r="BP16" s="157"/>
      <c r="BQ16" s="158" t="str">
        <f t="shared" si="5"/>
        <v/>
      </c>
      <c r="BR16" s="159" t="str">
        <f t="shared" si="6"/>
        <v/>
      </c>
      <c r="BS16" s="819"/>
      <c r="BT16" s="1113"/>
      <c r="BU16" s="1113"/>
      <c r="BV16" s="1075"/>
    </row>
    <row r="17" spans="1:74" ht="15.75" thickBot="1" x14ac:dyDescent="0.3">
      <c r="A17" s="925"/>
      <c r="B17" s="901"/>
      <c r="C17" s="904"/>
      <c r="D17" s="829"/>
      <c r="E17" s="832"/>
      <c r="F17" s="835"/>
      <c r="G17" s="868"/>
      <c r="H17" s="838"/>
      <c r="I17" s="799"/>
      <c r="J17" s="841"/>
      <c r="K17" s="844"/>
      <c r="L17" s="805"/>
      <c r="M17" s="875"/>
      <c r="N17" s="805"/>
      <c r="O17" s="805"/>
      <c r="P17" s="868"/>
      <c r="Q17" s="880"/>
      <c r="R17" s="799"/>
      <c r="S17" s="862"/>
      <c r="T17" s="799"/>
      <c r="U17" s="862"/>
      <c r="V17" s="799"/>
      <c r="W17" s="862"/>
      <c r="X17" s="865"/>
      <c r="Y17" s="862"/>
      <c r="Z17" s="862"/>
      <c r="AA17" s="847"/>
      <c r="AB17" s="164">
        <v>6</v>
      </c>
      <c r="AC17" s="162"/>
      <c r="AD17" s="162"/>
      <c r="AE17" s="162"/>
      <c r="AF17" s="99" t="str">
        <f t="shared" si="0"/>
        <v/>
      </c>
      <c r="AG17" s="165"/>
      <c r="AH17" s="163" t="str">
        <f t="shared" si="1"/>
        <v/>
      </c>
      <c r="AI17" s="165"/>
      <c r="AJ17" s="163" t="str">
        <f t="shared" si="2"/>
        <v/>
      </c>
      <c r="AK17" s="166" t="str">
        <f t="shared" si="3"/>
        <v/>
      </c>
      <c r="AL17" s="154" t="str">
        <f>IFERROR(IF(AND(AF16="Probabilidad",AF17="Probabilidad"),(AL16-(+AL16*AK17)),IF(AND(AF16="Impacto",AF17="Probabilidad"),(AL15-(+AL15*AK17)),IF(AF17="Impacto",AL16,""))),"")</f>
        <v/>
      </c>
      <c r="AM17" s="154" t="str">
        <f>IFERROR(IF(AND(AF16="Impacto",AF17="Impacto"),(AM16-(+AM16*AK17)),IF(AND(AF16="Probabilidad",AF17="Impacto"),(AM15-(+AM15*AK17)),IF(AF17="Probabilidad",AM16,""))),"")</f>
        <v/>
      </c>
      <c r="AN17" s="127"/>
      <c r="AO17" s="52"/>
      <c r="AP17" s="52"/>
      <c r="AQ17" s="52"/>
      <c r="AR17" s="838"/>
      <c r="AS17" s="856"/>
      <c r="AT17" s="856"/>
      <c r="AU17" s="853"/>
      <c r="AV17" s="856"/>
      <c r="AW17" s="856"/>
      <c r="AX17" s="853"/>
      <c r="AY17" s="853"/>
      <c r="AZ17" s="853"/>
      <c r="BA17" s="799"/>
      <c r="BB17" s="167"/>
      <c r="BC17" s="167"/>
      <c r="BD17" s="161" t="str">
        <f t="shared" si="4"/>
        <v/>
      </c>
      <c r="BE17" s="168"/>
      <c r="BF17" s="168"/>
      <c r="BG17" s="168"/>
      <c r="BH17" s="168"/>
      <c r="BI17" s="169"/>
      <c r="BJ17" s="169"/>
      <c r="BK17" s="169"/>
      <c r="BL17" s="169"/>
      <c r="BM17" s="170"/>
      <c r="BN17" s="170"/>
      <c r="BO17" s="170"/>
      <c r="BP17" s="170"/>
      <c r="BQ17" s="171" t="str">
        <f t="shared" si="5"/>
        <v/>
      </c>
      <c r="BR17" s="172" t="str">
        <f t="shared" si="6"/>
        <v/>
      </c>
      <c r="BS17" s="820"/>
      <c r="BT17" s="1114"/>
      <c r="BU17" s="1114"/>
      <c r="BV17" s="1076"/>
    </row>
    <row r="18" spans="1:74" ht="77.25" customHeight="1" x14ac:dyDescent="0.25">
      <c r="A18" s="925"/>
      <c r="B18" s="901"/>
      <c r="C18" s="904"/>
      <c r="D18" s="827" t="s">
        <v>204</v>
      </c>
      <c r="E18" s="830" t="s">
        <v>205</v>
      </c>
      <c r="F18" s="833">
        <v>2</v>
      </c>
      <c r="G18" s="803" t="s">
        <v>248</v>
      </c>
      <c r="H18" s="836"/>
      <c r="I18" s="797"/>
      <c r="J18" s="839" t="s">
        <v>249</v>
      </c>
      <c r="K18" s="842" t="s">
        <v>208</v>
      </c>
      <c r="L18" s="803" t="s">
        <v>209</v>
      </c>
      <c r="M18" s="873" t="s">
        <v>250</v>
      </c>
      <c r="N18" s="803"/>
      <c r="O18" s="803"/>
      <c r="P18" s="867" t="s">
        <v>251</v>
      </c>
      <c r="Q18" s="1078">
        <v>0.9</v>
      </c>
      <c r="R18" s="797" t="s">
        <v>252</v>
      </c>
      <c r="S18" s="860">
        <f>IF(R18="Muy Alta",100%,IF(R18="Alta",80%,IF(R18="Media",60%,IF(R18="Baja",40%,IF(R18="Muy Baja",20%,"")))))</f>
        <v>0.4</v>
      </c>
      <c r="T18" s="797"/>
      <c r="U18" s="860" t="str">
        <f>IF(T18="Catastrófico",100%,IF(T18="Mayor",80%,IF(T18="Moderado",60%,IF(T18="Menor",40%,IF(T18="Leve",20%,"")))))</f>
        <v/>
      </c>
      <c r="V18" s="797" t="s">
        <v>253</v>
      </c>
      <c r="W18" s="860">
        <f>IF(V18="Catastrófico",100%,IF(V18="Mayor",80%,IF(V18="Moderado",60%,IF(V18="Menor",40%,IF(V18="Leve",20%,"")))))</f>
        <v>0.4</v>
      </c>
      <c r="X18" s="863" t="str">
        <f>IF(Y18=100%,"Catastrófico",IF(Y18=80%,"Mayor",IF(Y18=60%,"Moderado",IF(Y18=40%,"Menor",IF(Y18=20%,"Leve","")))))</f>
        <v>Menor</v>
      </c>
      <c r="Y18" s="860">
        <f>IF(AND(U18="",W18=""),"",MAX(U18,W18))</f>
        <v>0.4</v>
      </c>
      <c r="Z18" s="860" t="str">
        <f>CONCATENATE(R18,X18)</f>
        <v>BajaMenor</v>
      </c>
      <c r="AA18" s="851" t="str">
        <f>IF(Z18="Muy AltaLeve","Alto",IF(Z18="Muy AltaMenor","Alto",IF(Z18="Muy AltaModerado","Alto",IF(Z18="Muy AltaMayor","Alto",IF(Z18="Muy AltaCatastrófico","Extremo",IF(Z18="AltaLeve","Moderado",IF(Z18="AltaMenor","Moderado",IF(Z18="AltaModerado","Alto",IF(Z18="AltaMayor","Alto",IF(Z18="AltaCatastrófico","Extremo",IF(Z18="MediaLeve","Moderado",IF(Z18="MediaMenor","Moderado",IF(Z18="MediaModerado","Moderado",IF(Z18="MediaMayor","Alto",IF(Z18="MediaCatastrófico","Extremo",IF(Z18="BajaLeve","Bajo",IF(Z18="BajaMenor","Moderado",IF(Z18="BajaModerado","Moderado",IF(Z18="BajaMayor","Alto",IF(Z18="BajaCatastrófico","Extremo",IF(Z18="Muy BajaLeve","Bajo",IF(Z18="Muy BajaMenor","Bajo",IF(Z18="Muy BajaModerado","Moderado",IF(Z18="Muy BajaMayor","Alto",IF(Z18="Muy BajaCatastrófico","Extremo","")))))))))))))))))))))))))</f>
        <v>Moderado</v>
      </c>
      <c r="AB18" s="98">
        <v>1</v>
      </c>
      <c r="AC18" s="13" t="s">
        <v>254</v>
      </c>
      <c r="AD18" s="13">
        <v>1</v>
      </c>
      <c r="AE18" s="465" t="s">
        <v>255</v>
      </c>
      <c r="AF18" s="100" t="str">
        <f t="shared" si="0"/>
        <v>Probabilidad</v>
      </c>
      <c r="AG18" s="10" t="s">
        <v>216</v>
      </c>
      <c r="AH18" s="15">
        <f t="shared" si="1"/>
        <v>0.25</v>
      </c>
      <c r="AI18" s="10" t="s">
        <v>217</v>
      </c>
      <c r="AJ18" s="15">
        <f t="shared" si="2"/>
        <v>0.15</v>
      </c>
      <c r="AK18" s="102">
        <f t="shared" si="3"/>
        <v>0.4</v>
      </c>
      <c r="AL18" s="101">
        <f>IFERROR(IF(AF18="Probabilidad",(S18-(+S18*AK18)),IF(AF18="Impacto",S18,"")),"")</f>
        <v>0.24</v>
      </c>
      <c r="AM18" s="101">
        <f>IFERROR(IF(AF18="Impacto",(Y18-(+Y18*AK18)),IF(AF18="Probabilidad",Y18,"")),"")</f>
        <v>0.4</v>
      </c>
      <c r="AN18" s="51" t="s">
        <v>218</v>
      </c>
      <c r="AO18" s="51" t="s">
        <v>219</v>
      </c>
      <c r="AP18" s="51" t="s">
        <v>220</v>
      </c>
      <c r="AQ18" s="51" t="s">
        <v>221</v>
      </c>
      <c r="AR18" s="866" t="s">
        <v>256</v>
      </c>
      <c r="AS18" s="854">
        <f>S18</f>
        <v>0.4</v>
      </c>
      <c r="AT18" s="854">
        <f>IF(AL18="","",MIN(AL18:AL23))</f>
        <v>5.183999999999999E-2</v>
      </c>
      <c r="AU18" s="851" t="str">
        <f>IFERROR(IF(AT18="","",IF(AT18&lt;=0.2,"Muy Baja",IF(AT18&lt;=0.4,"Baja",IF(AT18&lt;=0.6,"Media",IF(AT18&lt;=0.8,"Alta","Muy Alta"))))),"")</f>
        <v>Muy Baja</v>
      </c>
      <c r="AV18" s="854">
        <f>Y18</f>
        <v>0.4</v>
      </c>
      <c r="AW18" s="854">
        <f>IF(AM18="","",MIN(AM18:AM23))</f>
        <v>0.30000000000000004</v>
      </c>
      <c r="AX18" s="851" t="str">
        <f>IFERROR(IF(AW18="","",IF(AW18&lt;=0.2,"Leve",IF(AW18&lt;=0.4,"Menor",IF(AW18&lt;=0.6,"Moderado",IF(AW18&lt;=0.8,"Mayor","Catastrófico"))))),"")</f>
        <v>Menor</v>
      </c>
      <c r="AY18" s="851" t="str">
        <f>AA18</f>
        <v>Moderado</v>
      </c>
      <c r="AZ18" s="851" t="str">
        <f>IFERROR(IF(OR(AND(AU18="Muy Baja",AX18="Leve"),AND(AU18="Muy Baja",AX18="Menor"),AND(AU18="Baja",AX18="Leve")),"Bajo",IF(OR(AND(AU18="Muy baja",AX18="Moderado"),AND(AU18="Baja",AX18="Menor"),AND(AU18="Baja",AX18="Moderado"),AND(AU18="Media",AX18="Leve"),AND(AU18="Media",AX18="Menor"),AND(AU18="Media",AX18="Moderado"),AND(AU18="Alta",AX18="Leve"),AND(AU18="Alta",AX18="Menor")),"Moderado",IF(OR(AND(AU18="Muy Baja",AX18="Mayor"),AND(AU18="Baja",AX18="Mayor"),AND(AU18="Media",AX18="Mayor"),AND(AU18="Alta",AX18="Moderado"),AND(AU18="Alta",AX18="Mayor"),AND(AU18="Muy Alta",AX18="Leve"),AND(AU18="Muy Alta",AX18="Menor"),AND(AU18="Muy Alta",AX18="Moderado"),AND(AU18="Muy Alta",AX18="Mayor")),"Alto",IF(OR(AND(AU18="Muy Baja",AX18="Catastrófico"),AND(AU18="Baja",AX18="Catastrófico"),AND(AU18="Media",AX18="Catastrófico"),AND(AU18="Alta",AX18="Catastrófico"),AND(AU18="Muy Alta",AX18="Catastrófico")),"Extremo","")))),"")</f>
        <v>Bajo</v>
      </c>
      <c r="BA18" s="797" t="s">
        <v>257</v>
      </c>
      <c r="BB18" s="131"/>
      <c r="BC18" s="131"/>
      <c r="BD18" s="104" t="str">
        <f t="shared" si="4"/>
        <v/>
      </c>
      <c r="BE18" s="9"/>
      <c r="BF18" s="9"/>
      <c r="BG18" s="9"/>
      <c r="BH18" s="9"/>
      <c r="BI18" s="131"/>
      <c r="BJ18" s="131"/>
      <c r="BK18" s="47"/>
      <c r="BL18" s="47"/>
      <c r="BM18" s="49"/>
      <c r="BN18" s="49"/>
      <c r="BO18" s="49"/>
      <c r="BP18" s="49"/>
      <c r="BQ18" s="105" t="str">
        <f t="shared" si="5"/>
        <v/>
      </c>
      <c r="BR18" s="129" t="str">
        <f t="shared" si="6"/>
        <v/>
      </c>
      <c r="BS18" s="1080" t="s">
        <v>258</v>
      </c>
      <c r="BT18" s="933" t="s">
        <v>231</v>
      </c>
      <c r="BU18" s="933" t="s">
        <v>232</v>
      </c>
      <c r="BV18" s="1082" t="s">
        <v>232</v>
      </c>
    </row>
    <row r="19" spans="1:74" ht="77.25" customHeight="1" x14ac:dyDescent="0.25">
      <c r="A19" s="925"/>
      <c r="B19" s="901"/>
      <c r="C19" s="904"/>
      <c r="D19" s="828"/>
      <c r="E19" s="831"/>
      <c r="F19" s="834"/>
      <c r="G19" s="804"/>
      <c r="H19" s="837"/>
      <c r="I19" s="798"/>
      <c r="J19" s="840"/>
      <c r="K19" s="843"/>
      <c r="L19" s="804"/>
      <c r="M19" s="874"/>
      <c r="N19" s="804"/>
      <c r="O19" s="804"/>
      <c r="P19" s="868"/>
      <c r="Q19" s="1078"/>
      <c r="R19" s="798"/>
      <c r="S19" s="861"/>
      <c r="T19" s="798"/>
      <c r="U19" s="861"/>
      <c r="V19" s="798"/>
      <c r="W19" s="861"/>
      <c r="X19" s="864"/>
      <c r="Y19" s="861"/>
      <c r="Z19" s="861"/>
      <c r="AA19" s="852"/>
      <c r="AB19" s="152">
        <v>2</v>
      </c>
      <c r="AC19" s="151" t="s">
        <v>259</v>
      </c>
      <c r="AD19" s="151" t="s">
        <v>260</v>
      </c>
      <c r="AE19" s="683" t="s">
        <v>261</v>
      </c>
      <c r="AF19" s="173" t="str">
        <f>IF(OR(AG19="Preventivo",AG19="Detectivo"),"Probabilidad",IF(AG19="Correctivo","Impacto",""))</f>
        <v>Probabilidad</v>
      </c>
      <c r="AG19" s="155" t="s">
        <v>216</v>
      </c>
      <c r="AH19" s="148">
        <f t="shared" si="1"/>
        <v>0.25</v>
      </c>
      <c r="AI19" s="155" t="s">
        <v>217</v>
      </c>
      <c r="AJ19" s="148">
        <f t="shared" si="2"/>
        <v>0.15</v>
      </c>
      <c r="AK19" s="149">
        <f t="shared" si="3"/>
        <v>0.4</v>
      </c>
      <c r="AL19" s="174">
        <f>IFERROR(IF(AND(AF18="Probabilidad",AF19="Probabilidad"),(AL18-(+AL18*AK19)),IF(AF19="Probabilidad",(S18-(+S18*AK19)),IF(AF19="Impacto",AL18,""))),"")</f>
        <v>0.14399999999999999</v>
      </c>
      <c r="AM19" s="174">
        <f>IFERROR(IF(AND(AF18="Impacto",AF19="Impacto"),(AM18-(+AM18*AK19)),IF(AF19="Impacto",(Y18-(+Y18*AK19)),IF(AF19="Probabilidad",AM18,""))),"")</f>
        <v>0.4</v>
      </c>
      <c r="AN19" s="155" t="s">
        <v>218</v>
      </c>
      <c r="AO19" s="155" t="s">
        <v>247</v>
      </c>
      <c r="AP19" s="155" t="s">
        <v>243</v>
      </c>
      <c r="AQ19" s="155" t="s">
        <v>221</v>
      </c>
      <c r="AR19" s="837"/>
      <c r="AS19" s="855"/>
      <c r="AT19" s="855"/>
      <c r="AU19" s="852"/>
      <c r="AV19" s="855"/>
      <c r="AW19" s="855"/>
      <c r="AX19" s="852"/>
      <c r="AY19" s="852"/>
      <c r="AZ19" s="852"/>
      <c r="BA19" s="798"/>
      <c r="BB19" s="131"/>
      <c r="BC19" s="131"/>
      <c r="BD19" s="175" t="str">
        <f t="shared" si="4"/>
        <v/>
      </c>
      <c r="BE19" s="151"/>
      <c r="BF19" s="151"/>
      <c r="BG19" s="151"/>
      <c r="BH19" s="151"/>
      <c r="BI19" s="131"/>
      <c r="BJ19" s="131"/>
      <c r="BK19" s="131"/>
      <c r="BL19" s="131"/>
      <c r="BM19" s="157"/>
      <c r="BN19" s="157"/>
      <c r="BO19" s="157"/>
      <c r="BP19" s="157"/>
      <c r="BQ19" s="158" t="str">
        <f t="shared" si="5"/>
        <v/>
      </c>
      <c r="BR19" s="159" t="str">
        <f t="shared" si="6"/>
        <v/>
      </c>
      <c r="BS19" s="1034"/>
      <c r="BT19" s="934"/>
      <c r="BU19" s="934"/>
      <c r="BV19" s="1083"/>
    </row>
    <row r="20" spans="1:74" ht="77.25" customHeight="1" x14ac:dyDescent="0.25">
      <c r="A20" s="925"/>
      <c r="B20" s="901"/>
      <c r="C20" s="904"/>
      <c r="D20" s="828"/>
      <c r="E20" s="831"/>
      <c r="F20" s="834"/>
      <c r="G20" s="804"/>
      <c r="H20" s="837"/>
      <c r="I20" s="798"/>
      <c r="J20" s="840"/>
      <c r="K20" s="843"/>
      <c r="L20" s="804"/>
      <c r="M20" s="874"/>
      <c r="N20" s="804"/>
      <c r="O20" s="804"/>
      <c r="P20" s="868"/>
      <c r="Q20" s="1078"/>
      <c r="R20" s="798"/>
      <c r="S20" s="861"/>
      <c r="T20" s="798"/>
      <c r="U20" s="861"/>
      <c r="V20" s="798"/>
      <c r="W20" s="861"/>
      <c r="X20" s="864"/>
      <c r="Y20" s="861"/>
      <c r="Z20" s="861"/>
      <c r="AA20" s="852"/>
      <c r="AB20" s="152">
        <v>3</v>
      </c>
      <c r="AC20" s="132" t="s">
        <v>262</v>
      </c>
      <c r="AD20" s="132">
        <v>3</v>
      </c>
      <c r="AE20" s="683" t="s">
        <v>263</v>
      </c>
      <c r="AF20" s="147" t="str">
        <f>IF(OR(AG20="Preventivo",AG20="Detectivo"),"Probabilidad",IF(AG20="Correctivo","Impacto",""))</f>
        <v>Probabilidad</v>
      </c>
      <c r="AG20" s="153" t="s">
        <v>216</v>
      </c>
      <c r="AH20" s="148">
        <f t="shared" si="1"/>
        <v>0.25</v>
      </c>
      <c r="AI20" s="153" t="s">
        <v>217</v>
      </c>
      <c r="AJ20" s="148">
        <f t="shared" si="2"/>
        <v>0.15</v>
      </c>
      <c r="AK20" s="149">
        <f t="shared" si="3"/>
        <v>0.4</v>
      </c>
      <c r="AL20" s="154">
        <f>IFERROR(IF(AND(AF19="Probabilidad",AF20="Probabilidad"),(AL19-(+AL19*AK20)),IF(AND(AF19="Impacto",AF20="Probabilidad"),(AL18-(+AL18*AK20)),IF(AF20="Impacto",AL19,""))),"")</f>
        <v>8.6399999999999991E-2</v>
      </c>
      <c r="AM20" s="154">
        <f>IFERROR(IF(AND(AF19="Impacto",AF20="Impacto"),(AM19-(+AM19*AK20)),IF(AND(AF19="Probabilidad",AF20="Impacto"),(AM18-(+AM18*AK20)),IF(AF20="Probabilidad",AM19,""))),"")</f>
        <v>0.4</v>
      </c>
      <c r="AN20" s="155" t="s">
        <v>218</v>
      </c>
      <c r="AO20" s="155" t="s">
        <v>242</v>
      </c>
      <c r="AP20" s="155" t="s">
        <v>243</v>
      </c>
      <c r="AQ20" s="155" t="s">
        <v>221</v>
      </c>
      <c r="AR20" s="837"/>
      <c r="AS20" s="855"/>
      <c r="AT20" s="855"/>
      <c r="AU20" s="852"/>
      <c r="AV20" s="855"/>
      <c r="AW20" s="855"/>
      <c r="AX20" s="852"/>
      <c r="AY20" s="852"/>
      <c r="AZ20" s="852"/>
      <c r="BA20" s="798"/>
      <c r="BB20" s="131"/>
      <c r="BC20" s="131"/>
      <c r="BD20" s="175" t="str">
        <f t="shared" si="4"/>
        <v/>
      </c>
      <c r="BE20" s="151"/>
      <c r="BF20" s="151"/>
      <c r="BG20" s="151"/>
      <c r="BH20" s="151"/>
      <c r="BI20" s="131"/>
      <c r="BJ20" s="131"/>
      <c r="BK20" s="131"/>
      <c r="BL20" s="131"/>
      <c r="BM20" s="157"/>
      <c r="BN20" s="157"/>
      <c r="BO20" s="157"/>
      <c r="BP20" s="157"/>
      <c r="BQ20" s="158" t="str">
        <f t="shared" si="5"/>
        <v/>
      </c>
      <c r="BR20" s="159" t="str">
        <f t="shared" si="6"/>
        <v/>
      </c>
      <c r="BS20" s="1034"/>
      <c r="BT20" s="934"/>
      <c r="BU20" s="934"/>
      <c r="BV20" s="1083"/>
    </row>
    <row r="21" spans="1:74" ht="77.25" customHeight="1" x14ac:dyDescent="0.25">
      <c r="A21" s="925"/>
      <c r="B21" s="901"/>
      <c r="C21" s="904"/>
      <c r="D21" s="828"/>
      <c r="E21" s="831"/>
      <c r="F21" s="834"/>
      <c r="G21" s="804"/>
      <c r="H21" s="837"/>
      <c r="I21" s="798"/>
      <c r="J21" s="840"/>
      <c r="K21" s="843"/>
      <c r="L21" s="804"/>
      <c r="M21" s="874"/>
      <c r="N21" s="804"/>
      <c r="O21" s="804"/>
      <c r="P21" s="868"/>
      <c r="Q21" s="1078"/>
      <c r="R21" s="798"/>
      <c r="S21" s="861"/>
      <c r="T21" s="798"/>
      <c r="U21" s="861"/>
      <c r="V21" s="798"/>
      <c r="W21" s="861"/>
      <c r="X21" s="864"/>
      <c r="Y21" s="861"/>
      <c r="Z21" s="861"/>
      <c r="AA21" s="852"/>
      <c r="AB21" s="152">
        <v>4</v>
      </c>
      <c r="AC21" s="151" t="s">
        <v>264</v>
      </c>
      <c r="AD21" s="151">
        <v>3</v>
      </c>
      <c r="AE21" s="683" t="s">
        <v>265</v>
      </c>
      <c r="AF21" s="147" t="str">
        <f t="shared" si="0"/>
        <v>Probabilidad</v>
      </c>
      <c r="AG21" s="153" t="s">
        <v>216</v>
      </c>
      <c r="AH21" s="148">
        <f t="shared" si="1"/>
        <v>0.25</v>
      </c>
      <c r="AI21" s="153" t="s">
        <v>217</v>
      </c>
      <c r="AJ21" s="148">
        <f t="shared" si="2"/>
        <v>0.15</v>
      </c>
      <c r="AK21" s="149">
        <f t="shared" si="3"/>
        <v>0.4</v>
      </c>
      <c r="AL21" s="154">
        <f>IFERROR(IF(AND(AF20="Probabilidad",AF21="Probabilidad"),(AL20-(+AL20*AK21)),IF(AND(AF20="Impacto",AF21="Probabilidad"),(AL19-(+AL19*AK21)),IF(AF21="Impacto",AL20,""))),"")</f>
        <v>5.183999999999999E-2</v>
      </c>
      <c r="AM21" s="154">
        <f>IFERROR(IF(AND(AF20="Impacto",AF21="Impacto"),(AM20-(+AM20*AK21)),IF(AND(AF20="Probabilidad",AF21="Impacto"),(AM19-(+AM19*AK21)),IF(AF21="Probabilidad",AM20,""))),"")</f>
        <v>0.4</v>
      </c>
      <c r="AN21" s="155" t="s">
        <v>218</v>
      </c>
      <c r="AO21" s="155" t="s">
        <v>242</v>
      </c>
      <c r="AP21" s="155" t="s">
        <v>243</v>
      </c>
      <c r="AQ21" s="155" t="s">
        <v>221</v>
      </c>
      <c r="AR21" s="837"/>
      <c r="AS21" s="855"/>
      <c r="AT21" s="855"/>
      <c r="AU21" s="852"/>
      <c r="AV21" s="855"/>
      <c r="AW21" s="855"/>
      <c r="AX21" s="852"/>
      <c r="AY21" s="852"/>
      <c r="AZ21" s="852"/>
      <c r="BA21" s="798"/>
      <c r="BB21" s="131"/>
      <c r="BC21" s="131"/>
      <c r="BD21" s="175" t="str">
        <f t="shared" si="4"/>
        <v/>
      </c>
      <c r="BE21" s="151"/>
      <c r="BF21" s="151"/>
      <c r="BG21" s="151"/>
      <c r="BH21" s="151"/>
      <c r="BI21" s="131"/>
      <c r="BJ21" s="131"/>
      <c r="BK21" s="131"/>
      <c r="BL21" s="131"/>
      <c r="BM21" s="157"/>
      <c r="BN21" s="157"/>
      <c r="BO21" s="157"/>
      <c r="BP21" s="157"/>
      <c r="BQ21" s="158" t="str">
        <f t="shared" si="5"/>
        <v/>
      </c>
      <c r="BR21" s="159" t="str">
        <f t="shared" si="6"/>
        <v/>
      </c>
      <c r="BS21" s="1034"/>
      <c r="BT21" s="934"/>
      <c r="BU21" s="934"/>
      <c r="BV21" s="1083"/>
    </row>
    <row r="22" spans="1:74" ht="77.25" customHeight="1" x14ac:dyDescent="0.25">
      <c r="A22" s="925"/>
      <c r="B22" s="901"/>
      <c r="C22" s="904"/>
      <c r="D22" s="828"/>
      <c r="E22" s="831"/>
      <c r="F22" s="834"/>
      <c r="G22" s="804"/>
      <c r="H22" s="837"/>
      <c r="I22" s="798"/>
      <c r="J22" s="840"/>
      <c r="K22" s="843"/>
      <c r="L22" s="804"/>
      <c r="M22" s="874"/>
      <c r="N22" s="804"/>
      <c r="O22" s="804"/>
      <c r="P22" s="868"/>
      <c r="Q22" s="1078"/>
      <c r="R22" s="798"/>
      <c r="S22" s="861"/>
      <c r="T22" s="798"/>
      <c r="U22" s="861"/>
      <c r="V22" s="798"/>
      <c r="W22" s="861"/>
      <c r="X22" s="864"/>
      <c r="Y22" s="861"/>
      <c r="Z22" s="861"/>
      <c r="AA22" s="852"/>
      <c r="AB22" s="152">
        <v>5</v>
      </c>
      <c r="AC22" s="151" t="s">
        <v>266</v>
      </c>
      <c r="AD22" s="176"/>
      <c r="AE22" s="187" t="s">
        <v>265</v>
      </c>
      <c r="AF22" s="147" t="str">
        <f t="shared" si="0"/>
        <v>Impacto</v>
      </c>
      <c r="AG22" s="153" t="s">
        <v>267</v>
      </c>
      <c r="AH22" s="148">
        <f t="shared" si="1"/>
        <v>0.1</v>
      </c>
      <c r="AI22" s="153" t="s">
        <v>217</v>
      </c>
      <c r="AJ22" s="148">
        <f t="shared" si="2"/>
        <v>0.15</v>
      </c>
      <c r="AK22" s="149">
        <f t="shared" si="3"/>
        <v>0.25</v>
      </c>
      <c r="AL22" s="154">
        <f>IFERROR(IF(AND(AF21="Probabilidad",AF22="Probabilidad"),(AL21-(+AL21*AK22)),IF(AND(AF21="Impacto",AF22="Probabilidad"),(AL20-(+AL20*AK22)),IF(AF22="Impacto",AL21,""))),"")</f>
        <v>5.183999999999999E-2</v>
      </c>
      <c r="AM22" s="154">
        <f>IFERROR(IF(AND(AF21="Impacto",AF22="Impacto"),(AM21-(+AM21*AK22)),IF(AND(AF21="Probabilidad",AF22="Impacto"),(AM20-(+AM20*AK22)),IF(AF22="Probabilidad",AM21,""))),"")</f>
        <v>0.30000000000000004</v>
      </c>
      <c r="AN22" s="155" t="s">
        <v>218</v>
      </c>
      <c r="AO22" s="155" t="s">
        <v>242</v>
      </c>
      <c r="AP22" s="155" t="s">
        <v>243</v>
      </c>
      <c r="AQ22" s="155" t="s">
        <v>221</v>
      </c>
      <c r="AR22" s="837"/>
      <c r="AS22" s="855"/>
      <c r="AT22" s="855"/>
      <c r="AU22" s="852"/>
      <c r="AV22" s="855"/>
      <c r="AW22" s="855"/>
      <c r="AX22" s="852"/>
      <c r="AY22" s="852"/>
      <c r="AZ22" s="852"/>
      <c r="BA22" s="798"/>
      <c r="BB22" s="131"/>
      <c r="BC22" s="131"/>
      <c r="BD22" s="175" t="str">
        <f t="shared" si="4"/>
        <v/>
      </c>
      <c r="BE22" s="151"/>
      <c r="BF22" s="151"/>
      <c r="BG22" s="151"/>
      <c r="BH22" s="151"/>
      <c r="BI22" s="131"/>
      <c r="BJ22" s="131"/>
      <c r="BK22" s="131"/>
      <c r="BL22" s="131"/>
      <c r="BM22" s="157"/>
      <c r="BN22" s="157"/>
      <c r="BO22" s="157"/>
      <c r="BP22" s="157"/>
      <c r="BQ22" s="158" t="str">
        <f t="shared" si="5"/>
        <v/>
      </c>
      <c r="BR22" s="159" t="str">
        <f t="shared" si="6"/>
        <v/>
      </c>
      <c r="BS22" s="1034"/>
      <c r="BT22" s="934"/>
      <c r="BU22" s="934"/>
      <c r="BV22" s="1083"/>
    </row>
    <row r="23" spans="1:74" ht="15.75" customHeight="1" thickBot="1" x14ac:dyDescent="0.3">
      <c r="A23" s="925"/>
      <c r="B23" s="901"/>
      <c r="C23" s="904"/>
      <c r="D23" s="1077"/>
      <c r="E23" s="831"/>
      <c r="F23" s="1015"/>
      <c r="G23" s="906"/>
      <c r="H23" s="837"/>
      <c r="I23" s="866"/>
      <c r="J23" s="840"/>
      <c r="K23" s="843"/>
      <c r="L23" s="906"/>
      <c r="M23" s="874"/>
      <c r="N23" s="906"/>
      <c r="O23" s="906"/>
      <c r="P23" s="1023"/>
      <c r="Q23" s="1079"/>
      <c r="R23" s="866"/>
      <c r="S23" s="899"/>
      <c r="T23" s="866"/>
      <c r="U23" s="899"/>
      <c r="V23" s="866"/>
      <c r="W23" s="899"/>
      <c r="X23" s="910"/>
      <c r="Y23" s="899"/>
      <c r="Z23" s="899"/>
      <c r="AA23" s="936"/>
      <c r="AB23" s="295">
        <v>6</v>
      </c>
      <c r="AC23" s="293"/>
      <c r="AD23" s="293"/>
      <c r="AE23" s="293"/>
      <c r="AF23" s="99" t="str">
        <f t="shared" si="0"/>
        <v/>
      </c>
      <c r="AG23" s="242"/>
      <c r="AH23" s="294" t="str">
        <f t="shared" si="1"/>
        <v/>
      </c>
      <c r="AI23" s="242"/>
      <c r="AJ23" s="294" t="str">
        <f t="shared" si="2"/>
        <v/>
      </c>
      <c r="AK23" s="296" t="str">
        <f t="shared" si="3"/>
        <v/>
      </c>
      <c r="AL23" s="297" t="str">
        <f>IFERROR(IF(AND(AF22="Probabilidad",AF23="Probabilidad"),(AL22-(+AL22*AK23)),IF(AND(AF22="Impacto",AF23="Probabilidad"),(AL21-(+AL21*AK23)),IF(AF23="Impacto",AL22,""))),"")</f>
        <v/>
      </c>
      <c r="AM23" s="297" t="str">
        <f>IFERROR(IF(AND(AF22="Impacto",AF23="Impacto"),(AM22-(+AM22*AK23)),IF(AND(AF22="Probabilidad",AF23="Impacto"),(AM21-(+AM21*AK23)),IF(AF23="Probabilidad",AM22,""))),"")</f>
        <v/>
      </c>
      <c r="AN23" s="127"/>
      <c r="AO23" s="127"/>
      <c r="AP23" s="127"/>
      <c r="AQ23" s="127"/>
      <c r="AR23" s="837"/>
      <c r="AS23" s="907"/>
      <c r="AT23" s="907"/>
      <c r="AU23" s="936"/>
      <c r="AV23" s="907"/>
      <c r="AW23" s="907"/>
      <c r="AX23" s="936"/>
      <c r="AY23" s="936"/>
      <c r="AZ23" s="936"/>
      <c r="BA23" s="866"/>
      <c r="BB23" s="212"/>
      <c r="BC23" s="212"/>
      <c r="BD23" s="341" t="str">
        <f t="shared" si="4"/>
        <v/>
      </c>
      <c r="BE23" s="293"/>
      <c r="BF23" s="293"/>
      <c r="BG23" s="293"/>
      <c r="BH23" s="293"/>
      <c r="BI23" s="212"/>
      <c r="BJ23" s="212"/>
      <c r="BK23" s="212"/>
      <c r="BL23" s="212"/>
      <c r="BM23" s="299"/>
      <c r="BN23" s="299"/>
      <c r="BO23" s="299"/>
      <c r="BP23" s="299"/>
      <c r="BQ23" s="300" t="str">
        <f t="shared" si="5"/>
        <v/>
      </c>
      <c r="BR23" s="301" t="str">
        <f t="shared" si="6"/>
        <v/>
      </c>
      <c r="BS23" s="1081"/>
      <c r="BT23" s="935"/>
      <c r="BU23" s="935"/>
      <c r="BV23" s="1084"/>
    </row>
    <row r="24" spans="1:74" ht="97.5" customHeight="1" x14ac:dyDescent="0.25">
      <c r="A24" s="925"/>
      <c r="B24" s="901"/>
      <c r="C24" s="904"/>
      <c r="D24" s="930" t="s">
        <v>204</v>
      </c>
      <c r="E24" s="830" t="s">
        <v>205</v>
      </c>
      <c r="F24" s="833">
        <v>3</v>
      </c>
      <c r="G24" s="803" t="s">
        <v>268</v>
      </c>
      <c r="H24" s="830"/>
      <c r="I24" s="1085"/>
      <c r="J24" s="1088" t="s">
        <v>269</v>
      </c>
      <c r="K24" s="842" t="s">
        <v>208</v>
      </c>
      <c r="L24" s="803" t="s">
        <v>209</v>
      </c>
      <c r="M24" s="873" t="s">
        <v>270</v>
      </c>
      <c r="N24" s="803"/>
      <c r="O24" s="803"/>
      <c r="P24" s="867" t="s">
        <v>271</v>
      </c>
      <c r="Q24" s="857">
        <v>0.95</v>
      </c>
      <c r="R24" s="797" t="s">
        <v>272</v>
      </c>
      <c r="S24" s="860">
        <f>IF(R24="Muy Alta",100%,IF(R24="Alta",80%,IF(R24="Media",60%,IF(R24="Baja",40%,IF(R24="Muy Baja",20%,"")))))</f>
        <v>0.2</v>
      </c>
      <c r="T24" s="797"/>
      <c r="U24" s="860" t="str">
        <f>IF(T24="Catastrófico",100%,IF(T24="Mayor",80%,IF(T24="Moderado",60%,IF(T24="Menor",40%,IF(T24="Leve",20%,"")))))</f>
        <v/>
      </c>
      <c r="V24" s="797" t="s">
        <v>253</v>
      </c>
      <c r="W24" s="860">
        <f>IF(V24="Catastrófico",100%,IF(V24="Mayor",80%,IF(V24="Moderado",60%,IF(V24="Menor",40%,IF(V24="Leve",20%,"")))))</f>
        <v>0.4</v>
      </c>
      <c r="X24" s="863" t="str">
        <f>IF(Y24=100%,"Catastrófico",IF(Y24=80%,"Mayor",IF(Y24=60%,"Moderado",IF(Y24=40%,"Menor",IF(Y24=20%,"Leve","")))))</f>
        <v>Menor</v>
      </c>
      <c r="Y24" s="860">
        <f>IF(AND(U24="",W24=""),"",MAX(U24,W24))</f>
        <v>0.4</v>
      </c>
      <c r="Z24" s="860" t="str">
        <f>CONCATENATE(R24,X24)</f>
        <v>Muy BajaMenor</v>
      </c>
      <c r="AA24" s="851" t="str">
        <f>IF(Z24="Muy AltaLeve","Alto",IF(Z24="Muy AltaMenor","Alto",IF(Z24="Muy AltaModerado","Alto",IF(Z24="Muy AltaMayor","Alto",IF(Z24="Muy AltaCatastrófico","Extremo",IF(Z24="AltaLeve","Moderado",IF(Z24="AltaMenor","Moderado",IF(Z24="AltaModerado","Alto",IF(Z24="AltaMayor","Alto",IF(Z24="AltaCatastrófico","Extremo",IF(Z24="MediaLeve","Moderado",IF(Z24="MediaMenor","Moderado",IF(Z24="MediaModerado","Moderado",IF(Z24="MediaMayor","Alto",IF(Z24="MediaCatastrófico","Extremo",IF(Z24="BajaLeve","Bajo",IF(Z24="BajaMenor","Moderado",IF(Z24="BajaModerado","Moderado",IF(Z24="BajaMayor","Alto",IF(Z24="BajaCatastrófico","Extremo",IF(Z24="Muy BajaLeve","Bajo",IF(Z24="Muy BajaMenor","Bajo",IF(Z24="Muy BajaModerado","Moderado",IF(Z24="Muy BajaMayor","Alto",IF(Z24="Muy BajaCatastrófico","Extremo","")))))))))))))))))))))))))</f>
        <v>Bajo</v>
      </c>
      <c r="AB24" s="98">
        <v>1</v>
      </c>
      <c r="AC24" s="9" t="s">
        <v>273</v>
      </c>
      <c r="AD24" s="304" t="s">
        <v>274</v>
      </c>
      <c r="AE24" s="9" t="s">
        <v>275</v>
      </c>
      <c r="AF24" s="100" t="str">
        <f t="shared" si="0"/>
        <v>Probabilidad</v>
      </c>
      <c r="AG24" s="10" t="s">
        <v>216</v>
      </c>
      <c r="AH24" s="15">
        <f t="shared" si="1"/>
        <v>0.25</v>
      </c>
      <c r="AI24" s="10" t="s">
        <v>217</v>
      </c>
      <c r="AJ24" s="15">
        <f t="shared" si="2"/>
        <v>0.15</v>
      </c>
      <c r="AK24" s="102">
        <f t="shared" si="3"/>
        <v>0.4</v>
      </c>
      <c r="AL24" s="101">
        <f>IFERROR(IF(AF24="Probabilidad",(S24-(+S24*AK24)),IF(AF24="Impacto",S24,"")),"")</f>
        <v>0.12</v>
      </c>
      <c r="AM24" s="101">
        <f>IFERROR(IF(AF24="Impacto",(Y24-(+Y24*AK24)),IF(AF24="Probabilidad",Y24,"")),"")</f>
        <v>0.4</v>
      </c>
      <c r="AN24" s="51" t="s">
        <v>218</v>
      </c>
      <c r="AO24" s="470" t="s">
        <v>242</v>
      </c>
      <c r="AP24" s="470" t="s">
        <v>220</v>
      </c>
      <c r="AQ24" s="470" t="s">
        <v>221</v>
      </c>
      <c r="AR24" s="836" t="s">
        <v>276</v>
      </c>
      <c r="AS24" s="854">
        <f>S24</f>
        <v>0.2</v>
      </c>
      <c r="AT24" s="854">
        <f>IF(AL24="","",MIN(AL24:AL29))</f>
        <v>3.0239999999999996E-2</v>
      </c>
      <c r="AU24" s="851" t="str">
        <f>IFERROR(IF(AT24="","",IF(AT24&lt;=0.2,"Muy Baja",IF(AT24&lt;=0.4,"Baja",IF(AT24&lt;=0.6,"Media",IF(AT24&lt;=0.8,"Alta","Muy Alta"))))),"")</f>
        <v>Muy Baja</v>
      </c>
      <c r="AV24" s="854">
        <f>Y24</f>
        <v>0.4</v>
      </c>
      <c r="AW24" s="854">
        <f>IF(AM24="","",MIN(AM24:AM29))</f>
        <v>0.4</v>
      </c>
      <c r="AX24" s="851" t="str">
        <f>IFERROR(IF(AW24="","",IF(AW24&lt;=0.2,"Leve",IF(AW24&lt;=0.4,"Menor",IF(AW24&lt;=0.6,"Moderado",IF(AW24&lt;=0.8,"Mayor","Catastrófico"))))),"")</f>
        <v>Menor</v>
      </c>
      <c r="AY24" s="851" t="str">
        <f>AA24</f>
        <v>Bajo</v>
      </c>
      <c r="AZ24" s="851" t="str">
        <f>IFERROR(IF(OR(AND(AU24="Muy Baja",AX24="Leve"),AND(AU24="Muy Baja",AX24="Menor"),AND(AU24="Baja",AX24="Leve")),"Bajo",IF(OR(AND(AU24="Muy baja",AX24="Moderado"),AND(AU24="Baja",AX24="Menor"),AND(AU24="Baja",AX24="Moderado"),AND(AU24="Media",AX24="Leve"),AND(AU24="Media",AX24="Menor"),AND(AU24="Media",AX24="Moderado"),AND(AU24="Alta",AX24="Leve"),AND(AU24="Alta",AX24="Menor")),"Moderado",IF(OR(AND(AU24="Muy Baja",AX24="Mayor"),AND(AU24="Baja",AX24="Mayor"),AND(AU24="Media",AX24="Mayor"),AND(AU24="Alta",AX24="Moderado"),AND(AU24="Alta",AX24="Mayor"),AND(AU24="Muy Alta",AX24="Leve"),AND(AU24="Muy Alta",AX24="Menor"),AND(AU24="Muy Alta",AX24="Moderado"),AND(AU24="Muy Alta",AX24="Mayor")),"Alto",IF(OR(AND(AU24="Muy Baja",AX24="Catastrófico"),AND(AU24="Baja",AX24="Catastrófico"),AND(AU24="Media",AX24="Catastrófico"),AND(AU24="Alta",AX24="Catastrófico"),AND(AU24="Muy Alta",AX24="Catastrófico")),"Extremo","")))),"")</f>
        <v>Bajo</v>
      </c>
      <c r="BA24" s="797" t="s">
        <v>257</v>
      </c>
      <c r="BB24" s="313"/>
      <c r="BC24" s="47"/>
      <c r="BD24" s="104" t="str">
        <f t="shared" si="4"/>
        <v/>
      </c>
      <c r="BE24" s="9"/>
      <c r="BF24" s="9"/>
      <c r="BG24" s="9"/>
      <c r="BH24" s="9"/>
      <c r="BI24" s="47"/>
      <c r="BJ24" s="47"/>
      <c r="BK24" s="47"/>
      <c r="BL24" s="47"/>
      <c r="BM24" s="49"/>
      <c r="BN24" s="49"/>
      <c r="BO24" s="49"/>
      <c r="BP24" s="49"/>
      <c r="BQ24" s="105" t="str">
        <f t="shared" si="5"/>
        <v/>
      </c>
      <c r="BR24" s="129" t="str">
        <f t="shared" si="6"/>
        <v/>
      </c>
      <c r="BS24" s="1111" t="s">
        <v>277</v>
      </c>
      <c r="BT24" s="933" t="s">
        <v>231</v>
      </c>
      <c r="BU24" s="933" t="s">
        <v>278</v>
      </c>
      <c r="BV24" s="933" t="s">
        <v>278</v>
      </c>
    </row>
    <row r="25" spans="1:74" ht="97.5" customHeight="1" x14ac:dyDescent="0.25">
      <c r="A25" s="925"/>
      <c r="B25" s="901"/>
      <c r="C25" s="904"/>
      <c r="D25" s="931"/>
      <c r="E25" s="831"/>
      <c r="F25" s="834"/>
      <c r="G25" s="804"/>
      <c r="H25" s="831"/>
      <c r="I25" s="1086"/>
      <c r="J25" s="1019"/>
      <c r="K25" s="843"/>
      <c r="L25" s="804"/>
      <c r="M25" s="874"/>
      <c r="N25" s="804"/>
      <c r="O25" s="804"/>
      <c r="P25" s="868"/>
      <c r="Q25" s="858"/>
      <c r="R25" s="798"/>
      <c r="S25" s="861"/>
      <c r="T25" s="798"/>
      <c r="U25" s="861"/>
      <c r="V25" s="798"/>
      <c r="W25" s="861"/>
      <c r="X25" s="864"/>
      <c r="Y25" s="861"/>
      <c r="Z25" s="861"/>
      <c r="AA25" s="852"/>
      <c r="AB25" s="152">
        <v>2</v>
      </c>
      <c r="AC25" s="151" t="s">
        <v>279</v>
      </c>
      <c r="AD25" s="132" t="s">
        <v>274</v>
      </c>
      <c r="AE25" s="151" t="s">
        <v>280</v>
      </c>
      <c r="AF25" s="147" t="str">
        <f t="shared" si="0"/>
        <v>Probabilidad</v>
      </c>
      <c r="AG25" s="153" t="s">
        <v>216</v>
      </c>
      <c r="AH25" s="148">
        <f t="shared" si="1"/>
        <v>0.25</v>
      </c>
      <c r="AI25" s="153" t="s">
        <v>217</v>
      </c>
      <c r="AJ25" s="148">
        <f t="shared" si="2"/>
        <v>0.15</v>
      </c>
      <c r="AK25" s="149">
        <f t="shared" si="3"/>
        <v>0.4</v>
      </c>
      <c r="AL25" s="154">
        <f>IFERROR(IF(AND(AF24="Probabilidad",AF25="Probabilidad"),(AL24-(+AL24*AK25)),IF(AF25="Probabilidad",(S24-(+S24*AK25)),IF(AF25="Impacto",AL24,""))),"")</f>
        <v>7.1999999999999995E-2</v>
      </c>
      <c r="AM25" s="154">
        <f>IFERROR(IF(AND(AF24="Impacto",AF25="Impacto"),(AM24-(+AM24*AK25)),IF(AF25="Impacto",(Y24-(+Y24*AK25)),IF(AF25="Probabilidad",AM24,""))),"")</f>
        <v>0.4</v>
      </c>
      <c r="AN25" s="188" t="s">
        <v>218</v>
      </c>
      <c r="AO25" s="189" t="s">
        <v>242</v>
      </c>
      <c r="AP25" s="189" t="s">
        <v>220</v>
      </c>
      <c r="AQ25" s="189" t="s">
        <v>221</v>
      </c>
      <c r="AR25" s="837"/>
      <c r="AS25" s="855"/>
      <c r="AT25" s="855"/>
      <c r="AU25" s="852"/>
      <c r="AV25" s="855"/>
      <c r="AW25" s="855"/>
      <c r="AX25" s="852"/>
      <c r="AY25" s="852"/>
      <c r="AZ25" s="852"/>
      <c r="BA25" s="798"/>
      <c r="BB25" s="179"/>
      <c r="BC25" s="131"/>
      <c r="BD25" s="175" t="str">
        <f t="shared" si="4"/>
        <v/>
      </c>
      <c r="BE25" s="151"/>
      <c r="BF25" s="151"/>
      <c r="BG25" s="151"/>
      <c r="BH25" s="151"/>
      <c r="BI25" s="131"/>
      <c r="BJ25" s="131"/>
      <c r="BK25" s="131"/>
      <c r="BL25" s="131"/>
      <c r="BM25" s="157"/>
      <c r="BN25" s="157"/>
      <c r="BO25" s="157"/>
      <c r="BP25" s="157"/>
      <c r="BQ25" s="158" t="str">
        <f t="shared" si="5"/>
        <v/>
      </c>
      <c r="BR25" s="159" t="str">
        <f t="shared" si="6"/>
        <v/>
      </c>
      <c r="BS25" s="1034"/>
      <c r="BT25" s="934"/>
      <c r="BU25" s="934"/>
      <c r="BV25" s="934"/>
    </row>
    <row r="26" spans="1:74" ht="97.5" customHeight="1" x14ac:dyDescent="0.25">
      <c r="A26" s="925"/>
      <c r="B26" s="901"/>
      <c r="C26" s="904"/>
      <c r="D26" s="931"/>
      <c r="E26" s="831"/>
      <c r="F26" s="834"/>
      <c r="G26" s="804"/>
      <c r="H26" s="831"/>
      <c r="I26" s="1086"/>
      <c r="J26" s="1019"/>
      <c r="K26" s="843"/>
      <c r="L26" s="804"/>
      <c r="M26" s="874"/>
      <c r="N26" s="804"/>
      <c r="O26" s="804"/>
      <c r="P26" s="868"/>
      <c r="Q26" s="858"/>
      <c r="R26" s="798"/>
      <c r="S26" s="861"/>
      <c r="T26" s="798"/>
      <c r="U26" s="861"/>
      <c r="V26" s="798"/>
      <c r="W26" s="861"/>
      <c r="X26" s="864"/>
      <c r="Y26" s="861"/>
      <c r="Z26" s="861"/>
      <c r="AA26" s="852"/>
      <c r="AB26" s="152">
        <v>3</v>
      </c>
      <c r="AC26" s="151" t="s">
        <v>281</v>
      </c>
      <c r="AD26" s="132" t="s">
        <v>282</v>
      </c>
      <c r="AE26" s="151" t="s">
        <v>283</v>
      </c>
      <c r="AF26" s="147" t="str">
        <f t="shared" si="0"/>
        <v>Probabilidad</v>
      </c>
      <c r="AG26" s="153" t="s">
        <v>216</v>
      </c>
      <c r="AH26" s="148">
        <f t="shared" si="1"/>
        <v>0.25</v>
      </c>
      <c r="AI26" s="153" t="s">
        <v>217</v>
      </c>
      <c r="AJ26" s="148">
        <f t="shared" si="2"/>
        <v>0.15</v>
      </c>
      <c r="AK26" s="149">
        <f t="shared" si="3"/>
        <v>0.4</v>
      </c>
      <c r="AL26" s="154">
        <f>IFERROR(IF(AND(AF25="Probabilidad",AF26="Probabilidad"),(AL25-(+AL25*AK26)),IF(AND(AF25="Impacto",AF26="Probabilidad"),(AL24-(+AL24*AK26)),IF(AF26="Impacto",AL25,""))),"")</f>
        <v>4.3199999999999995E-2</v>
      </c>
      <c r="AM26" s="154">
        <f>IFERROR(IF(AND(AF25="Impacto",AF26="Impacto"),(AM25-(+AM25*AK26)),IF(AND(AF25="Probabilidad",AF26="Impacto"),(AM24-(+AM24*AK26)),IF(AF26="Probabilidad",AM25,""))),"")</f>
        <v>0.4</v>
      </c>
      <c r="AN26" s="52" t="s">
        <v>218</v>
      </c>
      <c r="AO26" s="127" t="s">
        <v>242</v>
      </c>
      <c r="AP26" s="127" t="s">
        <v>220</v>
      </c>
      <c r="AQ26" s="127" t="s">
        <v>221</v>
      </c>
      <c r="AR26" s="837"/>
      <c r="AS26" s="855"/>
      <c r="AT26" s="855"/>
      <c r="AU26" s="852"/>
      <c r="AV26" s="855"/>
      <c r="AW26" s="855"/>
      <c r="AX26" s="852"/>
      <c r="AY26" s="852"/>
      <c r="AZ26" s="852"/>
      <c r="BA26" s="798"/>
      <c r="BB26" s="179"/>
      <c r="BC26" s="131"/>
      <c r="BD26" s="175" t="str">
        <f t="shared" si="4"/>
        <v/>
      </c>
      <c r="BE26" s="151"/>
      <c r="BF26" s="151"/>
      <c r="BG26" s="151"/>
      <c r="BH26" s="151"/>
      <c r="BI26" s="131"/>
      <c r="BJ26" s="131"/>
      <c r="BK26" s="131"/>
      <c r="BL26" s="131"/>
      <c r="BM26" s="157"/>
      <c r="BN26" s="157"/>
      <c r="BO26" s="157"/>
      <c r="BP26" s="157"/>
      <c r="BQ26" s="158" t="str">
        <f t="shared" si="5"/>
        <v/>
      </c>
      <c r="BR26" s="159" t="str">
        <f t="shared" si="6"/>
        <v/>
      </c>
      <c r="BS26" s="1034"/>
      <c r="BT26" s="934"/>
      <c r="BU26" s="934"/>
      <c r="BV26" s="934"/>
    </row>
    <row r="27" spans="1:74" ht="97.5" customHeight="1" x14ac:dyDescent="0.25">
      <c r="A27" s="925"/>
      <c r="B27" s="901"/>
      <c r="C27" s="904"/>
      <c r="D27" s="931"/>
      <c r="E27" s="831"/>
      <c r="F27" s="834"/>
      <c r="G27" s="804"/>
      <c r="H27" s="831"/>
      <c r="I27" s="1086"/>
      <c r="J27" s="1019"/>
      <c r="K27" s="843"/>
      <c r="L27" s="804"/>
      <c r="M27" s="874"/>
      <c r="N27" s="804"/>
      <c r="O27" s="804"/>
      <c r="P27" s="868"/>
      <c r="Q27" s="858"/>
      <c r="R27" s="798"/>
      <c r="S27" s="861"/>
      <c r="T27" s="798"/>
      <c r="U27" s="861"/>
      <c r="V27" s="798"/>
      <c r="W27" s="861"/>
      <c r="X27" s="864"/>
      <c r="Y27" s="861"/>
      <c r="Z27" s="861"/>
      <c r="AA27" s="852"/>
      <c r="AB27" s="152">
        <v>4</v>
      </c>
      <c r="AC27" s="151" t="s">
        <v>284</v>
      </c>
      <c r="AD27" s="180" t="s">
        <v>282</v>
      </c>
      <c r="AE27" s="151" t="s">
        <v>285</v>
      </c>
      <c r="AF27" s="147" t="str">
        <f t="shared" si="0"/>
        <v>Probabilidad</v>
      </c>
      <c r="AG27" s="153" t="s">
        <v>286</v>
      </c>
      <c r="AH27" s="148">
        <f t="shared" si="1"/>
        <v>0.15</v>
      </c>
      <c r="AI27" s="153" t="s">
        <v>217</v>
      </c>
      <c r="AJ27" s="148">
        <f t="shared" si="2"/>
        <v>0.15</v>
      </c>
      <c r="AK27" s="149">
        <f t="shared" si="3"/>
        <v>0.3</v>
      </c>
      <c r="AL27" s="154">
        <f>IFERROR(IF(AND(AF26="Probabilidad",AF27="Probabilidad"),(AL26-(+AL26*AK27)),IF(AND(AF26="Impacto",AF27="Probabilidad"),(AL25-(+AL25*AK27)),IF(AF27="Impacto",AL26,""))),"")</f>
        <v>3.0239999999999996E-2</v>
      </c>
      <c r="AM27" s="154">
        <f>IFERROR(IF(AND(AF26="Impacto",AF27="Impacto"),(AM26-(+AM26*AK27)),IF(AND(AF26="Probabilidad",AF27="Impacto"),(AM25-(+AM25*AK27)),IF(AF27="Probabilidad",AM26,""))),"")</f>
        <v>0.4</v>
      </c>
      <c r="AN27" s="155" t="s">
        <v>218</v>
      </c>
      <c r="AO27" s="155" t="s">
        <v>242</v>
      </c>
      <c r="AP27" s="155" t="s">
        <v>220</v>
      </c>
      <c r="AQ27" s="155" t="s">
        <v>221</v>
      </c>
      <c r="AR27" s="837"/>
      <c r="AS27" s="855"/>
      <c r="AT27" s="855"/>
      <c r="AU27" s="852"/>
      <c r="AV27" s="855"/>
      <c r="AW27" s="855"/>
      <c r="AX27" s="852"/>
      <c r="AY27" s="852"/>
      <c r="AZ27" s="852"/>
      <c r="BA27" s="798"/>
      <c r="BB27" s="179"/>
      <c r="BC27" s="131"/>
      <c r="BD27" s="175" t="str">
        <f t="shared" si="4"/>
        <v/>
      </c>
      <c r="BE27" s="151"/>
      <c r="BF27" s="151"/>
      <c r="BG27" s="151"/>
      <c r="BH27" s="151"/>
      <c r="BI27" s="131"/>
      <c r="BJ27" s="131"/>
      <c r="BK27" s="131"/>
      <c r="BL27" s="131"/>
      <c r="BM27" s="157"/>
      <c r="BN27" s="157"/>
      <c r="BO27" s="157"/>
      <c r="BP27" s="157"/>
      <c r="BQ27" s="158" t="str">
        <f t="shared" si="5"/>
        <v/>
      </c>
      <c r="BR27" s="159" t="str">
        <f t="shared" si="6"/>
        <v/>
      </c>
      <c r="BS27" s="1034"/>
      <c r="BT27" s="934"/>
      <c r="BU27" s="934"/>
      <c r="BV27" s="934"/>
    </row>
    <row r="28" spans="1:74" x14ac:dyDescent="0.25">
      <c r="A28" s="925"/>
      <c r="B28" s="901"/>
      <c r="C28" s="904"/>
      <c r="D28" s="931"/>
      <c r="E28" s="831"/>
      <c r="F28" s="834"/>
      <c r="G28" s="804"/>
      <c r="H28" s="831"/>
      <c r="I28" s="1086"/>
      <c r="J28" s="1019"/>
      <c r="K28" s="843"/>
      <c r="L28" s="804"/>
      <c r="M28" s="874"/>
      <c r="N28" s="804"/>
      <c r="O28" s="804"/>
      <c r="P28" s="868"/>
      <c r="Q28" s="858"/>
      <c r="R28" s="798"/>
      <c r="S28" s="861"/>
      <c r="T28" s="798"/>
      <c r="U28" s="861"/>
      <c r="V28" s="798"/>
      <c r="W28" s="861"/>
      <c r="X28" s="864"/>
      <c r="Y28" s="861"/>
      <c r="Z28" s="861"/>
      <c r="AA28" s="852"/>
      <c r="AB28" s="152">
        <v>5</v>
      </c>
      <c r="AC28" s="181"/>
      <c r="AD28" s="181"/>
      <c r="AE28" s="29"/>
      <c r="AF28" s="147" t="str">
        <f t="shared" si="0"/>
        <v/>
      </c>
      <c r="AG28" s="153"/>
      <c r="AH28" s="148" t="str">
        <f t="shared" si="1"/>
        <v/>
      </c>
      <c r="AI28" s="153"/>
      <c r="AJ28" s="148" t="str">
        <f t="shared" si="2"/>
        <v/>
      </c>
      <c r="AK28" s="149" t="str">
        <f t="shared" si="3"/>
        <v/>
      </c>
      <c r="AL28" s="154" t="str">
        <f>IFERROR(IF(AND(AF27="Probabilidad",AF28="Probabilidad"),(AL27-(+AL27*AK28)),IF(AND(AF27="Impacto",AF28="Probabilidad"),(AL26-(+AL26*AK28)),IF(AF28="Impacto",AL27,""))),"")</f>
        <v/>
      </c>
      <c r="AM28" s="154" t="str">
        <f>IFERROR(IF(AND(AF27="Impacto",AF28="Impacto"),(AM27-(+AM27*AK28)),IF(AND(AF27="Probabilidad",AF28="Impacto"),(AM26-(+AM26*AK28)),IF(AF28="Probabilidad",AM27,""))),"")</f>
        <v/>
      </c>
      <c r="AN28" s="155"/>
      <c r="AO28" s="155"/>
      <c r="AP28" s="155"/>
      <c r="AQ28" s="155"/>
      <c r="AR28" s="837"/>
      <c r="AS28" s="855"/>
      <c r="AT28" s="855"/>
      <c r="AU28" s="852"/>
      <c r="AV28" s="855"/>
      <c r="AW28" s="855"/>
      <c r="AX28" s="852"/>
      <c r="AY28" s="852"/>
      <c r="AZ28" s="852"/>
      <c r="BA28" s="798"/>
      <c r="BB28" s="179"/>
      <c r="BC28" s="131"/>
      <c r="BD28" s="175" t="str">
        <f t="shared" si="4"/>
        <v/>
      </c>
      <c r="BE28" s="151"/>
      <c r="BF28" s="151"/>
      <c r="BG28" s="151"/>
      <c r="BH28" s="151"/>
      <c r="BI28" s="131"/>
      <c r="BJ28" s="131"/>
      <c r="BK28" s="131"/>
      <c r="BL28" s="131"/>
      <c r="BM28" s="157"/>
      <c r="BN28" s="157"/>
      <c r="BO28" s="157"/>
      <c r="BP28" s="157"/>
      <c r="BQ28" s="158" t="str">
        <f t="shared" si="5"/>
        <v/>
      </c>
      <c r="BR28" s="159" t="str">
        <f t="shared" si="6"/>
        <v/>
      </c>
      <c r="BS28" s="1034"/>
      <c r="BT28" s="934"/>
      <c r="BU28" s="934"/>
      <c r="BV28" s="934"/>
    </row>
    <row r="29" spans="1:74" ht="15.75" customHeight="1" thickBot="1" x14ac:dyDescent="0.3">
      <c r="A29" s="926"/>
      <c r="B29" s="902"/>
      <c r="C29" s="905"/>
      <c r="D29" s="932"/>
      <c r="E29" s="832"/>
      <c r="F29" s="835"/>
      <c r="G29" s="805"/>
      <c r="H29" s="832"/>
      <c r="I29" s="1087"/>
      <c r="J29" s="1089"/>
      <c r="K29" s="844"/>
      <c r="L29" s="805"/>
      <c r="M29" s="875"/>
      <c r="N29" s="805"/>
      <c r="O29" s="805"/>
      <c r="P29" s="869"/>
      <c r="Q29" s="859"/>
      <c r="R29" s="799"/>
      <c r="S29" s="862"/>
      <c r="T29" s="799"/>
      <c r="U29" s="862"/>
      <c r="V29" s="799"/>
      <c r="W29" s="862"/>
      <c r="X29" s="865"/>
      <c r="Y29" s="862"/>
      <c r="Z29" s="862"/>
      <c r="AA29" s="853"/>
      <c r="AB29" s="164">
        <v>6</v>
      </c>
      <c r="AC29" s="162"/>
      <c r="AD29" s="162"/>
      <c r="AE29" s="162"/>
      <c r="AF29" s="177" t="str">
        <f t="shared" si="0"/>
        <v/>
      </c>
      <c r="AG29" s="165"/>
      <c r="AH29" s="163" t="str">
        <f t="shared" si="1"/>
        <v/>
      </c>
      <c r="AI29" s="165"/>
      <c r="AJ29" s="163" t="str">
        <f t="shared" si="2"/>
        <v/>
      </c>
      <c r="AK29" s="166" t="str">
        <f t="shared" si="3"/>
        <v/>
      </c>
      <c r="AL29" s="222" t="str">
        <f>IFERROR(IF(AND(AF28="Probabilidad",AF29="Probabilidad"),(AL28-(+AL28*AK29)),IF(AND(AF28="Impacto",AF29="Probabilidad"),(AL27-(+AL27*AK29)),IF(AF29="Impacto",AL28,""))),"")</f>
        <v/>
      </c>
      <c r="AM29" s="222" t="str">
        <f>IFERROR(IF(AND(AF28="Impacto",AF29="Impacto"),(AM28-(+AM28*AK29)),IF(AND(AF28="Probabilidad",AF29="Impacto"),(AM27-(+AM27*AK29)),IF(AF29="Probabilidad",AM28,""))),"")</f>
        <v/>
      </c>
      <c r="AN29" s="223"/>
      <c r="AO29" s="223"/>
      <c r="AP29" s="223"/>
      <c r="AQ29" s="223"/>
      <c r="AR29" s="838"/>
      <c r="AS29" s="856"/>
      <c r="AT29" s="856"/>
      <c r="AU29" s="853"/>
      <c r="AV29" s="856"/>
      <c r="AW29" s="856"/>
      <c r="AX29" s="853"/>
      <c r="AY29" s="853"/>
      <c r="AZ29" s="853"/>
      <c r="BA29" s="799"/>
      <c r="BB29" s="314"/>
      <c r="BC29" s="169"/>
      <c r="BD29" s="178" t="str">
        <f t="shared" si="4"/>
        <v/>
      </c>
      <c r="BE29" s="162"/>
      <c r="BF29" s="162"/>
      <c r="BG29" s="162"/>
      <c r="BH29" s="162"/>
      <c r="BI29" s="169"/>
      <c r="BJ29" s="169"/>
      <c r="BK29" s="169"/>
      <c r="BL29" s="169"/>
      <c r="BM29" s="170"/>
      <c r="BN29" s="170"/>
      <c r="BO29" s="170"/>
      <c r="BP29" s="170"/>
      <c r="BQ29" s="171" t="str">
        <f t="shared" si="5"/>
        <v/>
      </c>
      <c r="BR29" s="172" t="str">
        <f t="shared" si="6"/>
        <v/>
      </c>
      <c r="BS29" s="1081"/>
      <c r="BT29" s="935"/>
      <c r="BU29" s="935"/>
      <c r="BV29" s="935"/>
    </row>
    <row r="30" spans="1:74" ht="94.5" customHeight="1" x14ac:dyDescent="0.25">
      <c r="A30" s="809" t="s">
        <v>287</v>
      </c>
      <c r="B30" s="812" t="s">
        <v>202</v>
      </c>
      <c r="C30" s="815" t="s">
        <v>288</v>
      </c>
      <c r="D30" s="827" t="s">
        <v>204</v>
      </c>
      <c r="E30" s="830" t="s">
        <v>289</v>
      </c>
      <c r="F30" s="833">
        <v>1</v>
      </c>
      <c r="G30" s="882" t="s">
        <v>290</v>
      </c>
      <c r="H30" s="836"/>
      <c r="I30" s="797"/>
      <c r="J30" s="839" t="s">
        <v>291</v>
      </c>
      <c r="K30" s="842" t="s">
        <v>208</v>
      </c>
      <c r="L30" s="803" t="s">
        <v>209</v>
      </c>
      <c r="M30" s="873" t="s">
        <v>292</v>
      </c>
      <c r="N30" s="803"/>
      <c r="O30" s="803"/>
      <c r="P30" s="882" t="s">
        <v>293</v>
      </c>
      <c r="Q30" s="879">
        <v>1</v>
      </c>
      <c r="R30" s="797" t="s">
        <v>212</v>
      </c>
      <c r="S30" s="860">
        <f>IF(R30="Muy Alta",100%,IF(R30="Alta",80%,IF(R30="Media",60%,IF(R30="Baja",40%,IF(R30="Muy Baja",20%,"")))))</f>
        <v>0.6</v>
      </c>
      <c r="T30" s="797" t="s">
        <v>253</v>
      </c>
      <c r="U30" s="860">
        <f>IF(T30="Catastrófico",100%,IF(T30="Mayor",80%,IF(T30="Moderado",60%,IF(T30="Menor",40%,IF(T30="Leve",20%,"")))))</f>
        <v>0.4</v>
      </c>
      <c r="V30" s="797" t="s">
        <v>213</v>
      </c>
      <c r="W30" s="860">
        <f>IF(V30="Catastrófico",100%,IF(V30="Mayor",80%,IF(V30="Moderado",60%,IF(V30="Menor",40%,IF(V30="Leve",20%,"")))))</f>
        <v>0.6</v>
      </c>
      <c r="X30" s="863" t="str">
        <f>IF(Y30=100%,"Catastrófico",IF(Y30=80%,"Mayor",IF(Y30=60%,"Moderado",IF(Y30=40%,"Menor",IF(Y30=20%,"Leve","")))))</f>
        <v>Moderado</v>
      </c>
      <c r="Y30" s="860">
        <f>IF(AND(U30="",W30=""),"",MAX(U30,W30))</f>
        <v>0.6</v>
      </c>
      <c r="Z30" s="860" t="str">
        <f>CONCATENATE(R30,X30)</f>
        <v>MediaModerado</v>
      </c>
      <c r="AA30" s="845" t="str">
        <f>IF(Z30="Muy AltaLeve","Alto",IF(Z30="Muy AltaMenor","Alto",IF(Z30="Muy AltaModerado","Alto",IF(Z30="Muy AltaMayor","Alto",IF(Z30="Muy AltaCatastrófico","Extremo",IF(Z30="AltaLeve","Moderado",IF(Z30="AltaMenor","Moderado",IF(Z30="AltaModerado","Alto",IF(Z30="AltaMayor","Alto",IF(Z30="AltaCatastrófico","Extremo",IF(Z30="MediaLeve","Moderado",IF(Z30="MediaMenor","Moderado",IF(Z30="MediaModerado","Moderado",IF(Z30="MediaMayor","Alto",IF(Z30="MediaCatastrófico","Extremo",IF(Z30="BajaLeve","Bajo",IF(Z30="BajaMenor","Moderado",IF(Z30="BajaModerado","Moderado",IF(Z30="BajaMayor","Alto",IF(Z30="BajaCatastrófico","Extremo",IF(Z30="Muy BajaLeve","Bajo",IF(Z30="Muy BajaMenor","Bajo",IF(Z30="Muy BajaModerado","Moderado",IF(Z30="Muy BajaMayor","Alto",IF(Z30="Muy BajaCatastrófico","Extremo","")))))))))))))))))))))))))</f>
        <v>Moderado</v>
      </c>
      <c r="AB30" s="98">
        <v>1</v>
      </c>
      <c r="AC30" s="687" t="s">
        <v>294</v>
      </c>
      <c r="AD30" s="687" t="s">
        <v>274</v>
      </c>
      <c r="AE30" s="9" t="s">
        <v>295</v>
      </c>
      <c r="AF30" s="147" t="str">
        <f t="shared" si="0"/>
        <v>Probabilidad</v>
      </c>
      <c r="AG30" s="10" t="s">
        <v>216</v>
      </c>
      <c r="AH30" s="148">
        <f t="shared" si="1"/>
        <v>0.25</v>
      </c>
      <c r="AI30" s="10" t="s">
        <v>217</v>
      </c>
      <c r="AJ30" s="148">
        <f t="shared" si="2"/>
        <v>0.15</v>
      </c>
      <c r="AK30" s="149">
        <f t="shared" si="3"/>
        <v>0.4</v>
      </c>
      <c r="AL30" s="101">
        <f>IFERROR(IF(AF30="Probabilidad",(S30-(+S30*AK30)),IF(AF30="Impacto",S30,"")),"")</f>
        <v>0.36</v>
      </c>
      <c r="AM30" s="101">
        <f>IFERROR(IF(AF30="Impacto",(Y30-(+Y30*AK30)),IF(AF30="Probabilidad",Y30,"")),"")</f>
        <v>0.6</v>
      </c>
      <c r="AN30" s="51" t="s">
        <v>218</v>
      </c>
      <c r="AO30" s="51" t="s">
        <v>296</v>
      </c>
      <c r="AP30" s="51" t="s">
        <v>220</v>
      </c>
      <c r="AQ30" s="51" t="s">
        <v>221</v>
      </c>
      <c r="AR30" s="885" t="s">
        <v>297</v>
      </c>
      <c r="AS30" s="854">
        <f>S30</f>
        <v>0.6</v>
      </c>
      <c r="AT30" s="854">
        <f>IF(AL30="","",MIN(AL30:AL35))</f>
        <v>2.7993599999999997E-2</v>
      </c>
      <c r="AU30" s="851" t="str">
        <f>IFERROR(IF(AT30="","",IF(AT30&lt;=0.2,"Muy Baja",IF(AT30&lt;=0.4,"Baja",IF(AT30&lt;=0.6,"Media",IF(AT30&lt;=0.8,"Alta","Muy Alta"))))),"")</f>
        <v>Muy Baja</v>
      </c>
      <c r="AV30" s="854">
        <f>Y30</f>
        <v>0.6</v>
      </c>
      <c r="AW30" s="854">
        <f>IF(AM30="","",MIN(AM30:AM35))</f>
        <v>0.6</v>
      </c>
      <c r="AX30" s="851" t="str">
        <f>IFERROR(IF(AW30="","",IF(AW30&lt;=0.2,"Leve",IF(AW30&lt;=0.4,"Menor",IF(AW30&lt;=0.6,"Moderado",IF(AW30&lt;=0.8,"Mayor","Catastrófico"))))),"")</f>
        <v>Moderado</v>
      </c>
      <c r="AY30" s="851" t="str">
        <f>AA30</f>
        <v>Moderado</v>
      </c>
      <c r="AZ30" s="851" t="str">
        <f>IFERROR(IF(OR(AND(AU30="Muy Baja",AX30="Leve"),AND(AU30="Muy Baja",AX30="Menor"),AND(AU30="Baja",AX30="Leve")),"Bajo",IF(OR(AND(AU30="Muy baja",AX30="Moderado"),AND(AU30="Baja",AX30="Menor"),AND(AU30="Baja",AX30="Moderado"),AND(AU30="Media",AX30="Leve"),AND(AU30="Media",AX30="Menor"),AND(AU30="Media",AX30="Moderado"),AND(AU30="Alta",AX30="Leve"),AND(AU30="Alta",AX30="Menor")),"Moderado",IF(OR(AND(AU30="Muy Baja",AX30="Mayor"),AND(AU30="Baja",AX30="Mayor"),AND(AU30="Media",AX30="Mayor"),AND(AU30="Alta",AX30="Moderado"),AND(AU30="Alta",AX30="Mayor"),AND(AU30="Muy Alta",AX30="Leve"),AND(AU30="Muy Alta",AX30="Menor"),AND(AU30="Muy Alta",AX30="Moderado"),AND(AU30="Muy Alta",AX30="Mayor")),"Alto",IF(OR(AND(AU30="Muy Baja",AX30="Catastrófico"),AND(AU30="Baja",AX30="Catastrófico"),AND(AU30="Media",AX30="Catastrófico"),AND(AU30="Alta",AX30="Catastrófico"),AND(AU30="Muy Alta",AX30="Catastrófico")),"Extremo","")))),"")</f>
        <v>Moderado</v>
      </c>
      <c r="BA30" s="797" t="s">
        <v>223</v>
      </c>
      <c r="BB30" s="130" t="s">
        <v>298</v>
      </c>
      <c r="BC30" s="218" t="s">
        <v>299</v>
      </c>
      <c r="BD30" s="103">
        <f>IF(SUM(BE30:BH30)=0,"",SUM(BE30:BH30))</f>
        <v>4</v>
      </c>
      <c r="BE30" s="50">
        <v>1</v>
      </c>
      <c r="BF30" s="50">
        <v>1</v>
      </c>
      <c r="BG30" s="50">
        <v>1</v>
      </c>
      <c r="BH30" s="50">
        <v>1</v>
      </c>
      <c r="BI30" s="47" t="s">
        <v>300</v>
      </c>
      <c r="BJ30" s="47" t="s">
        <v>301</v>
      </c>
      <c r="BK30" s="47" t="s">
        <v>302</v>
      </c>
      <c r="BL30" s="702" t="s">
        <v>303</v>
      </c>
      <c r="BM30" s="49">
        <v>1</v>
      </c>
      <c r="BN30" s="49"/>
      <c r="BO30" s="49"/>
      <c r="BP30" s="49"/>
      <c r="BQ30" s="105">
        <f>IF(SUM(BM30:BP30)=0,"",SUM(BM30:BP30))</f>
        <v>1</v>
      </c>
      <c r="BR30" s="129">
        <f>IF(ISERROR(BQ30/BD30),"",(BQ30/BD30))</f>
        <v>0.25</v>
      </c>
      <c r="BS30" s="818" t="s">
        <v>304</v>
      </c>
      <c r="BT30" s="803" t="s">
        <v>305</v>
      </c>
      <c r="BU30" s="867" t="s">
        <v>232</v>
      </c>
      <c r="BV30" s="870" t="s">
        <v>232</v>
      </c>
    </row>
    <row r="31" spans="1:74" ht="79.5" customHeight="1" x14ac:dyDescent="0.25">
      <c r="A31" s="810"/>
      <c r="B31" s="813"/>
      <c r="C31" s="816"/>
      <c r="D31" s="828"/>
      <c r="E31" s="831"/>
      <c r="F31" s="834"/>
      <c r="G31" s="883"/>
      <c r="H31" s="837"/>
      <c r="I31" s="798"/>
      <c r="J31" s="840"/>
      <c r="K31" s="843"/>
      <c r="L31" s="804"/>
      <c r="M31" s="874"/>
      <c r="N31" s="804"/>
      <c r="O31" s="804"/>
      <c r="P31" s="883"/>
      <c r="Q31" s="880"/>
      <c r="R31" s="798"/>
      <c r="S31" s="861"/>
      <c r="T31" s="798"/>
      <c r="U31" s="861"/>
      <c r="V31" s="798"/>
      <c r="W31" s="861"/>
      <c r="X31" s="864"/>
      <c r="Y31" s="861"/>
      <c r="Z31" s="861"/>
      <c r="AA31" s="846"/>
      <c r="AB31" s="152">
        <v>2</v>
      </c>
      <c r="AC31" s="688" t="s">
        <v>306</v>
      </c>
      <c r="AD31" s="688" t="s">
        <v>274</v>
      </c>
      <c r="AE31" s="151" t="s">
        <v>307</v>
      </c>
      <c r="AF31" s="147" t="str">
        <f t="shared" si="0"/>
        <v>Probabilidad</v>
      </c>
      <c r="AG31" s="153" t="s">
        <v>216</v>
      </c>
      <c r="AH31" s="148">
        <f t="shared" si="1"/>
        <v>0.25</v>
      </c>
      <c r="AI31" s="153" t="s">
        <v>217</v>
      </c>
      <c r="AJ31" s="148">
        <f t="shared" si="2"/>
        <v>0.15</v>
      </c>
      <c r="AK31" s="149">
        <f t="shared" si="3"/>
        <v>0.4</v>
      </c>
      <c r="AL31" s="154">
        <f>IFERROR(IF(AND(AF30="Probabilidad",AF31="Probabilidad"),(AL30-(+AL30*AK31)),IF(AF31="Probabilidad",(S30-(+S30*AK31)),IF(AF31="Impacto",AL30,""))),"")</f>
        <v>0.216</v>
      </c>
      <c r="AM31" s="154">
        <f>IFERROR(IF(AND(AF30="Impacto",AF31="Impacto"),(AM30-(+AM30*AK31)),IF(AF31="Impacto",(Y30-(+Y30*AK31)),IF(AF31="Probabilidad",AM30,""))),"")</f>
        <v>0.6</v>
      </c>
      <c r="AN31" s="155" t="s">
        <v>218</v>
      </c>
      <c r="AO31" s="155" t="s">
        <v>296</v>
      </c>
      <c r="AP31" s="155" t="s">
        <v>220</v>
      </c>
      <c r="AQ31" s="155" t="s">
        <v>221</v>
      </c>
      <c r="AR31" s="886"/>
      <c r="AS31" s="855"/>
      <c r="AT31" s="855"/>
      <c r="AU31" s="852"/>
      <c r="AV31" s="855"/>
      <c r="AW31" s="855"/>
      <c r="AX31" s="852"/>
      <c r="AY31" s="852"/>
      <c r="AZ31" s="852"/>
      <c r="BA31" s="798"/>
      <c r="BB31" s="130" t="s">
        <v>308</v>
      </c>
      <c r="BC31" s="130" t="s">
        <v>309</v>
      </c>
      <c r="BD31" s="150">
        <f t="shared" ref="BD31:BD59" si="7">IF(SUM(BE31:BH31)=0,"",SUM(BE31:BH31))</f>
        <v>4</v>
      </c>
      <c r="BE31" s="156">
        <v>1</v>
      </c>
      <c r="BF31" s="156">
        <v>1</v>
      </c>
      <c r="BG31" s="156">
        <v>1</v>
      </c>
      <c r="BH31" s="156">
        <v>1</v>
      </c>
      <c r="BI31" s="238" t="s">
        <v>300</v>
      </c>
      <c r="BJ31" s="131" t="s">
        <v>310</v>
      </c>
      <c r="BK31" s="131" t="s">
        <v>311</v>
      </c>
      <c r="BL31" s="131" t="s">
        <v>312</v>
      </c>
      <c r="BM31" s="157">
        <v>1</v>
      </c>
      <c r="BN31" s="157"/>
      <c r="BO31" s="157"/>
      <c r="BP31" s="157"/>
      <c r="BQ31" s="158">
        <f>IF(SUM(BM31:BP31)=0,"",SUM(BM31:BP31))</f>
        <v>1</v>
      </c>
      <c r="BR31" s="159">
        <f>IF(ISERROR(BQ31/BD31),"",(BQ31/BD31))</f>
        <v>0.25</v>
      </c>
      <c r="BS31" s="819"/>
      <c r="BT31" s="804"/>
      <c r="BU31" s="868"/>
      <c r="BV31" s="871"/>
    </row>
    <row r="32" spans="1:74" ht="81.75" customHeight="1" x14ac:dyDescent="0.25">
      <c r="A32" s="810"/>
      <c r="B32" s="813"/>
      <c r="C32" s="816"/>
      <c r="D32" s="828"/>
      <c r="E32" s="831"/>
      <c r="F32" s="834"/>
      <c r="G32" s="883"/>
      <c r="H32" s="837"/>
      <c r="I32" s="798"/>
      <c r="J32" s="840"/>
      <c r="K32" s="843"/>
      <c r="L32" s="804"/>
      <c r="M32" s="874"/>
      <c r="N32" s="804"/>
      <c r="O32" s="804"/>
      <c r="P32" s="883"/>
      <c r="Q32" s="880"/>
      <c r="R32" s="798"/>
      <c r="S32" s="861"/>
      <c r="T32" s="798"/>
      <c r="U32" s="861"/>
      <c r="V32" s="798"/>
      <c r="W32" s="861"/>
      <c r="X32" s="864"/>
      <c r="Y32" s="861"/>
      <c r="Z32" s="861"/>
      <c r="AA32" s="846"/>
      <c r="AB32" s="152">
        <v>3</v>
      </c>
      <c r="AC32" s="688" t="s">
        <v>313</v>
      </c>
      <c r="AD32" s="688" t="s">
        <v>274</v>
      </c>
      <c r="AE32" s="132" t="s">
        <v>314</v>
      </c>
      <c r="AF32" s="147" t="str">
        <f t="shared" si="0"/>
        <v>Probabilidad</v>
      </c>
      <c r="AG32" s="153" t="s">
        <v>216</v>
      </c>
      <c r="AH32" s="148">
        <f t="shared" si="1"/>
        <v>0.25</v>
      </c>
      <c r="AI32" s="153" t="s">
        <v>217</v>
      </c>
      <c r="AJ32" s="148">
        <f t="shared" si="2"/>
        <v>0.15</v>
      </c>
      <c r="AK32" s="149">
        <f t="shared" si="3"/>
        <v>0.4</v>
      </c>
      <c r="AL32" s="154">
        <f>IFERROR(IF(AND(AF31="Probabilidad",AF32="Probabilidad"),(AL31-(+AL31*AK32)),IF(AND(AF31="Impacto",AF32="Probabilidad"),(AL30-(+AL30*AK32)),IF(AF32="Impacto",AL31,""))),"")</f>
        <v>0.12959999999999999</v>
      </c>
      <c r="AM32" s="154">
        <f>IFERROR(IF(AND(AF31="Impacto",AF32="Impacto"),(AM31-(+AM31*AK32)),IF(AND(AF31="Probabilidad",AF32="Impacto"),(AM30-(+AM30*AK32)),IF(AF32="Probabilidad",AM31,""))),"")</f>
        <v>0.6</v>
      </c>
      <c r="AN32" s="155" t="s">
        <v>218</v>
      </c>
      <c r="AO32" s="155" t="s">
        <v>296</v>
      </c>
      <c r="AP32" s="155" t="s">
        <v>220</v>
      </c>
      <c r="AQ32" s="155" t="s">
        <v>221</v>
      </c>
      <c r="AR32" s="886"/>
      <c r="AS32" s="855"/>
      <c r="AT32" s="855"/>
      <c r="AU32" s="852"/>
      <c r="AV32" s="855"/>
      <c r="AW32" s="855"/>
      <c r="AX32" s="852"/>
      <c r="AY32" s="852"/>
      <c r="AZ32" s="852"/>
      <c r="BA32" s="798"/>
      <c r="BB32" s="130"/>
      <c r="BC32" s="292"/>
      <c r="BD32" s="150" t="str">
        <f t="shared" si="7"/>
        <v/>
      </c>
      <c r="BE32" s="156"/>
      <c r="BF32" s="156"/>
      <c r="BG32" s="156"/>
      <c r="BH32" s="156"/>
      <c r="BI32" s="131"/>
      <c r="BJ32" s="131"/>
      <c r="BK32" s="131"/>
      <c r="BL32" s="131"/>
      <c r="BM32" s="157"/>
      <c r="BN32" s="157"/>
      <c r="BO32" s="157"/>
      <c r="BP32" s="157"/>
      <c r="BQ32" s="158" t="str">
        <f t="shared" ref="BQ32:BQ59" si="8">IF(SUM(BM32:BP32)=0,"",SUM(BM32:BP32))</f>
        <v/>
      </c>
      <c r="BR32" s="159" t="str">
        <f t="shared" ref="BR32:BR59" si="9">IF(ISERROR(BQ32/BD32),"",(BQ32/BD32))</f>
        <v/>
      </c>
      <c r="BS32" s="819"/>
      <c r="BT32" s="804"/>
      <c r="BU32" s="868"/>
      <c r="BV32" s="871"/>
    </row>
    <row r="33" spans="1:74" ht="123" customHeight="1" x14ac:dyDescent="0.25">
      <c r="A33" s="810"/>
      <c r="B33" s="813"/>
      <c r="C33" s="816"/>
      <c r="D33" s="828"/>
      <c r="E33" s="831"/>
      <c r="F33" s="834"/>
      <c r="G33" s="883"/>
      <c r="H33" s="837"/>
      <c r="I33" s="798"/>
      <c r="J33" s="840"/>
      <c r="K33" s="843"/>
      <c r="L33" s="804"/>
      <c r="M33" s="874"/>
      <c r="N33" s="804"/>
      <c r="O33" s="804"/>
      <c r="P33" s="883"/>
      <c r="Q33" s="880"/>
      <c r="R33" s="798"/>
      <c r="S33" s="861"/>
      <c r="T33" s="798"/>
      <c r="U33" s="861"/>
      <c r="V33" s="798"/>
      <c r="W33" s="861"/>
      <c r="X33" s="864"/>
      <c r="Y33" s="861"/>
      <c r="Z33" s="861"/>
      <c r="AA33" s="846"/>
      <c r="AB33" s="152">
        <v>4</v>
      </c>
      <c r="AC33" s="689" t="s">
        <v>315</v>
      </c>
      <c r="AD33" s="689" t="s">
        <v>274</v>
      </c>
      <c r="AE33" s="151" t="s">
        <v>316</v>
      </c>
      <c r="AF33" s="147" t="str">
        <f t="shared" si="0"/>
        <v>Probabilidad</v>
      </c>
      <c r="AG33" s="153" t="s">
        <v>216</v>
      </c>
      <c r="AH33" s="148">
        <f t="shared" si="1"/>
        <v>0.25</v>
      </c>
      <c r="AI33" s="153" t="s">
        <v>217</v>
      </c>
      <c r="AJ33" s="148">
        <f t="shared" si="2"/>
        <v>0.15</v>
      </c>
      <c r="AK33" s="149">
        <f t="shared" si="3"/>
        <v>0.4</v>
      </c>
      <c r="AL33" s="154">
        <f>IFERROR(IF(AND(AF32="Probabilidad",AF33="Probabilidad"),(AL32-(+AL32*AK33)),IF(AND(AF32="Impacto",AF33="Probabilidad"),(AL31-(+AL31*AK33)),IF(AF33="Impacto",AL32,""))),"")</f>
        <v>7.7759999999999996E-2</v>
      </c>
      <c r="AM33" s="154">
        <f>IFERROR(IF(AND(AF32="Impacto",AF33="Impacto"),(AM32-(+AM32*AK33)),IF(AND(AF32="Probabilidad",AF33="Impacto"),(AM31-(+AM31*AK33)),IF(AF33="Probabilidad",AM32,""))),"")</f>
        <v>0.6</v>
      </c>
      <c r="AN33" s="155" t="s">
        <v>218</v>
      </c>
      <c r="AO33" s="155" t="s">
        <v>296</v>
      </c>
      <c r="AP33" s="155" t="s">
        <v>220</v>
      </c>
      <c r="AQ33" s="155" t="s">
        <v>221</v>
      </c>
      <c r="AR33" s="886"/>
      <c r="AS33" s="855"/>
      <c r="AT33" s="855"/>
      <c r="AU33" s="852"/>
      <c r="AV33" s="855"/>
      <c r="AW33" s="855"/>
      <c r="AX33" s="852"/>
      <c r="AY33" s="852"/>
      <c r="AZ33" s="852"/>
      <c r="BA33" s="798"/>
      <c r="BB33" s="130"/>
      <c r="BC33" s="130"/>
      <c r="BD33" s="150" t="str">
        <f t="shared" si="7"/>
        <v/>
      </c>
      <c r="BE33" s="156"/>
      <c r="BF33" s="156"/>
      <c r="BG33" s="156"/>
      <c r="BH33" s="156"/>
      <c r="BI33" s="131"/>
      <c r="BJ33" s="131"/>
      <c r="BK33" s="131"/>
      <c r="BL33" s="131"/>
      <c r="BM33" s="157"/>
      <c r="BN33" s="157"/>
      <c r="BO33" s="157"/>
      <c r="BP33" s="157"/>
      <c r="BQ33" s="158" t="str">
        <f t="shared" si="8"/>
        <v/>
      </c>
      <c r="BR33" s="159" t="str">
        <f t="shared" si="9"/>
        <v/>
      </c>
      <c r="BS33" s="819"/>
      <c r="BT33" s="804"/>
      <c r="BU33" s="868"/>
      <c r="BV33" s="871"/>
    </row>
    <row r="34" spans="1:74" ht="140.25" customHeight="1" x14ac:dyDescent="0.25">
      <c r="A34" s="810"/>
      <c r="B34" s="813"/>
      <c r="C34" s="816"/>
      <c r="D34" s="828"/>
      <c r="E34" s="831"/>
      <c r="F34" s="834"/>
      <c r="G34" s="883"/>
      <c r="H34" s="837"/>
      <c r="I34" s="798"/>
      <c r="J34" s="840"/>
      <c r="K34" s="843"/>
      <c r="L34" s="804"/>
      <c r="M34" s="874"/>
      <c r="N34" s="804"/>
      <c r="O34" s="804"/>
      <c r="P34" s="883"/>
      <c r="Q34" s="880"/>
      <c r="R34" s="798"/>
      <c r="S34" s="861"/>
      <c r="T34" s="798"/>
      <c r="U34" s="861"/>
      <c r="V34" s="798"/>
      <c r="W34" s="861"/>
      <c r="X34" s="864"/>
      <c r="Y34" s="861"/>
      <c r="Z34" s="861"/>
      <c r="AA34" s="846"/>
      <c r="AB34" s="152">
        <v>5</v>
      </c>
      <c r="AC34" s="225" t="s">
        <v>317</v>
      </c>
      <c r="AD34" s="688" t="s">
        <v>274</v>
      </c>
      <c r="AE34" s="151" t="s">
        <v>318</v>
      </c>
      <c r="AF34" s="147" t="str">
        <f t="shared" si="0"/>
        <v>Probabilidad</v>
      </c>
      <c r="AG34" s="153" t="s">
        <v>216</v>
      </c>
      <c r="AH34" s="148">
        <f t="shared" si="1"/>
        <v>0.25</v>
      </c>
      <c r="AI34" s="153" t="s">
        <v>217</v>
      </c>
      <c r="AJ34" s="148">
        <f t="shared" si="2"/>
        <v>0.15</v>
      </c>
      <c r="AK34" s="149">
        <f t="shared" si="3"/>
        <v>0.4</v>
      </c>
      <c r="AL34" s="154">
        <f>IFERROR(IF(AND(AF33="Probabilidad",AF34="Probabilidad"),(AL33-(+AL33*AK34)),IF(AND(AF33="Impacto",AF34="Probabilidad"),(AL32-(+AL32*AK34)),IF(AF34="Impacto",AL33,""))),"")</f>
        <v>4.6655999999999996E-2</v>
      </c>
      <c r="AM34" s="154">
        <f>IFERROR(IF(AND(AF33="Impacto",AF34="Impacto"),(AM33-(+AM33*AK34)),IF(AND(AF33="Probabilidad",AF34="Impacto"),(AM32-(+AM32*AK34)),IF(AF34="Probabilidad",AM33,""))),"")</f>
        <v>0.6</v>
      </c>
      <c r="AN34" s="155" t="s">
        <v>218</v>
      </c>
      <c r="AO34" s="155" t="s">
        <v>296</v>
      </c>
      <c r="AP34" s="155" t="s">
        <v>220</v>
      </c>
      <c r="AQ34" s="155" t="s">
        <v>221</v>
      </c>
      <c r="AR34" s="886"/>
      <c r="AS34" s="855"/>
      <c r="AT34" s="855"/>
      <c r="AU34" s="852"/>
      <c r="AV34" s="855"/>
      <c r="AW34" s="855"/>
      <c r="AX34" s="852"/>
      <c r="AY34" s="852"/>
      <c r="AZ34" s="852"/>
      <c r="BA34" s="798"/>
      <c r="BB34" s="130"/>
      <c r="BC34" s="130"/>
      <c r="BD34" s="150" t="str">
        <f t="shared" si="7"/>
        <v/>
      </c>
      <c r="BE34" s="156"/>
      <c r="BF34" s="156"/>
      <c r="BG34" s="156"/>
      <c r="BH34" s="156"/>
      <c r="BI34" s="131"/>
      <c r="BJ34" s="131"/>
      <c r="BK34" s="131"/>
      <c r="BL34" s="131"/>
      <c r="BM34" s="157"/>
      <c r="BN34" s="157"/>
      <c r="BO34" s="157"/>
      <c r="BP34" s="157"/>
      <c r="BQ34" s="158" t="str">
        <f t="shared" si="8"/>
        <v/>
      </c>
      <c r="BR34" s="159" t="str">
        <f t="shared" si="9"/>
        <v/>
      </c>
      <c r="BS34" s="819"/>
      <c r="BT34" s="804"/>
      <c r="BU34" s="868"/>
      <c r="BV34" s="871"/>
    </row>
    <row r="35" spans="1:74" ht="79.5" customHeight="1" thickBot="1" x14ac:dyDescent="0.3">
      <c r="A35" s="810"/>
      <c r="B35" s="813"/>
      <c r="C35" s="816"/>
      <c r="D35" s="829"/>
      <c r="E35" s="832"/>
      <c r="F35" s="835"/>
      <c r="G35" s="884"/>
      <c r="H35" s="838"/>
      <c r="I35" s="799"/>
      <c r="J35" s="841"/>
      <c r="K35" s="844"/>
      <c r="L35" s="805"/>
      <c r="M35" s="875"/>
      <c r="N35" s="805"/>
      <c r="O35" s="805"/>
      <c r="P35" s="884"/>
      <c r="Q35" s="881"/>
      <c r="R35" s="799"/>
      <c r="S35" s="862"/>
      <c r="T35" s="799"/>
      <c r="U35" s="862"/>
      <c r="V35" s="799"/>
      <c r="W35" s="862"/>
      <c r="X35" s="865"/>
      <c r="Y35" s="862"/>
      <c r="Z35" s="862"/>
      <c r="AA35" s="847"/>
      <c r="AB35" s="164">
        <v>6</v>
      </c>
      <c r="AC35" s="690" t="s">
        <v>319</v>
      </c>
      <c r="AD35" s="293" t="s">
        <v>320</v>
      </c>
      <c r="AE35" s="162" t="s">
        <v>321</v>
      </c>
      <c r="AF35" s="99" t="str">
        <f t="shared" si="0"/>
        <v>Probabilidad</v>
      </c>
      <c r="AG35" s="165" t="s">
        <v>216</v>
      </c>
      <c r="AH35" s="163">
        <f t="shared" si="1"/>
        <v>0.25</v>
      </c>
      <c r="AI35" s="165" t="s">
        <v>217</v>
      </c>
      <c r="AJ35" s="163">
        <f t="shared" si="2"/>
        <v>0.15</v>
      </c>
      <c r="AK35" s="166">
        <f t="shared" si="3"/>
        <v>0.4</v>
      </c>
      <c r="AL35" s="154">
        <f>IFERROR(IF(AND(AF34="Probabilidad",AF35="Probabilidad"),(AL34-(+AL34*AK35)),IF(AND(AF34="Impacto",AF35="Probabilidad"),(AL33-(+AL33*AK35)),IF(AF35="Impacto",AL34,""))),"")</f>
        <v>2.7993599999999997E-2</v>
      </c>
      <c r="AM35" s="154">
        <f>IFERROR(IF(AND(AF34="Impacto",AF35="Impacto"),(AM34-(+AM34*AK35)),IF(AND(AF34="Probabilidad",AF35="Impacto"),(AM33-(+AM33*AK35)),IF(AF35="Probabilidad",AM34,""))),"")</f>
        <v>0.6</v>
      </c>
      <c r="AN35" s="127" t="s">
        <v>218</v>
      </c>
      <c r="AO35" s="52" t="s">
        <v>296</v>
      </c>
      <c r="AP35" s="52" t="s">
        <v>220</v>
      </c>
      <c r="AQ35" s="52" t="s">
        <v>221</v>
      </c>
      <c r="AR35" s="887"/>
      <c r="AS35" s="856"/>
      <c r="AT35" s="856"/>
      <c r="AU35" s="853"/>
      <c r="AV35" s="856"/>
      <c r="AW35" s="856"/>
      <c r="AX35" s="853"/>
      <c r="AY35" s="853"/>
      <c r="AZ35" s="853"/>
      <c r="BA35" s="799"/>
      <c r="BB35" s="167"/>
      <c r="BC35" s="167"/>
      <c r="BD35" s="161" t="str">
        <f t="shared" si="7"/>
        <v/>
      </c>
      <c r="BE35" s="168"/>
      <c r="BF35" s="168"/>
      <c r="BG35" s="168"/>
      <c r="BH35" s="168"/>
      <c r="BI35" s="169"/>
      <c r="BJ35" s="169"/>
      <c r="BK35" s="169"/>
      <c r="BL35" s="169"/>
      <c r="BM35" s="170"/>
      <c r="BN35" s="170"/>
      <c r="BO35" s="170"/>
      <c r="BP35" s="170"/>
      <c r="BQ35" s="171" t="str">
        <f t="shared" si="8"/>
        <v/>
      </c>
      <c r="BR35" s="172" t="str">
        <f t="shared" si="9"/>
        <v/>
      </c>
      <c r="BS35" s="820"/>
      <c r="BT35" s="805"/>
      <c r="BU35" s="869"/>
      <c r="BV35" s="872"/>
    </row>
    <row r="36" spans="1:74" ht="120.75" customHeight="1" x14ac:dyDescent="0.25">
      <c r="A36" s="810"/>
      <c r="B36" s="813"/>
      <c r="C36" s="816"/>
      <c r="D36" s="827" t="s">
        <v>204</v>
      </c>
      <c r="E36" s="830" t="s">
        <v>289</v>
      </c>
      <c r="F36" s="833">
        <v>2</v>
      </c>
      <c r="G36" s="876" t="s">
        <v>322</v>
      </c>
      <c r="H36" s="836"/>
      <c r="I36" s="797"/>
      <c r="J36" s="839" t="s">
        <v>323</v>
      </c>
      <c r="K36" s="842" t="s">
        <v>324</v>
      </c>
      <c r="L36" s="803" t="s">
        <v>325</v>
      </c>
      <c r="M36" s="873" t="s">
        <v>326</v>
      </c>
      <c r="N36" s="803"/>
      <c r="O36" s="803"/>
      <c r="P36" s="882" t="s">
        <v>327</v>
      </c>
      <c r="Q36" s="879">
        <v>1</v>
      </c>
      <c r="R36" s="797" t="s">
        <v>212</v>
      </c>
      <c r="S36" s="860">
        <f>IF(R36="Muy Alta",100%,IF(R36="Alta",80%,IF(R36="Media",60%,IF(R36="Baja",40%,IF(R36="Muy Baja",20%,"")))))</f>
        <v>0.6</v>
      </c>
      <c r="T36" s="797" t="s">
        <v>253</v>
      </c>
      <c r="U36" s="860">
        <f>IF(T36="Catastrófico",100%,IF(T36="Mayor",80%,IF(T36="Moderado",60%,IF(T36="Menor",40%,IF(T36="Leve",20%,"")))))</f>
        <v>0.4</v>
      </c>
      <c r="V36" s="797" t="s">
        <v>328</v>
      </c>
      <c r="W36" s="860">
        <f>IF(V36="Catastrófico",100%,IF(V36="Mayor",80%,IF(V36="Moderado",60%,IF(V36="Menor",40%,IF(V36="Leve",20%,"")))))</f>
        <v>0.2</v>
      </c>
      <c r="X36" s="863" t="str">
        <f>IF(Y36=100%,"Catastrófico",IF(Y36=80%,"Mayor",IF(Y36=60%,"Moderado",IF(Y36=40%,"Menor",IF(Y36=20%,"Leve","")))))</f>
        <v>Menor</v>
      </c>
      <c r="Y36" s="860">
        <f>IF(AND(U36="",W36=""),"",MAX(U36,W36))</f>
        <v>0.4</v>
      </c>
      <c r="Z36" s="860" t="str">
        <f>CONCATENATE(R36,X36)</f>
        <v>MediaMenor</v>
      </c>
      <c r="AA36" s="851" t="str">
        <f>IF(Z36="Muy AltaLeve","Alto",IF(Z36="Muy AltaMenor","Alto",IF(Z36="Muy AltaModerado","Alto",IF(Z36="Muy AltaMayor","Alto",IF(Z36="Muy AltaCatastrófico","Extremo",IF(Z36="AltaLeve","Moderado",IF(Z36="AltaMenor","Moderado",IF(Z36="AltaModerado","Alto",IF(Z36="AltaMayor","Alto",IF(Z36="AltaCatastrófico","Extremo",IF(Z36="MediaLeve","Moderado",IF(Z36="MediaMenor","Moderado",IF(Z36="MediaModerado","Moderado",IF(Z36="MediaMayor","Alto",IF(Z36="MediaCatastrófico","Extremo",IF(Z36="BajaLeve","Bajo",IF(Z36="BajaMenor","Moderado",IF(Z36="BajaModerado","Moderado",IF(Z36="BajaMayor","Alto",IF(Z36="BajaCatastrófico","Extremo",IF(Z36="Muy BajaLeve","Bajo",IF(Z36="Muy BajaMenor","Bajo",IF(Z36="Muy BajaModerado","Moderado",IF(Z36="Muy BajaMayor","Alto",IF(Z36="Muy BajaCatastrófico","Extremo","")))))))))))))))))))))))))</f>
        <v>Moderado</v>
      </c>
      <c r="AB36" s="98">
        <v>1</v>
      </c>
      <c r="AC36" s="13" t="s">
        <v>329</v>
      </c>
      <c r="AD36" s="689" t="s">
        <v>282</v>
      </c>
      <c r="AE36" s="13" t="s">
        <v>321</v>
      </c>
      <c r="AF36" s="100" t="str">
        <f t="shared" si="0"/>
        <v>Probabilidad</v>
      </c>
      <c r="AG36" s="10" t="s">
        <v>216</v>
      </c>
      <c r="AH36" s="15">
        <f t="shared" si="1"/>
        <v>0.25</v>
      </c>
      <c r="AI36" s="10" t="s">
        <v>217</v>
      </c>
      <c r="AJ36" s="15">
        <f t="shared" si="2"/>
        <v>0.15</v>
      </c>
      <c r="AK36" s="102">
        <f t="shared" si="3"/>
        <v>0.4</v>
      </c>
      <c r="AL36" s="101">
        <f>IFERROR(IF(AF36="Probabilidad",(S36-(+S36*AK36)),IF(AF36="Impacto",S36,"")),"")</f>
        <v>0.36</v>
      </c>
      <c r="AM36" s="101">
        <f>IFERROR(IF(AF36="Impacto",(Y36-(+Y36*AK36)),IF(AF36="Probabilidad",Y36,"")),"")</f>
        <v>0.4</v>
      </c>
      <c r="AN36" s="51" t="s">
        <v>218</v>
      </c>
      <c r="AO36" s="51" t="s">
        <v>296</v>
      </c>
      <c r="AP36" s="51" t="s">
        <v>220</v>
      </c>
      <c r="AQ36" s="51" t="s">
        <v>221</v>
      </c>
      <c r="AR36" s="866" t="s">
        <v>330</v>
      </c>
      <c r="AS36" s="854">
        <f>S36</f>
        <v>0.6</v>
      </c>
      <c r="AT36" s="854">
        <f>IF(AL36="","",MIN(AL36:AL41))</f>
        <v>0.12959999999999999</v>
      </c>
      <c r="AU36" s="851" t="str">
        <f>IFERROR(IF(AT36="","",IF(AT36&lt;=0.2,"Muy Baja",IF(AT36&lt;=0.4,"Baja",IF(AT36&lt;=0.6,"Media",IF(AT36&lt;=0.8,"Alta","Muy Alta"))))),"")</f>
        <v>Muy Baja</v>
      </c>
      <c r="AV36" s="854">
        <f>Y36</f>
        <v>0.4</v>
      </c>
      <c r="AW36" s="854">
        <f>IF(AM36="","",MIN(AM36:AM41))</f>
        <v>0.4</v>
      </c>
      <c r="AX36" s="851" t="str">
        <f>IFERROR(IF(AW36="","",IF(AW36&lt;=0.2,"Leve",IF(AW36&lt;=0.4,"Menor",IF(AW36&lt;=0.6,"Moderado",IF(AW36&lt;=0.8,"Mayor","Catastrófico"))))),"")</f>
        <v>Menor</v>
      </c>
      <c r="AY36" s="851" t="str">
        <f>AA36</f>
        <v>Moderado</v>
      </c>
      <c r="AZ36" s="851" t="str">
        <f>IFERROR(IF(OR(AND(AU36="Muy Baja",AX36="Leve"),AND(AU36="Muy Baja",AX36="Menor"),AND(AU36="Baja",AX36="Leve")),"Bajo",IF(OR(AND(AU36="Muy baja",AX36="Moderado"),AND(AU36="Baja",AX36="Menor"),AND(AU36="Baja",AX36="Moderado"),AND(AU36="Media",AX36="Leve"),AND(AU36="Media",AX36="Menor"),AND(AU36="Media",AX36="Moderado"),AND(AU36="Alta",AX36="Leve"),AND(AU36="Alta",AX36="Menor")),"Moderado",IF(OR(AND(AU36="Muy Baja",AX36="Mayor"),AND(AU36="Baja",AX36="Mayor"),AND(AU36="Media",AX36="Mayor"),AND(AU36="Alta",AX36="Moderado"),AND(AU36="Alta",AX36="Mayor"),AND(AU36="Muy Alta",AX36="Leve"),AND(AU36="Muy Alta",AX36="Menor"),AND(AU36="Muy Alta",AX36="Moderado"),AND(AU36="Muy Alta",AX36="Mayor")),"Alto",IF(OR(AND(AU36="Muy Baja",AX36="Catastrófico"),AND(AU36="Baja",AX36="Catastrófico"),AND(AU36="Media",AX36="Catastrófico"),AND(AU36="Alta",AX36="Catastrófico"),AND(AU36="Muy Alta",AX36="Catastrófico")),"Extremo","")))),"")</f>
        <v>Bajo</v>
      </c>
      <c r="BA36" s="797" t="s">
        <v>257</v>
      </c>
      <c r="BB36" s="47"/>
      <c r="BC36" s="47"/>
      <c r="BD36" s="104" t="str">
        <f t="shared" si="7"/>
        <v/>
      </c>
      <c r="BE36" s="9"/>
      <c r="BF36" s="9"/>
      <c r="BG36" s="9"/>
      <c r="BH36" s="9"/>
      <c r="BI36" s="47"/>
      <c r="BJ36" s="47"/>
      <c r="BK36" s="47"/>
      <c r="BL36" s="47"/>
      <c r="BM36" s="49"/>
      <c r="BN36" s="49"/>
      <c r="BO36" s="49"/>
      <c r="BP36" s="49"/>
      <c r="BQ36" s="105" t="str">
        <f t="shared" si="8"/>
        <v/>
      </c>
      <c r="BR36" s="129" t="str">
        <f t="shared" si="9"/>
        <v/>
      </c>
      <c r="BS36" s="818" t="s">
        <v>331</v>
      </c>
      <c r="BT36" s="803" t="s">
        <v>305</v>
      </c>
      <c r="BU36" s="867" t="s">
        <v>232</v>
      </c>
      <c r="BV36" s="870" t="s">
        <v>232</v>
      </c>
    </row>
    <row r="37" spans="1:74" ht="94.5" customHeight="1" x14ac:dyDescent="0.25">
      <c r="A37" s="810"/>
      <c r="B37" s="813"/>
      <c r="C37" s="816"/>
      <c r="D37" s="828"/>
      <c r="E37" s="831"/>
      <c r="F37" s="834"/>
      <c r="G37" s="877"/>
      <c r="H37" s="837"/>
      <c r="I37" s="798"/>
      <c r="J37" s="840"/>
      <c r="K37" s="843"/>
      <c r="L37" s="804"/>
      <c r="M37" s="874"/>
      <c r="N37" s="804"/>
      <c r="O37" s="804"/>
      <c r="P37" s="883"/>
      <c r="Q37" s="880"/>
      <c r="R37" s="798"/>
      <c r="S37" s="861"/>
      <c r="T37" s="798"/>
      <c r="U37" s="861"/>
      <c r="V37" s="798"/>
      <c r="W37" s="861"/>
      <c r="X37" s="864"/>
      <c r="Y37" s="861"/>
      <c r="Z37" s="861"/>
      <c r="AA37" s="852"/>
      <c r="AB37" s="152">
        <v>2</v>
      </c>
      <c r="AC37" s="151" t="s">
        <v>332</v>
      </c>
      <c r="AD37" s="681" t="s">
        <v>282</v>
      </c>
      <c r="AE37" s="151" t="s">
        <v>333</v>
      </c>
      <c r="AF37" s="173" t="str">
        <f>IF(OR(AG37="Preventivo",AG37="Detectivo"),"Probabilidad",IF(AG37="Correctivo","Impacto",""))</f>
        <v>Probabilidad</v>
      </c>
      <c r="AG37" s="155" t="s">
        <v>216</v>
      </c>
      <c r="AH37" s="148">
        <f t="shared" si="1"/>
        <v>0.25</v>
      </c>
      <c r="AI37" s="155" t="s">
        <v>217</v>
      </c>
      <c r="AJ37" s="148">
        <f t="shared" si="2"/>
        <v>0.15</v>
      </c>
      <c r="AK37" s="149">
        <f t="shared" si="3"/>
        <v>0.4</v>
      </c>
      <c r="AL37" s="174">
        <f>IFERROR(IF(AND(AF36="Probabilidad",AF37="Probabilidad"),(AL36-(+AL36*AK37)),IF(AF37="Probabilidad",(S36-(+S36*AK37)),IF(AF37="Impacto",AL36,""))),"")</f>
        <v>0.216</v>
      </c>
      <c r="AM37" s="174">
        <f>IFERROR(IF(AND(AF36="Impacto",AF37="Impacto"),(AM36-(+AM36*AK37)),IF(AF37="Impacto",(Y36-(+Y36*AK37)),IF(AF37="Probabilidad",AM36,""))),"")</f>
        <v>0.4</v>
      </c>
      <c r="AN37" s="155" t="s">
        <v>218</v>
      </c>
      <c r="AO37" s="155" t="s">
        <v>296</v>
      </c>
      <c r="AP37" s="155" t="s">
        <v>220</v>
      </c>
      <c r="AQ37" s="155" t="s">
        <v>221</v>
      </c>
      <c r="AR37" s="837"/>
      <c r="AS37" s="855"/>
      <c r="AT37" s="855"/>
      <c r="AU37" s="852"/>
      <c r="AV37" s="855"/>
      <c r="AW37" s="855"/>
      <c r="AX37" s="852"/>
      <c r="AY37" s="852"/>
      <c r="AZ37" s="852"/>
      <c r="BA37" s="798"/>
      <c r="BB37" s="131"/>
      <c r="BC37" s="131"/>
      <c r="BD37" s="175" t="str">
        <f t="shared" si="7"/>
        <v/>
      </c>
      <c r="BE37" s="151"/>
      <c r="BF37" s="151"/>
      <c r="BG37" s="151"/>
      <c r="BH37" s="151"/>
      <c r="BI37" s="131"/>
      <c r="BJ37" s="131"/>
      <c r="BK37" s="131"/>
      <c r="BL37" s="131"/>
      <c r="BM37" s="157"/>
      <c r="BN37" s="157"/>
      <c r="BO37" s="157"/>
      <c r="BP37" s="157"/>
      <c r="BQ37" s="158" t="str">
        <f t="shared" si="8"/>
        <v/>
      </c>
      <c r="BR37" s="159" t="str">
        <f t="shared" si="9"/>
        <v/>
      </c>
      <c r="BS37" s="819"/>
      <c r="BT37" s="804"/>
      <c r="BU37" s="868"/>
      <c r="BV37" s="871"/>
    </row>
    <row r="38" spans="1:74" ht="126.75" customHeight="1" x14ac:dyDescent="0.25">
      <c r="A38" s="810"/>
      <c r="B38" s="813"/>
      <c r="C38" s="816"/>
      <c r="D38" s="828"/>
      <c r="E38" s="831"/>
      <c r="F38" s="834"/>
      <c r="G38" s="877"/>
      <c r="H38" s="837"/>
      <c r="I38" s="798"/>
      <c r="J38" s="840"/>
      <c r="K38" s="843"/>
      <c r="L38" s="804"/>
      <c r="M38" s="874"/>
      <c r="N38" s="804"/>
      <c r="O38" s="804"/>
      <c r="P38" s="883"/>
      <c r="Q38" s="880"/>
      <c r="R38" s="798"/>
      <c r="S38" s="861"/>
      <c r="T38" s="798"/>
      <c r="U38" s="861"/>
      <c r="V38" s="798"/>
      <c r="W38" s="861"/>
      <c r="X38" s="864"/>
      <c r="Y38" s="861"/>
      <c r="Z38" s="861"/>
      <c r="AA38" s="852"/>
      <c r="AB38" s="152">
        <v>3</v>
      </c>
      <c r="AC38" s="132" t="s">
        <v>334</v>
      </c>
      <c r="AD38" s="132" t="s">
        <v>335</v>
      </c>
      <c r="AE38" s="151" t="s">
        <v>336</v>
      </c>
      <c r="AF38" s="147" t="str">
        <f>IF(OR(AG38="Preventivo",AG38="Detectivo"),"Probabilidad",IF(AG38="Correctivo","Impacto",""))</f>
        <v>Probabilidad</v>
      </c>
      <c r="AG38" s="153" t="s">
        <v>216</v>
      </c>
      <c r="AH38" s="148">
        <f t="shared" si="1"/>
        <v>0.25</v>
      </c>
      <c r="AI38" s="153" t="s">
        <v>217</v>
      </c>
      <c r="AJ38" s="148">
        <f t="shared" si="2"/>
        <v>0.15</v>
      </c>
      <c r="AK38" s="149">
        <f t="shared" si="3"/>
        <v>0.4</v>
      </c>
      <c r="AL38" s="154">
        <f>IFERROR(IF(AND(AF37="Probabilidad",AF38="Probabilidad"),(AL37-(+AL37*AK38)),IF(AND(AF37="Impacto",AF38="Probabilidad"),(AL36-(+AL36*AK38)),IF(AF38="Impacto",AL37,""))),"")</f>
        <v>0.12959999999999999</v>
      </c>
      <c r="AM38" s="154">
        <f>IFERROR(IF(AND(AF37="Impacto",AF38="Impacto"),(AM37-(+AM37*AK38)),IF(AND(AF37="Probabilidad",AF38="Impacto"),(AM36-(+AM36*AK38)),IF(AF38="Probabilidad",AM37,""))),"")</f>
        <v>0.4</v>
      </c>
      <c r="AN38" s="155" t="s">
        <v>218</v>
      </c>
      <c r="AO38" s="155" t="s">
        <v>296</v>
      </c>
      <c r="AP38" s="155" t="s">
        <v>220</v>
      </c>
      <c r="AQ38" s="155" t="s">
        <v>221</v>
      </c>
      <c r="AR38" s="837"/>
      <c r="AS38" s="855"/>
      <c r="AT38" s="855"/>
      <c r="AU38" s="852"/>
      <c r="AV38" s="855"/>
      <c r="AW38" s="855"/>
      <c r="AX38" s="852"/>
      <c r="AY38" s="852"/>
      <c r="AZ38" s="852"/>
      <c r="BA38" s="798"/>
      <c r="BB38" s="131"/>
      <c r="BC38" s="131"/>
      <c r="BD38" s="175" t="str">
        <f t="shared" si="7"/>
        <v/>
      </c>
      <c r="BE38" s="151"/>
      <c r="BF38" s="151"/>
      <c r="BG38" s="151"/>
      <c r="BH38" s="151"/>
      <c r="BI38" s="131"/>
      <c r="BJ38" s="131"/>
      <c r="BK38" s="131"/>
      <c r="BL38" s="131"/>
      <c r="BM38" s="157"/>
      <c r="BN38" s="157"/>
      <c r="BO38" s="157"/>
      <c r="BP38" s="157"/>
      <c r="BQ38" s="158" t="str">
        <f t="shared" si="8"/>
        <v/>
      </c>
      <c r="BR38" s="159" t="str">
        <f t="shared" si="9"/>
        <v/>
      </c>
      <c r="BS38" s="819"/>
      <c r="BT38" s="804"/>
      <c r="BU38" s="868"/>
      <c r="BV38" s="871"/>
    </row>
    <row r="39" spans="1:74" x14ac:dyDescent="0.25">
      <c r="A39" s="810"/>
      <c r="B39" s="813"/>
      <c r="C39" s="816"/>
      <c r="D39" s="828"/>
      <c r="E39" s="831"/>
      <c r="F39" s="834"/>
      <c r="G39" s="877"/>
      <c r="H39" s="837"/>
      <c r="I39" s="798"/>
      <c r="J39" s="840"/>
      <c r="K39" s="843"/>
      <c r="L39" s="804"/>
      <c r="M39" s="874"/>
      <c r="N39" s="804"/>
      <c r="O39" s="804"/>
      <c r="P39" s="883"/>
      <c r="Q39" s="880"/>
      <c r="R39" s="798"/>
      <c r="S39" s="861"/>
      <c r="T39" s="798"/>
      <c r="U39" s="861"/>
      <c r="V39" s="798"/>
      <c r="W39" s="861"/>
      <c r="X39" s="864"/>
      <c r="Y39" s="861"/>
      <c r="Z39" s="861"/>
      <c r="AA39" s="852"/>
      <c r="AB39" s="152">
        <v>4</v>
      </c>
      <c r="AC39" s="151"/>
      <c r="AD39" s="151"/>
      <c r="AE39" s="151"/>
      <c r="AF39" s="147" t="str">
        <f t="shared" si="0"/>
        <v/>
      </c>
      <c r="AG39" s="153"/>
      <c r="AH39" s="148" t="str">
        <f t="shared" si="1"/>
        <v/>
      </c>
      <c r="AI39" s="153"/>
      <c r="AJ39" s="148" t="str">
        <f t="shared" si="2"/>
        <v/>
      </c>
      <c r="AK39" s="149" t="str">
        <f t="shared" si="3"/>
        <v/>
      </c>
      <c r="AL39" s="154" t="str">
        <f>IFERROR(IF(AND(AF38="Probabilidad",AF39="Probabilidad"),(AL38-(+AL38*AK39)),IF(AND(AF38="Impacto",AF39="Probabilidad"),(AL37-(+AL37*AK39)),IF(AF39="Impacto",AL38,""))),"")</f>
        <v/>
      </c>
      <c r="AM39" s="154" t="str">
        <f>IFERROR(IF(AND(AF38="Impacto",AF39="Impacto"),(AM38-(+AM38*AK39)),IF(AND(AF38="Probabilidad",AF39="Impacto"),(AM37-(+AM37*AK39)),IF(AF39="Probabilidad",AM38,""))),"")</f>
        <v/>
      </c>
      <c r="AN39" s="155"/>
      <c r="AO39" s="155"/>
      <c r="AP39" s="155"/>
      <c r="AQ39" s="155"/>
      <c r="AR39" s="837"/>
      <c r="AS39" s="855"/>
      <c r="AT39" s="855"/>
      <c r="AU39" s="852"/>
      <c r="AV39" s="855"/>
      <c r="AW39" s="855"/>
      <c r="AX39" s="852"/>
      <c r="AY39" s="852"/>
      <c r="AZ39" s="852"/>
      <c r="BA39" s="798"/>
      <c r="BB39" s="131"/>
      <c r="BC39" s="131"/>
      <c r="BD39" s="175" t="str">
        <f t="shared" si="7"/>
        <v/>
      </c>
      <c r="BE39" s="151"/>
      <c r="BF39" s="151"/>
      <c r="BG39" s="151"/>
      <c r="BH39" s="151"/>
      <c r="BI39" s="131"/>
      <c r="BJ39" s="131"/>
      <c r="BK39" s="131"/>
      <c r="BL39" s="131"/>
      <c r="BM39" s="157"/>
      <c r="BN39" s="157"/>
      <c r="BO39" s="157"/>
      <c r="BP39" s="157"/>
      <c r="BQ39" s="158" t="str">
        <f t="shared" si="8"/>
        <v/>
      </c>
      <c r="BR39" s="159" t="str">
        <f t="shared" si="9"/>
        <v/>
      </c>
      <c r="BS39" s="819"/>
      <c r="BT39" s="804"/>
      <c r="BU39" s="868"/>
      <c r="BV39" s="871"/>
    </row>
    <row r="40" spans="1:74" x14ac:dyDescent="0.25">
      <c r="A40" s="810"/>
      <c r="B40" s="813"/>
      <c r="C40" s="816"/>
      <c r="D40" s="828"/>
      <c r="E40" s="831"/>
      <c r="F40" s="834"/>
      <c r="G40" s="877"/>
      <c r="H40" s="837"/>
      <c r="I40" s="798"/>
      <c r="J40" s="840"/>
      <c r="K40" s="843"/>
      <c r="L40" s="804"/>
      <c r="M40" s="874"/>
      <c r="N40" s="804"/>
      <c r="O40" s="804"/>
      <c r="P40" s="883"/>
      <c r="Q40" s="880"/>
      <c r="R40" s="798"/>
      <c r="S40" s="861"/>
      <c r="T40" s="798"/>
      <c r="U40" s="861"/>
      <c r="V40" s="798"/>
      <c r="W40" s="861"/>
      <c r="X40" s="864"/>
      <c r="Y40" s="861"/>
      <c r="Z40" s="861"/>
      <c r="AA40" s="852"/>
      <c r="AB40" s="152">
        <v>5</v>
      </c>
      <c r="AC40" s="176"/>
      <c r="AD40" s="176"/>
      <c r="AE40" s="151"/>
      <c r="AF40" s="147" t="str">
        <f t="shared" si="0"/>
        <v/>
      </c>
      <c r="AG40" s="153"/>
      <c r="AH40" s="148" t="str">
        <f t="shared" si="1"/>
        <v/>
      </c>
      <c r="AI40" s="153"/>
      <c r="AJ40" s="148" t="str">
        <f t="shared" si="2"/>
        <v/>
      </c>
      <c r="AK40" s="149" t="str">
        <f t="shared" si="3"/>
        <v/>
      </c>
      <c r="AL40" s="154" t="str">
        <f>IFERROR(IF(AND(AF39="Probabilidad",AF40="Probabilidad"),(AL39-(+AL39*AK40)),IF(AND(AF39="Impacto",AF40="Probabilidad"),(AL38-(+AL38*AK40)),IF(AF40="Impacto",AL39,""))),"")</f>
        <v/>
      </c>
      <c r="AM40" s="154" t="str">
        <f>IFERROR(IF(AND(AF39="Impacto",AF40="Impacto"),(AM39-(+AM39*AK40)),IF(AND(AF39="Probabilidad",AF40="Impacto"),(AM38-(+AM38*AK40)),IF(AF40="Probabilidad",AM39,""))),"")</f>
        <v/>
      </c>
      <c r="AN40" s="155"/>
      <c r="AO40" s="155"/>
      <c r="AP40" s="155"/>
      <c r="AQ40" s="155"/>
      <c r="AR40" s="837"/>
      <c r="AS40" s="855"/>
      <c r="AT40" s="855"/>
      <c r="AU40" s="852"/>
      <c r="AV40" s="855"/>
      <c r="AW40" s="855"/>
      <c r="AX40" s="852"/>
      <c r="AY40" s="852"/>
      <c r="AZ40" s="852"/>
      <c r="BA40" s="798"/>
      <c r="BB40" s="131"/>
      <c r="BC40" s="131"/>
      <c r="BD40" s="175" t="str">
        <f t="shared" si="7"/>
        <v/>
      </c>
      <c r="BE40" s="151"/>
      <c r="BF40" s="151"/>
      <c r="BG40" s="151"/>
      <c r="BH40" s="151"/>
      <c r="BI40" s="131"/>
      <c r="BJ40" s="131"/>
      <c r="BK40" s="131"/>
      <c r="BL40" s="131"/>
      <c r="BM40" s="157"/>
      <c r="BN40" s="157"/>
      <c r="BO40" s="157"/>
      <c r="BP40" s="157"/>
      <c r="BQ40" s="158" t="str">
        <f t="shared" si="8"/>
        <v/>
      </c>
      <c r="BR40" s="159" t="str">
        <f t="shared" si="9"/>
        <v/>
      </c>
      <c r="BS40" s="819"/>
      <c r="BT40" s="804"/>
      <c r="BU40" s="868"/>
      <c r="BV40" s="871"/>
    </row>
    <row r="41" spans="1:74" ht="15.75" customHeight="1" thickBot="1" x14ac:dyDescent="0.3">
      <c r="A41" s="810"/>
      <c r="B41" s="813"/>
      <c r="C41" s="816"/>
      <c r="D41" s="829"/>
      <c r="E41" s="832"/>
      <c r="F41" s="835"/>
      <c r="G41" s="878"/>
      <c r="H41" s="838"/>
      <c r="I41" s="799"/>
      <c r="J41" s="841"/>
      <c r="K41" s="844"/>
      <c r="L41" s="805"/>
      <c r="M41" s="875"/>
      <c r="N41" s="805"/>
      <c r="O41" s="805"/>
      <c r="P41" s="884"/>
      <c r="Q41" s="881"/>
      <c r="R41" s="799"/>
      <c r="S41" s="862"/>
      <c r="T41" s="799"/>
      <c r="U41" s="862"/>
      <c r="V41" s="799"/>
      <c r="W41" s="862"/>
      <c r="X41" s="865"/>
      <c r="Y41" s="862"/>
      <c r="Z41" s="862"/>
      <c r="AA41" s="853"/>
      <c r="AB41" s="164">
        <v>6</v>
      </c>
      <c r="AC41" s="162"/>
      <c r="AD41" s="162"/>
      <c r="AE41" s="162"/>
      <c r="AF41" s="177" t="str">
        <f t="shared" si="0"/>
        <v/>
      </c>
      <c r="AG41" s="165"/>
      <c r="AH41" s="163" t="str">
        <f t="shared" si="1"/>
        <v/>
      </c>
      <c r="AI41" s="165"/>
      <c r="AJ41" s="163" t="str">
        <f t="shared" si="2"/>
        <v/>
      </c>
      <c r="AK41" s="166" t="str">
        <f t="shared" si="3"/>
        <v/>
      </c>
      <c r="AL41" s="154" t="str">
        <f>IFERROR(IF(AND(AF40="Probabilidad",AF41="Probabilidad"),(AL40-(+AL40*AK41)),IF(AND(AF40="Impacto",AF41="Probabilidad"),(AL39-(+AL39*AK41)),IF(AF41="Impacto",AL40,""))),"")</f>
        <v/>
      </c>
      <c r="AM41" s="154" t="str">
        <f>IFERROR(IF(AND(AF40="Impacto",AF41="Impacto"),(AM40-(+AM40*AK41)),IF(AND(AF40="Probabilidad",AF41="Impacto"),(AM39-(+AM39*AK41)),IF(AF41="Probabilidad",AM40,""))),"")</f>
        <v/>
      </c>
      <c r="AN41" s="52"/>
      <c r="AO41" s="52"/>
      <c r="AP41" s="52"/>
      <c r="AQ41" s="52"/>
      <c r="AR41" s="838"/>
      <c r="AS41" s="856"/>
      <c r="AT41" s="856"/>
      <c r="AU41" s="853"/>
      <c r="AV41" s="856"/>
      <c r="AW41" s="856"/>
      <c r="AX41" s="853"/>
      <c r="AY41" s="853"/>
      <c r="AZ41" s="853"/>
      <c r="BA41" s="799"/>
      <c r="BB41" s="169"/>
      <c r="BC41" s="169"/>
      <c r="BD41" s="178" t="str">
        <f t="shared" si="7"/>
        <v/>
      </c>
      <c r="BE41" s="162"/>
      <c r="BF41" s="162"/>
      <c r="BG41" s="162"/>
      <c r="BH41" s="162"/>
      <c r="BI41" s="169"/>
      <c r="BJ41" s="169"/>
      <c r="BK41" s="169"/>
      <c r="BL41" s="169"/>
      <c r="BM41" s="170"/>
      <c r="BN41" s="170"/>
      <c r="BO41" s="170"/>
      <c r="BP41" s="170"/>
      <c r="BQ41" s="171" t="str">
        <f t="shared" si="8"/>
        <v/>
      </c>
      <c r="BR41" s="172" t="str">
        <f t="shared" si="9"/>
        <v/>
      </c>
      <c r="BS41" s="820"/>
      <c r="BT41" s="805"/>
      <c r="BU41" s="869"/>
      <c r="BV41" s="872"/>
    </row>
    <row r="42" spans="1:74" ht="78" customHeight="1" x14ac:dyDescent="0.25">
      <c r="A42" s="810"/>
      <c r="B42" s="813"/>
      <c r="C42" s="816"/>
      <c r="D42" s="827" t="s">
        <v>204</v>
      </c>
      <c r="E42" s="830" t="s">
        <v>289</v>
      </c>
      <c r="F42" s="833">
        <v>3</v>
      </c>
      <c r="G42" s="876" t="s">
        <v>322</v>
      </c>
      <c r="H42" s="836"/>
      <c r="I42" s="797"/>
      <c r="J42" s="839" t="s">
        <v>337</v>
      </c>
      <c r="K42" s="842" t="s">
        <v>208</v>
      </c>
      <c r="L42" s="803" t="s">
        <v>325</v>
      </c>
      <c r="M42" s="873" t="s">
        <v>338</v>
      </c>
      <c r="N42" s="803"/>
      <c r="O42" s="803"/>
      <c r="P42" s="867" t="s">
        <v>339</v>
      </c>
      <c r="Q42" s="879">
        <v>1</v>
      </c>
      <c r="R42" s="797" t="s">
        <v>212</v>
      </c>
      <c r="S42" s="860">
        <f>IF(R42="Muy Alta",100%,IF(R42="Alta",80%,IF(R42="Media",60%,IF(R42="Baja",40%,IF(R42="Muy Baja",20%,"")))))</f>
        <v>0.6</v>
      </c>
      <c r="T42" s="797" t="s">
        <v>253</v>
      </c>
      <c r="U42" s="860">
        <f>IF(T42="Catastrófico",100%,IF(T42="Mayor",80%,IF(T42="Moderado",60%,IF(T42="Menor",40%,IF(T42="Leve",20%,"")))))</f>
        <v>0.4</v>
      </c>
      <c r="V42" s="797" t="s">
        <v>328</v>
      </c>
      <c r="W42" s="860">
        <f>IF(V42="Catastrófico",100%,IF(V42="Mayor",80%,IF(V42="Moderado",60%,IF(V42="Menor",40%,IF(V42="Leve",20%,"")))))</f>
        <v>0.2</v>
      </c>
      <c r="X42" s="863" t="str">
        <f>IF(Y42=100%,"Catastrófico",IF(Y42=80%,"Mayor",IF(Y42=60%,"Moderado",IF(Y42=40%,"Menor",IF(Y42=20%,"Leve","")))))</f>
        <v>Menor</v>
      </c>
      <c r="Y42" s="860">
        <f>IF(AND(U42="",W42=""),"",MAX(U42,W42))</f>
        <v>0.4</v>
      </c>
      <c r="Z42" s="860" t="str">
        <f>CONCATENATE(R42,X42)</f>
        <v>MediaMenor</v>
      </c>
      <c r="AA42" s="851" t="str">
        <f>IF(Z42="Muy AltaLeve","Alto",IF(Z42="Muy AltaMenor","Alto",IF(Z42="Muy AltaModerado","Alto",IF(Z42="Muy AltaMayor","Alto",IF(Z42="Muy AltaCatastrófico","Extremo",IF(Z42="AltaLeve","Moderado",IF(Z42="AltaMenor","Moderado",IF(Z42="AltaModerado","Alto",IF(Z42="AltaMayor","Alto",IF(Z42="AltaCatastrófico","Extremo",IF(Z42="MediaLeve","Moderado",IF(Z42="MediaMenor","Moderado",IF(Z42="MediaModerado","Moderado",IF(Z42="MediaMayor","Alto",IF(Z42="MediaCatastrófico","Extremo",IF(Z42="BajaLeve","Bajo",IF(Z42="BajaMenor","Moderado",IF(Z42="BajaModerado","Moderado",IF(Z42="BajaMayor","Alto",IF(Z42="BajaCatastrófico","Extremo",IF(Z42="Muy BajaLeve","Bajo",IF(Z42="Muy BajaMenor","Bajo",IF(Z42="Muy BajaModerado","Moderado",IF(Z42="Muy BajaMayor","Alto",IF(Z42="Muy BajaCatastrófico","Extremo","")))))))))))))))))))))))))</f>
        <v>Moderado</v>
      </c>
      <c r="AB42" s="98">
        <v>1</v>
      </c>
      <c r="AC42" s="180" t="s">
        <v>332</v>
      </c>
      <c r="AD42" s="233" t="s">
        <v>274</v>
      </c>
      <c r="AE42" s="13" t="s">
        <v>333</v>
      </c>
      <c r="AF42" s="100" t="str">
        <f t="shared" si="0"/>
        <v>Probabilidad</v>
      </c>
      <c r="AG42" s="10" t="s">
        <v>216</v>
      </c>
      <c r="AH42" s="15">
        <f t="shared" si="1"/>
        <v>0.25</v>
      </c>
      <c r="AI42" s="10" t="s">
        <v>217</v>
      </c>
      <c r="AJ42" s="15">
        <f t="shared" si="2"/>
        <v>0.15</v>
      </c>
      <c r="AK42" s="102">
        <f t="shared" si="3"/>
        <v>0.4</v>
      </c>
      <c r="AL42" s="101">
        <f>IFERROR(IF(AF42="Probabilidad",(S42-(+S42*AK42)),IF(AF42="Impacto",S42,"")),"")</f>
        <v>0.36</v>
      </c>
      <c r="AM42" s="101">
        <f>IFERROR(IF(AF42="Impacto",(Y42-(+Y42*AK42)),IF(AF42="Probabilidad",Y42,"")),"")</f>
        <v>0.4</v>
      </c>
      <c r="AN42" s="51" t="s">
        <v>218</v>
      </c>
      <c r="AO42" s="51" t="s">
        <v>296</v>
      </c>
      <c r="AP42" s="51" t="s">
        <v>220</v>
      </c>
      <c r="AQ42" s="51" t="s">
        <v>221</v>
      </c>
      <c r="AR42" s="836" t="s">
        <v>340</v>
      </c>
      <c r="AS42" s="854">
        <f>S42</f>
        <v>0.6</v>
      </c>
      <c r="AT42" s="854">
        <f>IF(AL42="","",MIN(AL42:AL47))</f>
        <v>0.12959999999999999</v>
      </c>
      <c r="AU42" s="851" t="str">
        <f>IFERROR(IF(AT42="","",IF(AT42&lt;=0.2,"Muy Baja",IF(AT42&lt;=0.4,"Baja",IF(AT42&lt;=0.6,"Media",IF(AT42&lt;=0.8,"Alta","Muy Alta"))))),"")</f>
        <v>Muy Baja</v>
      </c>
      <c r="AV42" s="854">
        <f>Y42</f>
        <v>0.4</v>
      </c>
      <c r="AW42" s="854">
        <f>IF(AM42="","",MIN(AM42:AM47))</f>
        <v>0.22500000000000003</v>
      </c>
      <c r="AX42" s="851" t="str">
        <f>IFERROR(IF(AW42="","",IF(AW42&lt;=0.2,"Leve",IF(AW42&lt;=0.4,"Menor",IF(AW42&lt;=0.6,"Moderado",IF(AW42&lt;=0.8,"Mayor","Catastrófico"))))),"")</f>
        <v>Menor</v>
      </c>
      <c r="AY42" s="851" t="str">
        <f>AA42</f>
        <v>Moderado</v>
      </c>
      <c r="AZ42" s="851" t="str">
        <f>IFERROR(IF(OR(AND(AU42="Muy Baja",AX42="Leve"),AND(AU42="Muy Baja",AX42="Menor"),AND(AU42="Baja",AX42="Leve")),"Bajo",IF(OR(AND(AU42="Muy baja",AX42="Moderado"),AND(AU42="Baja",AX42="Menor"),AND(AU42="Baja",AX42="Moderado"),AND(AU42="Media",AX42="Leve"),AND(AU42="Media",AX42="Menor"),AND(AU42="Media",AX42="Moderado"),AND(AU42="Alta",AX42="Leve"),AND(AU42="Alta",AX42="Menor")),"Moderado",IF(OR(AND(AU42="Muy Baja",AX42="Mayor"),AND(AU42="Baja",AX42="Mayor"),AND(AU42="Media",AX42="Mayor"),AND(AU42="Alta",AX42="Moderado"),AND(AU42="Alta",AX42="Mayor"),AND(AU42="Muy Alta",AX42="Leve"),AND(AU42="Muy Alta",AX42="Menor"),AND(AU42="Muy Alta",AX42="Moderado"),AND(AU42="Muy Alta",AX42="Mayor")),"Alto",IF(OR(AND(AU42="Muy Baja",AX42="Catastrófico"),AND(AU42="Baja",AX42="Catastrófico"),AND(AU42="Media",AX42="Catastrófico"),AND(AU42="Alta",AX42="Catastrófico"),AND(AU42="Muy Alta",AX42="Catastrófico")),"Extremo","")))),"")</f>
        <v>Bajo</v>
      </c>
      <c r="BA42" s="797" t="s">
        <v>257</v>
      </c>
      <c r="BB42" s="313"/>
      <c r="BC42" s="47"/>
      <c r="BD42" s="104" t="str">
        <f t="shared" si="7"/>
        <v/>
      </c>
      <c r="BE42" s="9"/>
      <c r="BF42" s="9"/>
      <c r="BG42" s="9"/>
      <c r="BH42" s="9"/>
      <c r="BI42" s="47"/>
      <c r="BJ42" s="47"/>
      <c r="BK42" s="47"/>
      <c r="BL42" s="47"/>
      <c r="BM42" s="49"/>
      <c r="BN42" s="49"/>
      <c r="BO42" s="49"/>
      <c r="BP42" s="49"/>
      <c r="BQ42" s="105" t="str">
        <f t="shared" si="8"/>
        <v/>
      </c>
      <c r="BR42" s="129" t="str">
        <f t="shared" si="9"/>
        <v/>
      </c>
      <c r="BS42" s="818" t="s">
        <v>341</v>
      </c>
      <c r="BT42" s="803" t="s">
        <v>305</v>
      </c>
      <c r="BU42" s="867" t="s">
        <v>232</v>
      </c>
      <c r="BV42" s="870" t="s">
        <v>232</v>
      </c>
    </row>
    <row r="43" spans="1:74" ht="78" customHeight="1" x14ac:dyDescent="0.25">
      <c r="A43" s="810"/>
      <c r="B43" s="813"/>
      <c r="C43" s="816"/>
      <c r="D43" s="828"/>
      <c r="E43" s="831"/>
      <c r="F43" s="834"/>
      <c r="G43" s="877"/>
      <c r="H43" s="837"/>
      <c r="I43" s="798"/>
      <c r="J43" s="840"/>
      <c r="K43" s="843"/>
      <c r="L43" s="804"/>
      <c r="M43" s="874"/>
      <c r="N43" s="804"/>
      <c r="O43" s="804"/>
      <c r="P43" s="868"/>
      <c r="Q43" s="880"/>
      <c r="R43" s="798"/>
      <c r="S43" s="861"/>
      <c r="T43" s="798"/>
      <c r="U43" s="861"/>
      <c r="V43" s="798"/>
      <c r="W43" s="861"/>
      <c r="X43" s="864"/>
      <c r="Y43" s="861"/>
      <c r="Z43" s="861"/>
      <c r="AA43" s="852"/>
      <c r="AB43" s="152">
        <v>2</v>
      </c>
      <c r="AC43" s="180" t="s">
        <v>342</v>
      </c>
      <c r="AD43" s="180" t="s">
        <v>274</v>
      </c>
      <c r="AE43" s="151" t="s">
        <v>336</v>
      </c>
      <c r="AF43" s="147" t="str">
        <f t="shared" si="0"/>
        <v>Probabilidad</v>
      </c>
      <c r="AG43" s="153" t="s">
        <v>216</v>
      </c>
      <c r="AH43" s="148">
        <f t="shared" si="1"/>
        <v>0.25</v>
      </c>
      <c r="AI43" s="153" t="s">
        <v>217</v>
      </c>
      <c r="AJ43" s="148">
        <f t="shared" si="2"/>
        <v>0.15</v>
      </c>
      <c r="AK43" s="149">
        <f t="shared" si="3"/>
        <v>0.4</v>
      </c>
      <c r="AL43" s="154">
        <f>IFERROR(IF(AND(AF42="Probabilidad",AF43="Probabilidad"),(AL42-(+AL42*AK43)),IF(AF43="Probabilidad",(S42-(+S42*AK43)),IF(AF43="Impacto",AL42,""))),"")</f>
        <v>0.216</v>
      </c>
      <c r="AM43" s="154">
        <f>IFERROR(IF(AND(AF42="Impacto",AF43="Impacto"),(AM42-(+AM42*AK43)),IF(AF43="Impacto",(Y42-(+Y42*AK43)),IF(AF43="Probabilidad",AM42,""))),"")</f>
        <v>0.4</v>
      </c>
      <c r="AN43" s="155" t="s">
        <v>218</v>
      </c>
      <c r="AO43" s="155" t="s">
        <v>296</v>
      </c>
      <c r="AP43" s="155" t="s">
        <v>220</v>
      </c>
      <c r="AQ43" s="155" t="s">
        <v>221</v>
      </c>
      <c r="AR43" s="837"/>
      <c r="AS43" s="855"/>
      <c r="AT43" s="855"/>
      <c r="AU43" s="852"/>
      <c r="AV43" s="855"/>
      <c r="AW43" s="855"/>
      <c r="AX43" s="852"/>
      <c r="AY43" s="852"/>
      <c r="AZ43" s="852"/>
      <c r="BA43" s="798"/>
      <c r="BB43" s="179"/>
      <c r="BC43" s="131"/>
      <c r="BD43" s="175" t="str">
        <f t="shared" si="7"/>
        <v/>
      </c>
      <c r="BE43" s="151"/>
      <c r="BF43" s="151"/>
      <c r="BG43" s="151"/>
      <c r="BH43" s="151"/>
      <c r="BI43" s="131"/>
      <c r="BJ43" s="131"/>
      <c r="BK43" s="131"/>
      <c r="BL43" s="131"/>
      <c r="BM43" s="157"/>
      <c r="BN43" s="157"/>
      <c r="BO43" s="157"/>
      <c r="BP43" s="157"/>
      <c r="BQ43" s="158" t="str">
        <f t="shared" si="8"/>
        <v/>
      </c>
      <c r="BR43" s="159" t="str">
        <f t="shared" si="9"/>
        <v/>
      </c>
      <c r="BS43" s="819"/>
      <c r="BT43" s="804"/>
      <c r="BU43" s="868"/>
      <c r="BV43" s="871"/>
    </row>
    <row r="44" spans="1:74" ht="78" customHeight="1" x14ac:dyDescent="0.25">
      <c r="A44" s="810"/>
      <c r="B44" s="813"/>
      <c r="C44" s="816"/>
      <c r="D44" s="828"/>
      <c r="E44" s="831"/>
      <c r="F44" s="834"/>
      <c r="G44" s="877"/>
      <c r="H44" s="837"/>
      <c r="I44" s="798"/>
      <c r="J44" s="840"/>
      <c r="K44" s="843"/>
      <c r="L44" s="804"/>
      <c r="M44" s="874"/>
      <c r="N44" s="804"/>
      <c r="O44" s="804"/>
      <c r="P44" s="868"/>
      <c r="Q44" s="880"/>
      <c r="R44" s="798"/>
      <c r="S44" s="861"/>
      <c r="T44" s="798"/>
      <c r="U44" s="861"/>
      <c r="V44" s="798"/>
      <c r="W44" s="861"/>
      <c r="X44" s="864"/>
      <c r="Y44" s="861"/>
      <c r="Z44" s="861"/>
      <c r="AA44" s="852"/>
      <c r="AB44" s="152">
        <v>3</v>
      </c>
      <c r="AC44" s="180" t="s">
        <v>343</v>
      </c>
      <c r="AD44" s="180" t="s">
        <v>282</v>
      </c>
      <c r="AE44" s="151" t="s">
        <v>344</v>
      </c>
      <c r="AF44" s="147" t="str">
        <f t="shared" si="0"/>
        <v>Probabilidad</v>
      </c>
      <c r="AG44" s="153" t="s">
        <v>216</v>
      </c>
      <c r="AH44" s="148">
        <f t="shared" si="1"/>
        <v>0.25</v>
      </c>
      <c r="AI44" s="153" t="s">
        <v>217</v>
      </c>
      <c r="AJ44" s="148">
        <f t="shared" si="2"/>
        <v>0.15</v>
      </c>
      <c r="AK44" s="149">
        <f t="shared" si="3"/>
        <v>0.4</v>
      </c>
      <c r="AL44" s="154">
        <f>IFERROR(IF(AND(AF43="Probabilidad",AF44="Probabilidad"),(AL43-(+AL43*AK44)),IF(AND(AF43="Impacto",AF44="Probabilidad"),(AL42-(+AL42*AK44)),IF(AF44="Impacto",AL43,""))),"")</f>
        <v>0.12959999999999999</v>
      </c>
      <c r="AM44" s="154">
        <f>IFERROR(IF(AND(AF43="Impacto",AF44="Impacto"),(AM43-(+AM43*AK44)),IF(AND(AF43="Probabilidad",AF44="Impacto"),(AM42-(+AM42*AK44)),IF(AF44="Probabilidad",AM43,""))),"")</f>
        <v>0.4</v>
      </c>
      <c r="AN44" s="155" t="s">
        <v>218</v>
      </c>
      <c r="AO44" s="155" t="s">
        <v>296</v>
      </c>
      <c r="AP44" s="155" t="s">
        <v>220</v>
      </c>
      <c r="AQ44" s="155" t="s">
        <v>221</v>
      </c>
      <c r="AR44" s="837"/>
      <c r="AS44" s="855"/>
      <c r="AT44" s="855"/>
      <c r="AU44" s="852"/>
      <c r="AV44" s="855"/>
      <c r="AW44" s="855"/>
      <c r="AX44" s="852"/>
      <c r="AY44" s="852"/>
      <c r="AZ44" s="852"/>
      <c r="BA44" s="798"/>
      <c r="BB44" s="179"/>
      <c r="BC44" s="131"/>
      <c r="BD44" s="175" t="str">
        <f t="shared" si="7"/>
        <v/>
      </c>
      <c r="BE44" s="151"/>
      <c r="BF44" s="151"/>
      <c r="BG44" s="151"/>
      <c r="BH44" s="151"/>
      <c r="BI44" s="131"/>
      <c r="BJ44" s="131"/>
      <c r="BK44" s="131"/>
      <c r="BL44" s="131"/>
      <c r="BM44" s="157"/>
      <c r="BN44" s="157"/>
      <c r="BO44" s="157"/>
      <c r="BP44" s="157"/>
      <c r="BQ44" s="158" t="str">
        <f t="shared" si="8"/>
        <v/>
      </c>
      <c r="BR44" s="159" t="str">
        <f t="shared" si="9"/>
        <v/>
      </c>
      <c r="BS44" s="819"/>
      <c r="BT44" s="804"/>
      <c r="BU44" s="868"/>
      <c r="BV44" s="871"/>
    </row>
    <row r="45" spans="1:74" ht="78" customHeight="1" x14ac:dyDescent="0.25">
      <c r="A45" s="810"/>
      <c r="B45" s="813"/>
      <c r="C45" s="816"/>
      <c r="D45" s="828"/>
      <c r="E45" s="831"/>
      <c r="F45" s="834"/>
      <c r="G45" s="877"/>
      <c r="H45" s="837"/>
      <c r="I45" s="798"/>
      <c r="J45" s="840"/>
      <c r="K45" s="843"/>
      <c r="L45" s="804"/>
      <c r="M45" s="874"/>
      <c r="N45" s="804"/>
      <c r="O45" s="804"/>
      <c r="P45" s="868"/>
      <c r="Q45" s="880"/>
      <c r="R45" s="798"/>
      <c r="S45" s="861"/>
      <c r="T45" s="798"/>
      <c r="U45" s="861"/>
      <c r="V45" s="798"/>
      <c r="W45" s="861"/>
      <c r="X45" s="864"/>
      <c r="Y45" s="861"/>
      <c r="Z45" s="861"/>
      <c r="AA45" s="852"/>
      <c r="AB45" s="152">
        <v>4</v>
      </c>
      <c r="AC45" s="180" t="s">
        <v>345</v>
      </c>
      <c r="AD45" s="688" t="s">
        <v>282</v>
      </c>
      <c r="AE45" s="151" t="s">
        <v>346</v>
      </c>
      <c r="AF45" s="147" t="str">
        <f t="shared" si="0"/>
        <v>Impacto</v>
      </c>
      <c r="AG45" s="153" t="s">
        <v>267</v>
      </c>
      <c r="AH45" s="148">
        <f t="shared" si="1"/>
        <v>0.1</v>
      </c>
      <c r="AI45" s="153" t="s">
        <v>217</v>
      </c>
      <c r="AJ45" s="148">
        <f t="shared" si="2"/>
        <v>0.15</v>
      </c>
      <c r="AK45" s="149">
        <f t="shared" si="3"/>
        <v>0.25</v>
      </c>
      <c r="AL45" s="154">
        <f>IFERROR(IF(AND(AF44="Probabilidad",AF45="Probabilidad"),(AL44-(+AL44*AK45)),IF(AND(AF44="Impacto",AF45="Probabilidad"),(AL43-(+AL43*AK45)),IF(AF45="Impacto",AL44,""))),"")</f>
        <v>0.12959999999999999</v>
      </c>
      <c r="AM45" s="154">
        <f>IFERROR(IF(AND(AF44="Impacto",AF45="Impacto"),(AM44-(+AM44*AK45)),IF(AND(AF44="Probabilidad",AF45="Impacto"),(AM43-(+AM43*AK45)),IF(AF45="Probabilidad",AM44,""))),"")</f>
        <v>0.30000000000000004</v>
      </c>
      <c r="AN45" s="155" t="s">
        <v>218</v>
      </c>
      <c r="AO45" s="155" t="s">
        <v>296</v>
      </c>
      <c r="AP45" s="155" t="s">
        <v>220</v>
      </c>
      <c r="AQ45" s="155" t="s">
        <v>221</v>
      </c>
      <c r="AR45" s="837"/>
      <c r="AS45" s="855"/>
      <c r="AT45" s="855"/>
      <c r="AU45" s="852"/>
      <c r="AV45" s="855"/>
      <c r="AW45" s="855"/>
      <c r="AX45" s="852"/>
      <c r="AY45" s="852"/>
      <c r="AZ45" s="852"/>
      <c r="BA45" s="798"/>
      <c r="BB45" s="179"/>
      <c r="BC45" s="131"/>
      <c r="BD45" s="175" t="str">
        <f t="shared" si="7"/>
        <v/>
      </c>
      <c r="BE45" s="151"/>
      <c r="BF45" s="151"/>
      <c r="BG45" s="151"/>
      <c r="BH45" s="151"/>
      <c r="BI45" s="131"/>
      <c r="BJ45" s="131"/>
      <c r="BK45" s="131"/>
      <c r="BL45" s="131"/>
      <c r="BM45" s="157"/>
      <c r="BN45" s="157"/>
      <c r="BO45" s="157"/>
      <c r="BP45" s="157"/>
      <c r="BQ45" s="158" t="str">
        <f t="shared" si="8"/>
        <v/>
      </c>
      <c r="BR45" s="159" t="str">
        <f t="shared" si="9"/>
        <v/>
      </c>
      <c r="BS45" s="819"/>
      <c r="BT45" s="804"/>
      <c r="BU45" s="868"/>
      <c r="BV45" s="871"/>
    </row>
    <row r="46" spans="1:74" ht="78" customHeight="1" x14ac:dyDescent="0.25">
      <c r="A46" s="810"/>
      <c r="B46" s="813"/>
      <c r="C46" s="816"/>
      <c r="D46" s="828"/>
      <c r="E46" s="831"/>
      <c r="F46" s="834"/>
      <c r="G46" s="877"/>
      <c r="H46" s="837"/>
      <c r="I46" s="798"/>
      <c r="J46" s="840"/>
      <c r="K46" s="843"/>
      <c r="L46" s="804"/>
      <c r="M46" s="874"/>
      <c r="N46" s="804"/>
      <c r="O46" s="804"/>
      <c r="P46" s="868"/>
      <c r="Q46" s="880"/>
      <c r="R46" s="798"/>
      <c r="S46" s="861"/>
      <c r="T46" s="798"/>
      <c r="U46" s="861"/>
      <c r="V46" s="798"/>
      <c r="W46" s="861"/>
      <c r="X46" s="864"/>
      <c r="Y46" s="861"/>
      <c r="Z46" s="861"/>
      <c r="AA46" s="852"/>
      <c r="AB46" s="152">
        <v>5</v>
      </c>
      <c r="AC46" s="181" t="s">
        <v>347</v>
      </c>
      <c r="AD46" s="688" t="s">
        <v>282</v>
      </c>
      <c r="AE46" s="29" t="s">
        <v>348</v>
      </c>
      <c r="AF46" s="147" t="str">
        <f t="shared" si="0"/>
        <v>Impacto</v>
      </c>
      <c r="AG46" s="153" t="s">
        <v>267</v>
      </c>
      <c r="AH46" s="148">
        <f t="shared" si="1"/>
        <v>0.1</v>
      </c>
      <c r="AI46" s="153" t="s">
        <v>217</v>
      </c>
      <c r="AJ46" s="148">
        <f t="shared" si="2"/>
        <v>0.15</v>
      </c>
      <c r="AK46" s="149">
        <f t="shared" si="3"/>
        <v>0.25</v>
      </c>
      <c r="AL46" s="154">
        <f>IFERROR(IF(AND(AF45="Probabilidad",AF46="Probabilidad"),(AL45-(+AL45*AK46)),IF(AND(AF45="Impacto",AF46="Probabilidad"),(AL44-(+AL44*AK46)),IF(AF46="Impacto",AL45,""))),"")</f>
        <v>0.12959999999999999</v>
      </c>
      <c r="AM46" s="154">
        <f>IFERROR(IF(AND(AF45="Impacto",AF46="Impacto"),(AM45-(+AM45*AK46)),IF(AND(AF45="Probabilidad",AF46="Impacto"),(AM44-(+AM44*AK46)),IF(AF46="Probabilidad",AM45,""))),"")</f>
        <v>0.22500000000000003</v>
      </c>
      <c r="AN46" s="155" t="s">
        <v>218</v>
      </c>
      <c r="AO46" s="155" t="s">
        <v>296</v>
      </c>
      <c r="AP46" s="155" t="s">
        <v>220</v>
      </c>
      <c r="AQ46" s="155" t="s">
        <v>221</v>
      </c>
      <c r="AR46" s="837"/>
      <c r="AS46" s="855"/>
      <c r="AT46" s="855"/>
      <c r="AU46" s="852"/>
      <c r="AV46" s="855"/>
      <c r="AW46" s="855"/>
      <c r="AX46" s="852"/>
      <c r="AY46" s="852"/>
      <c r="AZ46" s="852"/>
      <c r="BA46" s="798"/>
      <c r="BB46" s="179"/>
      <c r="BC46" s="131"/>
      <c r="BD46" s="175" t="str">
        <f t="shared" si="7"/>
        <v/>
      </c>
      <c r="BE46" s="151"/>
      <c r="BF46" s="151"/>
      <c r="BG46" s="151"/>
      <c r="BH46" s="151"/>
      <c r="BI46" s="131"/>
      <c r="BJ46" s="131"/>
      <c r="BK46" s="131"/>
      <c r="BL46" s="131"/>
      <c r="BM46" s="157"/>
      <c r="BN46" s="157"/>
      <c r="BO46" s="157"/>
      <c r="BP46" s="157"/>
      <c r="BQ46" s="158" t="str">
        <f t="shared" si="8"/>
        <v/>
      </c>
      <c r="BR46" s="159" t="str">
        <f t="shared" si="9"/>
        <v/>
      </c>
      <c r="BS46" s="819"/>
      <c r="BT46" s="804"/>
      <c r="BU46" s="868"/>
      <c r="BV46" s="871"/>
    </row>
    <row r="47" spans="1:74" ht="15.75" customHeight="1" thickBot="1" x14ac:dyDescent="0.3">
      <c r="A47" s="810"/>
      <c r="B47" s="813"/>
      <c r="C47" s="816"/>
      <c r="D47" s="829"/>
      <c r="E47" s="832"/>
      <c r="F47" s="835"/>
      <c r="G47" s="878"/>
      <c r="H47" s="838"/>
      <c r="I47" s="799"/>
      <c r="J47" s="841"/>
      <c r="K47" s="844"/>
      <c r="L47" s="805"/>
      <c r="M47" s="875"/>
      <c r="N47" s="805"/>
      <c r="O47" s="805"/>
      <c r="P47" s="869"/>
      <c r="Q47" s="881"/>
      <c r="R47" s="799"/>
      <c r="S47" s="862"/>
      <c r="T47" s="799"/>
      <c r="U47" s="862"/>
      <c r="V47" s="799"/>
      <c r="W47" s="862"/>
      <c r="X47" s="865"/>
      <c r="Y47" s="862"/>
      <c r="Z47" s="862"/>
      <c r="AA47" s="853"/>
      <c r="AB47" s="164">
        <v>6</v>
      </c>
      <c r="AC47" s="162"/>
      <c r="AD47" s="162"/>
      <c r="AE47" s="162"/>
      <c r="AF47" s="177" t="str">
        <f t="shared" si="0"/>
        <v/>
      </c>
      <c r="AG47" s="165"/>
      <c r="AH47" s="163" t="str">
        <f t="shared" si="1"/>
        <v/>
      </c>
      <c r="AI47" s="165"/>
      <c r="AJ47" s="163" t="str">
        <f t="shared" si="2"/>
        <v/>
      </c>
      <c r="AK47" s="166" t="str">
        <f t="shared" si="3"/>
        <v/>
      </c>
      <c r="AL47" s="154" t="str">
        <f>IFERROR(IF(AND(AF46="Probabilidad",AF47="Probabilidad"),(AL46-(+AL46*AK47)),IF(AND(AF46="Impacto",AF47="Probabilidad"),(AL45-(+AL45*AK47)),IF(AF47="Impacto",AL46,""))),"")</f>
        <v/>
      </c>
      <c r="AM47" s="154" t="str">
        <f>IFERROR(IF(AND(AF46="Impacto",AF47="Impacto"),(AM46-(+AM46*AK47)),IF(AND(AF46="Probabilidad",AF47="Impacto"),(AM45-(+AM45*AK47)),IF(AF47="Probabilidad",AM46,""))),"")</f>
        <v/>
      </c>
      <c r="AN47" s="52"/>
      <c r="AO47" s="52"/>
      <c r="AP47" s="52"/>
      <c r="AQ47" s="52"/>
      <c r="AR47" s="838"/>
      <c r="AS47" s="856"/>
      <c r="AT47" s="856"/>
      <c r="AU47" s="853"/>
      <c r="AV47" s="856"/>
      <c r="AW47" s="856"/>
      <c r="AX47" s="853"/>
      <c r="AY47" s="853"/>
      <c r="AZ47" s="853"/>
      <c r="BA47" s="799"/>
      <c r="BB47" s="314"/>
      <c r="BC47" s="169"/>
      <c r="BD47" s="178" t="str">
        <f t="shared" si="7"/>
        <v/>
      </c>
      <c r="BE47" s="162"/>
      <c r="BF47" s="162"/>
      <c r="BG47" s="162"/>
      <c r="BH47" s="162"/>
      <c r="BI47" s="169"/>
      <c r="BJ47" s="169"/>
      <c r="BK47" s="169"/>
      <c r="BL47" s="169"/>
      <c r="BM47" s="170"/>
      <c r="BN47" s="170"/>
      <c r="BO47" s="170"/>
      <c r="BP47" s="170"/>
      <c r="BQ47" s="171" t="str">
        <f t="shared" si="8"/>
        <v/>
      </c>
      <c r="BR47" s="172" t="str">
        <f t="shared" si="9"/>
        <v/>
      </c>
      <c r="BS47" s="820"/>
      <c r="BT47" s="805"/>
      <c r="BU47" s="869"/>
      <c r="BV47" s="872"/>
    </row>
    <row r="48" spans="1:74" ht="89.25" customHeight="1" x14ac:dyDescent="0.25">
      <c r="A48" s="810"/>
      <c r="B48" s="813"/>
      <c r="C48" s="816"/>
      <c r="D48" s="827" t="s">
        <v>204</v>
      </c>
      <c r="E48" s="830" t="s">
        <v>289</v>
      </c>
      <c r="F48" s="833">
        <v>4</v>
      </c>
      <c r="G48" s="821" t="s">
        <v>349</v>
      </c>
      <c r="H48" s="836"/>
      <c r="I48" s="797"/>
      <c r="J48" s="839" t="s">
        <v>350</v>
      </c>
      <c r="K48" s="842" t="s">
        <v>208</v>
      </c>
      <c r="L48" s="803" t="s">
        <v>325</v>
      </c>
      <c r="M48" s="873" t="s">
        <v>351</v>
      </c>
      <c r="N48" s="803"/>
      <c r="O48" s="803"/>
      <c r="P48" s="867" t="s">
        <v>352</v>
      </c>
      <c r="Q48" s="857">
        <v>1</v>
      </c>
      <c r="R48" s="797" t="s">
        <v>353</v>
      </c>
      <c r="S48" s="860">
        <f>IF(R48="Muy Alta",100%,IF(R48="Alta",80%,IF(R48="Media",60%,IF(R48="Baja",40%,IF(R48="Muy Baja",20%,"")))))</f>
        <v>0.8</v>
      </c>
      <c r="T48" s="797" t="s">
        <v>253</v>
      </c>
      <c r="U48" s="860">
        <f>IF(T48="Catastrófico",100%,IF(T48="Mayor",80%,IF(T48="Moderado",60%,IF(T48="Menor",40%,IF(T48="Leve",20%,"")))))</f>
        <v>0.4</v>
      </c>
      <c r="V48" s="797" t="s">
        <v>328</v>
      </c>
      <c r="W48" s="860">
        <f>IF(V48="Catastrófico",100%,IF(V48="Mayor",80%,IF(V48="Moderado",60%,IF(V48="Menor",40%,IF(V48="Leve",20%,"")))))</f>
        <v>0.2</v>
      </c>
      <c r="X48" s="863" t="str">
        <f>IF(Y48=100%,"Catastrófico",IF(Y48=80%,"Mayor",IF(Y48=60%,"Moderado",IF(Y48=40%,"Menor",IF(Y48=20%,"Leve","")))))</f>
        <v>Menor</v>
      </c>
      <c r="Y48" s="860">
        <f>IF(AND(U48="",W48=""),"",MAX(U48,W48))</f>
        <v>0.4</v>
      </c>
      <c r="Z48" s="860" t="str">
        <f>CONCATENATE(R48,X48)</f>
        <v>AltaMenor</v>
      </c>
      <c r="AA48" s="851" t="str">
        <f>IF(Z48="Muy AltaLeve","Alto",IF(Z48="Muy AltaMenor","Alto",IF(Z48="Muy AltaModerado","Alto",IF(Z48="Muy AltaMayor","Alto",IF(Z48="Muy AltaCatastrófico","Extremo",IF(Z48="AltaLeve","Moderado",IF(Z48="AltaMenor","Moderado",IF(Z48="AltaModerado","Alto",IF(Z48="AltaMayor","Alto",IF(Z48="AltaCatastrófico","Extremo",IF(Z48="MediaLeve","Moderado",IF(Z48="MediaMenor","Moderado",IF(Z48="MediaModerado","Moderado",IF(Z48="MediaMayor","Alto",IF(Z48="MediaCatastrófico","Extremo",IF(Z48="BajaLeve","Bajo",IF(Z48="BajaMenor","Moderado",IF(Z48="BajaModerado","Moderado",IF(Z48="BajaMayor","Alto",IF(Z48="BajaCatastrófico","Extremo",IF(Z48="Muy BajaLeve","Bajo",IF(Z48="Muy BajaMenor","Bajo",IF(Z48="Muy BajaModerado","Moderado",IF(Z48="Muy BajaMayor","Alto",IF(Z48="Muy BajaCatastrófico","Extremo","")))))))))))))))))))))))))</f>
        <v>Moderado</v>
      </c>
      <c r="AB48" s="98">
        <v>1</v>
      </c>
      <c r="AC48" s="13" t="s">
        <v>354</v>
      </c>
      <c r="AD48" s="13" t="s">
        <v>355</v>
      </c>
      <c r="AE48" s="13" t="s">
        <v>356</v>
      </c>
      <c r="AF48" s="100" t="str">
        <f t="shared" si="0"/>
        <v>Impacto</v>
      </c>
      <c r="AG48" s="10" t="s">
        <v>267</v>
      </c>
      <c r="AH48" s="15">
        <f t="shared" si="1"/>
        <v>0.1</v>
      </c>
      <c r="AI48" s="10" t="s">
        <v>217</v>
      </c>
      <c r="AJ48" s="15">
        <f t="shared" si="2"/>
        <v>0.15</v>
      </c>
      <c r="AK48" s="102">
        <f t="shared" si="3"/>
        <v>0.25</v>
      </c>
      <c r="AL48" s="101">
        <f>IFERROR(IF(AF48="Probabilidad",(S48-(+S48*AK48)),IF(AF48="Impacto",S48,"")),"")</f>
        <v>0.8</v>
      </c>
      <c r="AM48" s="101">
        <f>IFERROR(IF(AF48="Impacto",(Y48-(+Y48*AK48)),IF(AF48="Probabilidad",Y48,"")),"")</f>
        <v>0.30000000000000004</v>
      </c>
      <c r="AN48" s="51" t="s">
        <v>218</v>
      </c>
      <c r="AO48" s="51" t="s">
        <v>296</v>
      </c>
      <c r="AP48" s="51" t="s">
        <v>220</v>
      </c>
      <c r="AQ48" s="51" t="s">
        <v>221</v>
      </c>
      <c r="AR48" s="866" t="s">
        <v>357</v>
      </c>
      <c r="AS48" s="854">
        <f>S48</f>
        <v>0.8</v>
      </c>
      <c r="AT48" s="854">
        <f>IF(AL48="","",MIN(AL48:AL53))</f>
        <v>0.48</v>
      </c>
      <c r="AU48" s="851" t="str">
        <f>IFERROR(IF(AT48="","",IF(AT48&lt;=0.2,"Muy Baja",IF(AT48&lt;=0.4,"Baja",IF(AT48&lt;=0.6,"Media",IF(AT48&lt;=0.8,"Alta","Muy Alta"))))),"")</f>
        <v>Media</v>
      </c>
      <c r="AV48" s="854">
        <f>Y48</f>
        <v>0.4</v>
      </c>
      <c r="AW48" s="854">
        <f>IF(AM48="","",MIN(AM48:AM53))</f>
        <v>0.16875000000000001</v>
      </c>
      <c r="AX48" s="851" t="str">
        <f>IFERROR(IF(AW48="","",IF(AW48&lt;=0.2,"Leve",IF(AW48&lt;=0.4,"Menor",IF(AW48&lt;=0.6,"Moderado",IF(AW48&lt;=0.8,"Mayor","Catastrófico"))))),"")</f>
        <v>Leve</v>
      </c>
      <c r="AY48" s="851" t="str">
        <f>AA48</f>
        <v>Moderado</v>
      </c>
      <c r="AZ48" s="851" t="str">
        <f>IFERROR(IF(OR(AND(AU48="Muy Baja",AX48="Leve"),AND(AU48="Muy Baja",AX48="Menor"),AND(AU48="Baja",AX48="Leve")),"Bajo",IF(OR(AND(AU48="Muy baja",AX48="Moderado"),AND(AU48="Baja",AX48="Menor"),AND(AU48="Baja",AX48="Moderado"),AND(AU48="Media",AX48="Leve"),AND(AU48="Media",AX48="Menor"),AND(AU48="Media",AX48="Moderado"),AND(AU48="Alta",AX48="Leve"),AND(AU48="Alta",AX48="Menor")),"Moderado",IF(OR(AND(AU48="Muy Baja",AX48="Mayor"),AND(AU48="Baja",AX48="Mayor"),AND(AU48="Media",AX48="Mayor"),AND(AU48="Alta",AX48="Moderado"),AND(AU48="Alta",AX48="Mayor"),AND(AU48="Muy Alta",AX48="Leve"),AND(AU48="Muy Alta",AX48="Menor"),AND(AU48="Muy Alta",AX48="Moderado"),AND(AU48="Muy Alta",AX48="Mayor")),"Alto",IF(OR(AND(AU48="Muy Baja",AX48="Catastrófico"),AND(AU48="Baja",AX48="Catastrófico"),AND(AU48="Media",AX48="Catastrófico"),AND(AU48="Alta",AX48="Catastrófico"),AND(AU48="Muy Alta",AX48="Catastrófico")),"Extremo","")))),"")</f>
        <v>Moderado</v>
      </c>
      <c r="BA48" s="797" t="s">
        <v>223</v>
      </c>
      <c r="BB48" s="47" t="s">
        <v>358</v>
      </c>
      <c r="BC48" s="47" t="s">
        <v>359</v>
      </c>
      <c r="BD48" s="104">
        <f t="shared" si="7"/>
        <v>1</v>
      </c>
      <c r="BE48" s="9"/>
      <c r="BF48" s="9"/>
      <c r="BG48" s="9">
        <v>1</v>
      </c>
      <c r="BH48" s="9"/>
      <c r="BI48" s="47" t="s">
        <v>300</v>
      </c>
      <c r="BJ48" s="47" t="s">
        <v>360</v>
      </c>
      <c r="BK48" s="47" t="s">
        <v>361</v>
      </c>
      <c r="BL48" s="47" t="s">
        <v>361</v>
      </c>
      <c r="BM48" s="49" t="s">
        <v>361</v>
      </c>
      <c r="BN48" s="49"/>
      <c r="BO48" s="49"/>
      <c r="BP48" s="49"/>
      <c r="BQ48" s="105" t="str">
        <f t="shared" si="8"/>
        <v/>
      </c>
      <c r="BR48" s="129" t="str">
        <f t="shared" si="9"/>
        <v/>
      </c>
      <c r="BS48" s="818" t="s">
        <v>362</v>
      </c>
      <c r="BT48" s="821" t="s">
        <v>305</v>
      </c>
      <c r="BU48" s="821" t="s">
        <v>232</v>
      </c>
      <c r="BV48" s="824" t="s">
        <v>232</v>
      </c>
    </row>
    <row r="49" spans="1:74" ht="89.25" customHeight="1" x14ac:dyDescent="0.25">
      <c r="A49" s="810"/>
      <c r="B49" s="813"/>
      <c r="C49" s="816"/>
      <c r="D49" s="828"/>
      <c r="E49" s="831"/>
      <c r="F49" s="834"/>
      <c r="G49" s="822"/>
      <c r="H49" s="837"/>
      <c r="I49" s="798"/>
      <c r="J49" s="840"/>
      <c r="K49" s="843"/>
      <c r="L49" s="804"/>
      <c r="M49" s="874"/>
      <c r="N49" s="804"/>
      <c r="O49" s="804"/>
      <c r="P49" s="868"/>
      <c r="Q49" s="858"/>
      <c r="R49" s="798"/>
      <c r="S49" s="861"/>
      <c r="T49" s="798"/>
      <c r="U49" s="861"/>
      <c r="V49" s="798"/>
      <c r="W49" s="861"/>
      <c r="X49" s="864"/>
      <c r="Y49" s="861"/>
      <c r="Z49" s="861"/>
      <c r="AA49" s="852"/>
      <c r="AB49" s="152">
        <v>2</v>
      </c>
      <c r="AC49" s="151" t="s">
        <v>363</v>
      </c>
      <c r="AD49" s="151" t="s">
        <v>355</v>
      </c>
      <c r="AE49" s="151" t="s">
        <v>364</v>
      </c>
      <c r="AF49" s="147" t="str">
        <f t="shared" si="0"/>
        <v>Impacto</v>
      </c>
      <c r="AG49" s="153" t="s">
        <v>267</v>
      </c>
      <c r="AH49" s="148">
        <f t="shared" si="1"/>
        <v>0.1</v>
      </c>
      <c r="AI49" s="153" t="s">
        <v>217</v>
      </c>
      <c r="AJ49" s="148">
        <f t="shared" si="2"/>
        <v>0.15</v>
      </c>
      <c r="AK49" s="149">
        <f t="shared" si="3"/>
        <v>0.25</v>
      </c>
      <c r="AL49" s="154">
        <f>IFERROR(IF(AND(AF48="Probabilidad",AF49="Probabilidad"),(AL48-(+AL48*AK49)),IF(AF49="Probabilidad",(S48-(+S48*AK49)),IF(AF49="Impacto",AL48,""))),"")</f>
        <v>0.8</v>
      </c>
      <c r="AM49" s="154">
        <f>IFERROR(IF(AND(AF48="Impacto",AF49="Impacto"),(AM48-(+AM48*AK49)),IF(AF49="Impacto",(Y48-(+Y48*AK49)),IF(AF49="Probabilidad",AM48,""))),"")</f>
        <v>0.22500000000000003</v>
      </c>
      <c r="AN49" s="155" t="s">
        <v>218</v>
      </c>
      <c r="AO49" s="155" t="s">
        <v>296</v>
      </c>
      <c r="AP49" s="155" t="s">
        <v>220</v>
      </c>
      <c r="AQ49" s="155" t="s">
        <v>221</v>
      </c>
      <c r="AR49" s="837"/>
      <c r="AS49" s="855"/>
      <c r="AT49" s="855"/>
      <c r="AU49" s="852"/>
      <c r="AV49" s="855"/>
      <c r="AW49" s="855"/>
      <c r="AX49" s="852"/>
      <c r="AY49" s="852"/>
      <c r="AZ49" s="852"/>
      <c r="BA49" s="798"/>
      <c r="BB49" s="131" t="s">
        <v>365</v>
      </c>
      <c r="BC49" s="131" t="s">
        <v>309</v>
      </c>
      <c r="BD49" s="175">
        <f t="shared" si="7"/>
        <v>4</v>
      </c>
      <c r="BE49" s="151">
        <v>1</v>
      </c>
      <c r="BF49" s="151">
        <v>1</v>
      </c>
      <c r="BG49" s="151">
        <v>1</v>
      </c>
      <c r="BH49" s="151">
        <v>1</v>
      </c>
      <c r="BI49" s="238" t="s">
        <v>300</v>
      </c>
      <c r="BJ49" s="131" t="s">
        <v>310</v>
      </c>
      <c r="BK49" s="131" t="s">
        <v>366</v>
      </c>
      <c r="BL49" s="131" t="s">
        <v>367</v>
      </c>
      <c r="BM49" s="157">
        <v>1</v>
      </c>
      <c r="BN49" s="157"/>
      <c r="BO49" s="157"/>
      <c r="BP49" s="157"/>
      <c r="BQ49" s="158">
        <f t="shared" si="8"/>
        <v>1</v>
      </c>
      <c r="BR49" s="159">
        <f t="shared" si="9"/>
        <v>0.25</v>
      </c>
      <c r="BS49" s="819"/>
      <c r="BT49" s="822"/>
      <c r="BU49" s="822"/>
      <c r="BV49" s="825"/>
    </row>
    <row r="50" spans="1:74" ht="89.25" customHeight="1" x14ac:dyDescent="0.25">
      <c r="A50" s="810"/>
      <c r="B50" s="813"/>
      <c r="C50" s="816"/>
      <c r="D50" s="828"/>
      <c r="E50" s="831"/>
      <c r="F50" s="834"/>
      <c r="G50" s="822"/>
      <c r="H50" s="837"/>
      <c r="I50" s="798"/>
      <c r="J50" s="840"/>
      <c r="K50" s="843"/>
      <c r="L50" s="804"/>
      <c r="M50" s="874"/>
      <c r="N50" s="804"/>
      <c r="O50" s="804"/>
      <c r="P50" s="868"/>
      <c r="Q50" s="858"/>
      <c r="R50" s="798"/>
      <c r="S50" s="861"/>
      <c r="T50" s="798"/>
      <c r="U50" s="861"/>
      <c r="V50" s="798"/>
      <c r="W50" s="861"/>
      <c r="X50" s="864"/>
      <c r="Y50" s="861"/>
      <c r="Z50" s="861"/>
      <c r="AA50" s="852"/>
      <c r="AB50" s="152">
        <v>3</v>
      </c>
      <c r="AC50" s="151" t="s">
        <v>368</v>
      </c>
      <c r="AD50" s="151" t="s">
        <v>355</v>
      </c>
      <c r="AE50" s="151" t="s">
        <v>369</v>
      </c>
      <c r="AF50" s="147" t="str">
        <f t="shared" si="0"/>
        <v>Impacto</v>
      </c>
      <c r="AG50" s="153" t="s">
        <v>267</v>
      </c>
      <c r="AH50" s="148">
        <f t="shared" si="1"/>
        <v>0.1</v>
      </c>
      <c r="AI50" s="153" t="s">
        <v>217</v>
      </c>
      <c r="AJ50" s="148">
        <f t="shared" si="2"/>
        <v>0.15</v>
      </c>
      <c r="AK50" s="149">
        <f t="shared" si="3"/>
        <v>0.25</v>
      </c>
      <c r="AL50" s="154">
        <f>IFERROR(IF(AND(AF49="Probabilidad",AF50="Probabilidad"),(AL49-(+AL49*AK50)),IF(AND(AF49="Impacto",AF50="Probabilidad"),(AL48-(+AL48*AK50)),IF(AF50="Impacto",AL49,""))),"")</f>
        <v>0.8</v>
      </c>
      <c r="AM50" s="154">
        <f>IFERROR(IF(AND(AF49="Impacto",AF50="Impacto"),(AM49-(+AM49*AK50)),IF(AND(AF49="Probabilidad",AF50="Impacto"),(AM48-(+AM48*AK50)),IF(AF50="Probabilidad",AM49,""))),"")</f>
        <v>0.16875000000000001</v>
      </c>
      <c r="AN50" s="155" t="s">
        <v>218</v>
      </c>
      <c r="AO50" s="155" t="s">
        <v>296</v>
      </c>
      <c r="AP50" s="155" t="s">
        <v>220</v>
      </c>
      <c r="AQ50" s="155" t="s">
        <v>221</v>
      </c>
      <c r="AR50" s="837"/>
      <c r="AS50" s="855"/>
      <c r="AT50" s="855"/>
      <c r="AU50" s="852"/>
      <c r="AV50" s="855"/>
      <c r="AW50" s="855"/>
      <c r="AX50" s="852"/>
      <c r="AY50" s="852"/>
      <c r="AZ50" s="852"/>
      <c r="BA50" s="798"/>
      <c r="BB50" s="131"/>
      <c r="BC50" s="131"/>
      <c r="BD50" s="175" t="str">
        <f t="shared" si="7"/>
        <v/>
      </c>
      <c r="BE50" s="151"/>
      <c r="BF50" s="151"/>
      <c r="BG50" s="151"/>
      <c r="BH50" s="151"/>
      <c r="BI50" s="131"/>
      <c r="BJ50" s="131"/>
      <c r="BK50" s="131"/>
      <c r="BL50" s="131"/>
      <c r="BM50" s="157"/>
      <c r="BN50" s="157"/>
      <c r="BO50" s="157"/>
      <c r="BP50" s="157"/>
      <c r="BQ50" s="158" t="str">
        <f t="shared" si="8"/>
        <v/>
      </c>
      <c r="BR50" s="159" t="str">
        <f t="shared" si="9"/>
        <v/>
      </c>
      <c r="BS50" s="819"/>
      <c r="BT50" s="822"/>
      <c r="BU50" s="822"/>
      <c r="BV50" s="825"/>
    </row>
    <row r="51" spans="1:74" ht="89.25" customHeight="1" x14ac:dyDescent="0.25">
      <c r="A51" s="810"/>
      <c r="B51" s="813"/>
      <c r="C51" s="816"/>
      <c r="D51" s="828"/>
      <c r="E51" s="831"/>
      <c r="F51" s="834"/>
      <c r="G51" s="822"/>
      <c r="H51" s="837"/>
      <c r="I51" s="798"/>
      <c r="J51" s="840"/>
      <c r="K51" s="843"/>
      <c r="L51" s="804"/>
      <c r="M51" s="874"/>
      <c r="N51" s="804"/>
      <c r="O51" s="804"/>
      <c r="P51" s="868"/>
      <c r="Q51" s="858"/>
      <c r="R51" s="798"/>
      <c r="S51" s="861"/>
      <c r="T51" s="798"/>
      <c r="U51" s="861"/>
      <c r="V51" s="798"/>
      <c r="W51" s="861"/>
      <c r="X51" s="864"/>
      <c r="Y51" s="861"/>
      <c r="Z51" s="861"/>
      <c r="AA51" s="852"/>
      <c r="AB51" s="152">
        <v>4</v>
      </c>
      <c r="AC51" s="151" t="s">
        <v>370</v>
      </c>
      <c r="AD51" s="151" t="s">
        <v>371</v>
      </c>
      <c r="AE51" s="151" t="s">
        <v>369</v>
      </c>
      <c r="AF51" s="147" t="str">
        <f t="shared" si="0"/>
        <v>Probabilidad</v>
      </c>
      <c r="AG51" s="153" t="s">
        <v>216</v>
      </c>
      <c r="AH51" s="148">
        <f t="shared" si="1"/>
        <v>0.25</v>
      </c>
      <c r="AI51" s="153" t="s">
        <v>217</v>
      </c>
      <c r="AJ51" s="148">
        <f t="shared" si="2"/>
        <v>0.15</v>
      </c>
      <c r="AK51" s="149">
        <f t="shared" si="3"/>
        <v>0.4</v>
      </c>
      <c r="AL51" s="154">
        <f>IFERROR(IF(AND(AF50="Probabilidad",AF51="Probabilidad"),(AL50-(+AL50*AK51)),IF(AND(AF50="Impacto",AF51="Probabilidad"),(AL49-(+AL49*AK51)),IF(AF51="Impacto",AL50,""))),"")</f>
        <v>0.48</v>
      </c>
      <c r="AM51" s="154">
        <f>IFERROR(IF(AND(AF50="Impacto",AF51="Impacto"),(AM50-(+AM50*AK51)),IF(AND(AF50="Probabilidad",AF51="Impacto"),(AM49-(+AM49*AK51)),IF(AF51="Probabilidad",AM50,""))),"")</f>
        <v>0.16875000000000001</v>
      </c>
      <c r="AN51" s="155" t="s">
        <v>218</v>
      </c>
      <c r="AO51" s="155" t="s">
        <v>296</v>
      </c>
      <c r="AP51" s="155" t="s">
        <v>220</v>
      </c>
      <c r="AQ51" s="155" t="s">
        <v>221</v>
      </c>
      <c r="AR51" s="837"/>
      <c r="AS51" s="855"/>
      <c r="AT51" s="855"/>
      <c r="AU51" s="852"/>
      <c r="AV51" s="855"/>
      <c r="AW51" s="855"/>
      <c r="AX51" s="852"/>
      <c r="AY51" s="852"/>
      <c r="AZ51" s="852"/>
      <c r="BA51" s="798"/>
      <c r="BB51" s="131"/>
      <c r="BC51" s="131"/>
      <c r="BD51" s="175" t="str">
        <f t="shared" si="7"/>
        <v/>
      </c>
      <c r="BE51" s="151"/>
      <c r="BF51" s="151"/>
      <c r="BG51" s="151"/>
      <c r="BH51" s="151"/>
      <c r="BI51" s="131"/>
      <c r="BJ51" s="131"/>
      <c r="BK51" s="131"/>
      <c r="BL51" s="131"/>
      <c r="BM51" s="157"/>
      <c r="BN51" s="157"/>
      <c r="BO51" s="157"/>
      <c r="BP51" s="157"/>
      <c r="BQ51" s="158" t="str">
        <f t="shared" si="8"/>
        <v/>
      </c>
      <c r="BR51" s="159" t="str">
        <f t="shared" si="9"/>
        <v/>
      </c>
      <c r="BS51" s="819"/>
      <c r="BT51" s="822"/>
      <c r="BU51" s="822"/>
      <c r="BV51" s="825"/>
    </row>
    <row r="52" spans="1:74" x14ac:dyDescent="0.25">
      <c r="A52" s="810"/>
      <c r="B52" s="813"/>
      <c r="C52" s="816"/>
      <c r="D52" s="828"/>
      <c r="E52" s="831"/>
      <c r="F52" s="834"/>
      <c r="G52" s="822"/>
      <c r="H52" s="837"/>
      <c r="I52" s="798"/>
      <c r="J52" s="840"/>
      <c r="K52" s="843"/>
      <c r="L52" s="804"/>
      <c r="M52" s="874"/>
      <c r="N52" s="804"/>
      <c r="O52" s="804"/>
      <c r="P52" s="868"/>
      <c r="Q52" s="858"/>
      <c r="R52" s="798"/>
      <c r="S52" s="861"/>
      <c r="T52" s="798"/>
      <c r="U52" s="861"/>
      <c r="V52" s="798"/>
      <c r="W52" s="861"/>
      <c r="X52" s="864"/>
      <c r="Y52" s="861"/>
      <c r="Z52" s="861"/>
      <c r="AA52" s="852"/>
      <c r="AB52" s="152">
        <v>5</v>
      </c>
      <c r="AC52" s="151"/>
      <c r="AD52" s="151"/>
      <c r="AE52" s="151"/>
      <c r="AF52" s="147" t="str">
        <f t="shared" si="0"/>
        <v/>
      </c>
      <c r="AG52" s="153"/>
      <c r="AH52" s="148" t="str">
        <f t="shared" si="1"/>
        <v/>
      </c>
      <c r="AI52" s="153"/>
      <c r="AJ52" s="148" t="str">
        <f t="shared" si="2"/>
        <v/>
      </c>
      <c r="AK52" s="149" t="str">
        <f t="shared" si="3"/>
        <v/>
      </c>
      <c r="AL52" s="154" t="str">
        <f>IFERROR(IF(AND(AF51="Probabilidad",AF52="Probabilidad"),(AL51-(+AL51*AK52)),IF(AND(AF51="Impacto",AF52="Probabilidad"),(AL50-(+AL50*AK52)),IF(AF52="Impacto",AL51,""))),"")</f>
        <v/>
      </c>
      <c r="AM52" s="154" t="str">
        <f>IFERROR(IF(AND(AF51="Impacto",AF52="Impacto"),(AM51-(+AM51*AK52)),IF(AND(AF51="Probabilidad",AF52="Impacto"),(AM50-(+AM50*AK52)),IF(AF52="Probabilidad",AM51,""))),"")</f>
        <v/>
      </c>
      <c r="AN52" s="155"/>
      <c r="AO52" s="155"/>
      <c r="AP52" s="155"/>
      <c r="AQ52" s="155"/>
      <c r="AR52" s="837"/>
      <c r="AS52" s="855"/>
      <c r="AT52" s="855"/>
      <c r="AU52" s="852"/>
      <c r="AV52" s="855"/>
      <c r="AW52" s="855"/>
      <c r="AX52" s="852"/>
      <c r="AY52" s="852"/>
      <c r="AZ52" s="852"/>
      <c r="BA52" s="798"/>
      <c r="BB52" s="131"/>
      <c r="BC52" s="131"/>
      <c r="BD52" s="175" t="str">
        <f t="shared" si="7"/>
        <v/>
      </c>
      <c r="BE52" s="151"/>
      <c r="BF52" s="151"/>
      <c r="BG52" s="151"/>
      <c r="BH52" s="151"/>
      <c r="BI52" s="131"/>
      <c r="BJ52" s="131"/>
      <c r="BK52" s="131"/>
      <c r="BL52" s="131"/>
      <c r="BM52" s="157"/>
      <c r="BN52" s="157"/>
      <c r="BO52" s="157"/>
      <c r="BP52" s="157"/>
      <c r="BQ52" s="158" t="str">
        <f t="shared" si="8"/>
        <v/>
      </c>
      <c r="BR52" s="159" t="str">
        <f t="shared" si="9"/>
        <v/>
      </c>
      <c r="BS52" s="819"/>
      <c r="BT52" s="822"/>
      <c r="BU52" s="822"/>
      <c r="BV52" s="825"/>
    </row>
    <row r="53" spans="1:74" ht="15.75" customHeight="1" thickBot="1" x14ac:dyDescent="0.3">
      <c r="A53" s="810"/>
      <c r="B53" s="813"/>
      <c r="C53" s="816"/>
      <c r="D53" s="829"/>
      <c r="E53" s="832"/>
      <c r="F53" s="835"/>
      <c r="G53" s="823"/>
      <c r="H53" s="838"/>
      <c r="I53" s="799"/>
      <c r="J53" s="841"/>
      <c r="K53" s="844"/>
      <c r="L53" s="805"/>
      <c r="M53" s="875"/>
      <c r="N53" s="805"/>
      <c r="O53" s="805"/>
      <c r="P53" s="869"/>
      <c r="Q53" s="859"/>
      <c r="R53" s="799"/>
      <c r="S53" s="862"/>
      <c r="T53" s="799"/>
      <c r="U53" s="862"/>
      <c r="V53" s="799"/>
      <c r="W53" s="862"/>
      <c r="X53" s="865"/>
      <c r="Y53" s="862"/>
      <c r="Z53" s="862"/>
      <c r="AA53" s="853"/>
      <c r="AB53" s="164">
        <v>6</v>
      </c>
      <c r="AC53" s="162"/>
      <c r="AD53" s="162"/>
      <c r="AE53" s="162"/>
      <c r="AF53" s="177" t="str">
        <f t="shared" si="0"/>
        <v/>
      </c>
      <c r="AG53" s="165"/>
      <c r="AH53" s="163" t="str">
        <f t="shared" si="1"/>
        <v/>
      </c>
      <c r="AI53" s="165"/>
      <c r="AJ53" s="163" t="str">
        <f t="shared" si="2"/>
        <v/>
      </c>
      <c r="AK53" s="166" t="str">
        <f t="shared" si="3"/>
        <v/>
      </c>
      <c r="AL53" s="154" t="str">
        <f>IFERROR(IF(AND(AF52="Probabilidad",AF53="Probabilidad"),(AL52-(+AL52*AK53)),IF(AND(AF52="Impacto",AF53="Probabilidad"),(AL51-(+AL51*AK53)),IF(AF53="Impacto",AL52,""))),"")</f>
        <v/>
      </c>
      <c r="AM53" s="154" t="str">
        <f>IFERROR(IF(AND(AF52="Impacto",AF53="Impacto"),(AM52-(+AM52*AK53)),IF(AND(AF52="Probabilidad",AF53="Impacto"),(AM51-(+AM51*AK53)),IF(AF53="Probabilidad",AM52,""))),"")</f>
        <v/>
      </c>
      <c r="AN53" s="52"/>
      <c r="AO53" s="52"/>
      <c r="AP53" s="52"/>
      <c r="AQ53" s="52"/>
      <c r="AR53" s="838"/>
      <c r="AS53" s="856"/>
      <c r="AT53" s="856"/>
      <c r="AU53" s="853"/>
      <c r="AV53" s="856"/>
      <c r="AW53" s="856"/>
      <c r="AX53" s="853"/>
      <c r="AY53" s="853"/>
      <c r="AZ53" s="853"/>
      <c r="BA53" s="799"/>
      <c r="BB53" s="169"/>
      <c r="BC53" s="169"/>
      <c r="BD53" s="178" t="str">
        <f t="shared" si="7"/>
        <v/>
      </c>
      <c r="BE53" s="162"/>
      <c r="BF53" s="162"/>
      <c r="BG53" s="162"/>
      <c r="BH53" s="162"/>
      <c r="BI53" s="169"/>
      <c r="BJ53" s="169"/>
      <c r="BK53" s="169"/>
      <c r="BL53" s="169"/>
      <c r="BM53" s="170"/>
      <c r="BN53" s="170"/>
      <c r="BO53" s="170"/>
      <c r="BP53" s="170"/>
      <c r="BQ53" s="171" t="str">
        <f t="shared" si="8"/>
        <v/>
      </c>
      <c r="BR53" s="172" t="str">
        <f t="shared" si="9"/>
        <v/>
      </c>
      <c r="BS53" s="820"/>
      <c r="BT53" s="823"/>
      <c r="BU53" s="823"/>
      <c r="BV53" s="826"/>
    </row>
    <row r="54" spans="1:74" ht="94.5" customHeight="1" x14ac:dyDescent="0.25">
      <c r="A54" s="810"/>
      <c r="B54" s="813"/>
      <c r="C54" s="816"/>
      <c r="D54" s="827" t="s">
        <v>204</v>
      </c>
      <c r="E54" s="830" t="s">
        <v>289</v>
      </c>
      <c r="F54" s="833">
        <v>5</v>
      </c>
      <c r="G54" s="821" t="s">
        <v>349</v>
      </c>
      <c r="H54" s="836"/>
      <c r="I54" s="797"/>
      <c r="J54" s="839" t="s">
        <v>372</v>
      </c>
      <c r="K54" s="842" t="s">
        <v>324</v>
      </c>
      <c r="L54" s="803" t="s">
        <v>325</v>
      </c>
      <c r="M54" s="845" t="s">
        <v>373</v>
      </c>
      <c r="N54" s="803"/>
      <c r="O54" s="803"/>
      <c r="P54" s="848" t="s">
        <v>374</v>
      </c>
      <c r="Q54" s="857">
        <v>1</v>
      </c>
      <c r="R54" s="797" t="s">
        <v>212</v>
      </c>
      <c r="S54" s="860">
        <f>IF(R54="Muy Alta",100%,IF(R54="Alta",80%,IF(R54="Media",60%,IF(R54="Baja",40%,IF(R54="Muy Baja",20%,"")))))</f>
        <v>0.6</v>
      </c>
      <c r="T54" s="797" t="s">
        <v>253</v>
      </c>
      <c r="U54" s="860">
        <f>IF(T54="Catastrófico",100%,IF(T54="Mayor",80%,IF(T54="Moderado",60%,IF(T54="Menor",40%,IF(T54="Leve",20%,"")))))</f>
        <v>0.4</v>
      </c>
      <c r="V54" s="797" t="s">
        <v>253</v>
      </c>
      <c r="W54" s="860">
        <f>IF(V54="Catastrófico",100%,IF(V54="Mayor",80%,IF(V54="Moderado",60%,IF(V54="Menor",40%,IF(V54="Leve",20%,"")))))</f>
        <v>0.4</v>
      </c>
      <c r="X54" s="863" t="str">
        <f>IF(Y54=100%,"Catastrófico",IF(Y54=80%,"Mayor",IF(Y54=60%,"Moderado",IF(Y54=40%,"Menor",IF(Y54=20%,"Leve","")))))</f>
        <v>Menor</v>
      </c>
      <c r="Y54" s="860">
        <f>IF(AND(U54="",W54=""),"",MAX(U54,W54))</f>
        <v>0.4</v>
      </c>
      <c r="Z54" s="860" t="str">
        <f>CONCATENATE(R54,X54)</f>
        <v>MediaMenor</v>
      </c>
      <c r="AA54" s="851" t="str">
        <f>IF(Z54="Muy AltaLeve","Alto",IF(Z54="Muy AltaMenor","Alto",IF(Z54="Muy AltaModerado","Alto",IF(Z54="Muy AltaMayor","Alto",IF(Z54="Muy AltaCatastrófico","Extremo",IF(Z54="AltaLeve","Moderado",IF(Z54="AltaMenor","Moderado",IF(Z54="AltaModerado","Alto",IF(Z54="AltaMayor","Alto",IF(Z54="AltaCatastrófico","Extremo",IF(Z54="MediaLeve","Moderado",IF(Z54="MediaMenor","Moderado",IF(Z54="MediaModerado","Moderado",IF(Z54="MediaMayor","Alto",IF(Z54="MediaCatastrófico","Extremo",IF(Z54="BajaLeve","Bajo",IF(Z54="BajaMenor","Moderado",IF(Z54="BajaModerado","Moderado",IF(Z54="BajaMayor","Alto",IF(Z54="BajaCatastrófico","Extremo",IF(Z54="Muy BajaLeve","Bajo",IF(Z54="Muy BajaMenor","Bajo",IF(Z54="Muy BajaModerado","Moderado",IF(Z54="Muy BajaMayor","Alto",IF(Z54="Muy BajaCatastrófico","Extremo","")))))))))))))))))))))))))</f>
        <v>Moderado</v>
      </c>
      <c r="AB54" s="98">
        <v>1</v>
      </c>
      <c r="AC54" s="9" t="s">
        <v>375</v>
      </c>
      <c r="AD54" s="13" t="s">
        <v>320</v>
      </c>
      <c r="AE54" s="9" t="s">
        <v>376</v>
      </c>
      <c r="AF54" s="234" t="str">
        <f t="shared" si="0"/>
        <v>Probabilidad</v>
      </c>
      <c r="AG54" s="10" t="s">
        <v>216</v>
      </c>
      <c r="AH54" s="15">
        <f t="shared" si="1"/>
        <v>0.25</v>
      </c>
      <c r="AI54" s="10" t="s">
        <v>217</v>
      </c>
      <c r="AJ54" s="15">
        <f t="shared" si="2"/>
        <v>0.15</v>
      </c>
      <c r="AK54" s="102">
        <f t="shared" si="3"/>
        <v>0.4</v>
      </c>
      <c r="AL54" s="101">
        <f>IFERROR(IF(AF54="Probabilidad",(S54-(+S54*AK54)),IF(AF54="Impacto",S54,"")),"")</f>
        <v>0.36</v>
      </c>
      <c r="AM54" s="101">
        <f>IFERROR(IF(AF54="Impacto",(Y54-(+Y54*AK54)),IF(AF54="Probabilidad",Y54,"")),"")</f>
        <v>0.4</v>
      </c>
      <c r="AN54" s="51" t="s">
        <v>218</v>
      </c>
      <c r="AO54" s="51" t="s">
        <v>296</v>
      </c>
      <c r="AP54" s="51" t="s">
        <v>220</v>
      </c>
      <c r="AQ54" s="51" t="s">
        <v>221</v>
      </c>
      <c r="AR54" s="866" t="s">
        <v>377</v>
      </c>
      <c r="AS54" s="854">
        <f>S54</f>
        <v>0.6</v>
      </c>
      <c r="AT54" s="854">
        <f>IF(AL54="","",MIN(AL54:AL59))</f>
        <v>0.12959999999999999</v>
      </c>
      <c r="AU54" s="851" t="str">
        <f>IFERROR(IF(AT54="","",IF(AT54&lt;=0.2,"Muy Baja",IF(AT54&lt;=0.4,"Baja",IF(AT54&lt;=0.6,"Media",IF(AT54&lt;=0.8,"Alta","Muy Alta"))))),"")</f>
        <v>Muy Baja</v>
      </c>
      <c r="AV54" s="854">
        <f>Y54</f>
        <v>0.4</v>
      </c>
      <c r="AW54" s="854">
        <f>IF(AM54="","",MIN(AM54:AM59))</f>
        <v>0.4</v>
      </c>
      <c r="AX54" s="851" t="str">
        <f>IFERROR(IF(AW54="","",IF(AW54&lt;=0.2,"Leve",IF(AW54&lt;=0.4,"Menor",IF(AW54&lt;=0.6,"Moderado",IF(AW54&lt;=0.8,"Mayor","Catastrófico"))))),"")</f>
        <v>Menor</v>
      </c>
      <c r="AY54" s="851" t="str">
        <f>AA54</f>
        <v>Moderado</v>
      </c>
      <c r="AZ54" s="851" t="str">
        <f>IFERROR(IF(OR(AND(AU54="Muy Baja",AX54="Leve"),AND(AU54="Muy Baja",AX54="Menor"),AND(AU54="Baja",AX54="Leve")),"Bajo",IF(OR(AND(AU54="Muy baja",AX54="Moderado"),AND(AU54="Baja",AX54="Menor"),AND(AU54="Baja",AX54="Moderado"),AND(AU54="Media",AX54="Leve"),AND(AU54="Media",AX54="Menor"),AND(AU54="Media",AX54="Moderado"),AND(AU54="Alta",AX54="Leve"),AND(AU54="Alta",AX54="Menor")),"Moderado",IF(OR(AND(AU54="Muy Baja",AX54="Mayor"),AND(AU54="Baja",AX54="Mayor"),AND(AU54="Media",AX54="Mayor"),AND(AU54="Alta",AX54="Moderado"),AND(AU54="Alta",AX54="Mayor"),AND(AU54="Muy Alta",AX54="Leve"),AND(AU54="Muy Alta",AX54="Menor"),AND(AU54="Muy Alta",AX54="Moderado"),AND(AU54="Muy Alta",AX54="Mayor")),"Alto",IF(OR(AND(AU54="Muy Baja",AX54="Catastrófico"),AND(AU54="Baja",AX54="Catastrófico"),AND(AU54="Media",AX54="Catastrófico"),AND(AU54="Alta",AX54="Catastrófico"),AND(AU54="Muy Alta",AX54="Catastrófico")),"Extremo","")))),"")</f>
        <v>Bajo</v>
      </c>
      <c r="BA54" s="797" t="s">
        <v>257</v>
      </c>
      <c r="BB54" s="47"/>
      <c r="BC54" s="47"/>
      <c r="BD54" s="104" t="str">
        <f t="shared" si="7"/>
        <v/>
      </c>
      <c r="BE54" s="9"/>
      <c r="BF54" s="9"/>
      <c r="BG54" s="9"/>
      <c r="BH54" s="9"/>
      <c r="BI54" s="47"/>
      <c r="BJ54" s="47"/>
      <c r="BK54" s="47"/>
      <c r="BL54" s="47"/>
      <c r="BM54" s="49"/>
      <c r="BN54" s="49"/>
      <c r="BO54" s="49"/>
      <c r="BP54" s="49"/>
      <c r="BQ54" s="105" t="str">
        <f t="shared" si="8"/>
        <v/>
      </c>
      <c r="BR54" s="129" t="str">
        <f t="shared" si="9"/>
        <v/>
      </c>
      <c r="BS54" s="800" t="s">
        <v>378</v>
      </c>
      <c r="BT54" s="803" t="s">
        <v>305</v>
      </c>
      <c r="BU54" s="803" t="s">
        <v>232</v>
      </c>
      <c r="BV54" s="806" t="s">
        <v>232</v>
      </c>
    </row>
    <row r="55" spans="1:74" ht="94.5" customHeight="1" x14ac:dyDescent="0.25">
      <c r="A55" s="810"/>
      <c r="B55" s="813"/>
      <c r="C55" s="816"/>
      <c r="D55" s="828"/>
      <c r="E55" s="831"/>
      <c r="F55" s="834"/>
      <c r="G55" s="822"/>
      <c r="H55" s="837"/>
      <c r="I55" s="798"/>
      <c r="J55" s="840"/>
      <c r="K55" s="843"/>
      <c r="L55" s="804"/>
      <c r="M55" s="846"/>
      <c r="N55" s="804"/>
      <c r="O55" s="804"/>
      <c r="P55" s="849"/>
      <c r="Q55" s="858"/>
      <c r="R55" s="798"/>
      <c r="S55" s="861"/>
      <c r="T55" s="798"/>
      <c r="U55" s="861"/>
      <c r="V55" s="798"/>
      <c r="W55" s="861"/>
      <c r="X55" s="864"/>
      <c r="Y55" s="861"/>
      <c r="Z55" s="861"/>
      <c r="AA55" s="852"/>
      <c r="AB55" s="152">
        <v>2</v>
      </c>
      <c r="AC55" s="151" t="s">
        <v>379</v>
      </c>
      <c r="AD55" s="151" t="s">
        <v>320</v>
      </c>
      <c r="AE55" s="151" t="s">
        <v>376</v>
      </c>
      <c r="AF55" s="147" t="str">
        <f t="shared" si="0"/>
        <v>Probabilidad</v>
      </c>
      <c r="AG55" s="153" t="s">
        <v>216</v>
      </c>
      <c r="AH55" s="148">
        <f t="shared" si="1"/>
        <v>0.25</v>
      </c>
      <c r="AI55" s="153" t="s">
        <v>217</v>
      </c>
      <c r="AJ55" s="148">
        <f t="shared" si="2"/>
        <v>0.15</v>
      </c>
      <c r="AK55" s="149">
        <f t="shared" si="3"/>
        <v>0.4</v>
      </c>
      <c r="AL55" s="154">
        <f>IFERROR(IF(AND(AF54="Probabilidad",AF55="Probabilidad"),(AL54-(+AL54*AK55)),IF(AF55="Probabilidad",(S54-(+S54*AK55)),IF(AF55="Impacto",AL54,""))),"")</f>
        <v>0.216</v>
      </c>
      <c r="AM55" s="154">
        <f>IFERROR(IF(AND(AF54="Impacto",AF55="Impacto"),(AM54-(+AM54*AK55)),IF(AF55="Impacto",(Y54-(+Y54*AK55)),IF(AF55="Probabilidad",AM54,""))),"")</f>
        <v>0.4</v>
      </c>
      <c r="AN55" s="155" t="s">
        <v>218</v>
      </c>
      <c r="AO55" s="155" t="s">
        <v>296</v>
      </c>
      <c r="AP55" s="155" t="s">
        <v>220</v>
      </c>
      <c r="AQ55" s="155" t="s">
        <v>221</v>
      </c>
      <c r="AR55" s="837"/>
      <c r="AS55" s="855"/>
      <c r="AT55" s="855"/>
      <c r="AU55" s="852"/>
      <c r="AV55" s="855"/>
      <c r="AW55" s="855"/>
      <c r="AX55" s="852"/>
      <c r="AY55" s="852"/>
      <c r="AZ55" s="852"/>
      <c r="BA55" s="798"/>
      <c r="BB55" s="131"/>
      <c r="BC55" s="131"/>
      <c r="BD55" s="175" t="str">
        <f t="shared" si="7"/>
        <v/>
      </c>
      <c r="BE55" s="151"/>
      <c r="BF55" s="151"/>
      <c r="BG55" s="151"/>
      <c r="BH55" s="151"/>
      <c r="BI55" s="131"/>
      <c r="BJ55" s="131"/>
      <c r="BK55" s="131"/>
      <c r="BL55" s="131"/>
      <c r="BM55" s="157"/>
      <c r="BN55" s="157"/>
      <c r="BO55" s="157"/>
      <c r="BP55" s="157"/>
      <c r="BQ55" s="158" t="str">
        <f t="shared" si="8"/>
        <v/>
      </c>
      <c r="BR55" s="159" t="str">
        <f t="shared" si="9"/>
        <v/>
      </c>
      <c r="BS55" s="801"/>
      <c r="BT55" s="804"/>
      <c r="BU55" s="804"/>
      <c r="BV55" s="807"/>
    </row>
    <row r="56" spans="1:74" ht="94.5" customHeight="1" x14ac:dyDescent="0.25">
      <c r="A56" s="810"/>
      <c r="B56" s="813"/>
      <c r="C56" s="816"/>
      <c r="D56" s="828"/>
      <c r="E56" s="831"/>
      <c r="F56" s="834"/>
      <c r="G56" s="822"/>
      <c r="H56" s="837"/>
      <c r="I56" s="798"/>
      <c r="J56" s="840"/>
      <c r="K56" s="843"/>
      <c r="L56" s="804"/>
      <c r="M56" s="846"/>
      <c r="N56" s="804"/>
      <c r="O56" s="804"/>
      <c r="P56" s="849"/>
      <c r="Q56" s="858"/>
      <c r="R56" s="798"/>
      <c r="S56" s="861"/>
      <c r="T56" s="798"/>
      <c r="U56" s="861"/>
      <c r="V56" s="798"/>
      <c r="W56" s="861"/>
      <c r="X56" s="864"/>
      <c r="Y56" s="861"/>
      <c r="Z56" s="861"/>
      <c r="AA56" s="852"/>
      <c r="AB56" s="152">
        <v>3</v>
      </c>
      <c r="AC56" s="151" t="s">
        <v>380</v>
      </c>
      <c r="AD56" s="151" t="s">
        <v>320</v>
      </c>
      <c r="AE56" s="29" t="s">
        <v>376</v>
      </c>
      <c r="AF56" s="147" t="str">
        <f t="shared" si="0"/>
        <v>Probabilidad</v>
      </c>
      <c r="AG56" s="153" t="s">
        <v>216</v>
      </c>
      <c r="AH56" s="148">
        <f t="shared" si="1"/>
        <v>0.25</v>
      </c>
      <c r="AI56" s="153" t="s">
        <v>217</v>
      </c>
      <c r="AJ56" s="148">
        <f t="shared" si="2"/>
        <v>0.15</v>
      </c>
      <c r="AK56" s="149">
        <f t="shared" si="3"/>
        <v>0.4</v>
      </c>
      <c r="AL56" s="154">
        <f>IFERROR(IF(AND(AF55="Probabilidad",AF56="Probabilidad"),(AL55-(+AL55*AK56)),IF(AND(AF55="Impacto",AF56="Probabilidad"),(AL54-(+AL54*AK56)),IF(AF56="Impacto",AL55,""))),"")</f>
        <v>0.12959999999999999</v>
      </c>
      <c r="AM56" s="154">
        <f>IFERROR(IF(AND(AF55="Impacto",AF56="Impacto"),(AM55-(+AM55*AK56)),IF(AND(AF55="Probabilidad",AF56="Impacto"),(AM54-(+AM54*AK56)),IF(AF56="Probabilidad",AM55,""))),"")</f>
        <v>0.4</v>
      </c>
      <c r="AN56" s="155" t="s">
        <v>218</v>
      </c>
      <c r="AO56" s="155" t="s">
        <v>296</v>
      </c>
      <c r="AP56" s="155" t="s">
        <v>220</v>
      </c>
      <c r="AQ56" s="155" t="s">
        <v>221</v>
      </c>
      <c r="AR56" s="837"/>
      <c r="AS56" s="855"/>
      <c r="AT56" s="855"/>
      <c r="AU56" s="852"/>
      <c r="AV56" s="855"/>
      <c r="AW56" s="855"/>
      <c r="AX56" s="852"/>
      <c r="AY56" s="852"/>
      <c r="AZ56" s="852"/>
      <c r="BA56" s="798"/>
      <c r="BB56" s="131"/>
      <c r="BC56" s="131"/>
      <c r="BD56" s="175" t="str">
        <f t="shared" si="7"/>
        <v/>
      </c>
      <c r="BE56" s="151"/>
      <c r="BF56" s="151"/>
      <c r="BG56" s="151"/>
      <c r="BH56" s="151"/>
      <c r="BI56" s="131"/>
      <c r="BJ56" s="131"/>
      <c r="BK56" s="131"/>
      <c r="BL56" s="131"/>
      <c r="BM56" s="157"/>
      <c r="BN56" s="157"/>
      <c r="BO56" s="157"/>
      <c r="BP56" s="157"/>
      <c r="BQ56" s="158" t="str">
        <f t="shared" si="8"/>
        <v/>
      </c>
      <c r="BR56" s="159" t="str">
        <f t="shared" si="9"/>
        <v/>
      </c>
      <c r="BS56" s="801"/>
      <c r="BT56" s="804"/>
      <c r="BU56" s="804"/>
      <c r="BV56" s="807"/>
    </row>
    <row r="57" spans="1:74" x14ac:dyDescent="0.25">
      <c r="A57" s="810"/>
      <c r="B57" s="813"/>
      <c r="C57" s="816"/>
      <c r="D57" s="828"/>
      <c r="E57" s="831"/>
      <c r="F57" s="834"/>
      <c r="G57" s="822"/>
      <c r="H57" s="837"/>
      <c r="I57" s="798"/>
      <c r="J57" s="840"/>
      <c r="K57" s="843"/>
      <c r="L57" s="804"/>
      <c r="M57" s="846"/>
      <c r="N57" s="804"/>
      <c r="O57" s="804"/>
      <c r="P57" s="849"/>
      <c r="Q57" s="858"/>
      <c r="R57" s="798"/>
      <c r="S57" s="861"/>
      <c r="T57" s="798"/>
      <c r="U57" s="861"/>
      <c r="V57" s="798"/>
      <c r="W57" s="861"/>
      <c r="X57" s="864"/>
      <c r="Y57" s="861"/>
      <c r="Z57" s="861"/>
      <c r="AA57" s="852"/>
      <c r="AB57" s="152">
        <v>4</v>
      </c>
      <c r="AC57" s="151"/>
      <c r="AD57" s="151"/>
      <c r="AE57" s="151"/>
      <c r="AF57" s="147" t="str">
        <f t="shared" si="0"/>
        <v/>
      </c>
      <c r="AG57" s="153"/>
      <c r="AH57" s="148" t="str">
        <f t="shared" si="1"/>
        <v/>
      </c>
      <c r="AI57" s="153"/>
      <c r="AJ57" s="148" t="str">
        <f t="shared" si="2"/>
        <v/>
      </c>
      <c r="AK57" s="149" t="str">
        <f t="shared" si="3"/>
        <v/>
      </c>
      <c r="AL57" s="154" t="str">
        <f>IFERROR(IF(AND(AF56="Probabilidad",AF57="Probabilidad"),(AL56-(+AL56*AK57)),IF(AND(AF56="Impacto",AF57="Probabilidad"),(AL55-(+AL55*AK57)),IF(AF57="Impacto",AL56,""))),"")</f>
        <v/>
      </c>
      <c r="AM57" s="154" t="str">
        <f>IFERROR(IF(AND(AF56="Impacto",AF57="Impacto"),(AM56-(+AM56*AK57)),IF(AND(AF56="Probabilidad",AF57="Impacto"),(AM55-(+AM55*AK57)),IF(AF57="Probabilidad",AM56,""))),"")</f>
        <v/>
      </c>
      <c r="AN57" s="155"/>
      <c r="AO57" s="155"/>
      <c r="AP57" s="155"/>
      <c r="AQ57" s="155"/>
      <c r="AR57" s="837"/>
      <c r="AS57" s="855"/>
      <c r="AT57" s="855"/>
      <c r="AU57" s="852"/>
      <c r="AV57" s="855"/>
      <c r="AW57" s="855"/>
      <c r="AX57" s="852"/>
      <c r="AY57" s="852"/>
      <c r="AZ57" s="852"/>
      <c r="BA57" s="798"/>
      <c r="BB57" s="131"/>
      <c r="BC57" s="131"/>
      <c r="BD57" s="175" t="str">
        <f t="shared" si="7"/>
        <v/>
      </c>
      <c r="BE57" s="151"/>
      <c r="BF57" s="151"/>
      <c r="BG57" s="151"/>
      <c r="BH57" s="151"/>
      <c r="BI57" s="131"/>
      <c r="BJ57" s="131"/>
      <c r="BK57" s="131"/>
      <c r="BL57" s="131"/>
      <c r="BM57" s="157"/>
      <c r="BN57" s="157"/>
      <c r="BO57" s="157"/>
      <c r="BP57" s="157"/>
      <c r="BQ57" s="158" t="str">
        <f t="shared" si="8"/>
        <v/>
      </c>
      <c r="BR57" s="159" t="str">
        <f t="shared" si="9"/>
        <v/>
      </c>
      <c r="BS57" s="801"/>
      <c r="BT57" s="804"/>
      <c r="BU57" s="804"/>
      <c r="BV57" s="807"/>
    </row>
    <row r="58" spans="1:74" x14ac:dyDescent="0.25">
      <c r="A58" s="810"/>
      <c r="B58" s="813"/>
      <c r="C58" s="816"/>
      <c r="D58" s="828"/>
      <c r="E58" s="831"/>
      <c r="F58" s="834"/>
      <c r="G58" s="822"/>
      <c r="H58" s="837"/>
      <c r="I58" s="798"/>
      <c r="J58" s="840"/>
      <c r="K58" s="843"/>
      <c r="L58" s="804"/>
      <c r="M58" s="846"/>
      <c r="N58" s="804"/>
      <c r="O58" s="804"/>
      <c r="P58" s="849"/>
      <c r="Q58" s="858"/>
      <c r="R58" s="798"/>
      <c r="S58" s="861"/>
      <c r="T58" s="798"/>
      <c r="U58" s="861"/>
      <c r="V58" s="798"/>
      <c r="W58" s="861"/>
      <c r="X58" s="864"/>
      <c r="Y58" s="861"/>
      <c r="Z58" s="861"/>
      <c r="AA58" s="852"/>
      <c r="AB58" s="152">
        <v>5</v>
      </c>
      <c r="AC58" s="151"/>
      <c r="AD58" s="151"/>
      <c r="AE58" s="151"/>
      <c r="AF58" s="147" t="str">
        <f t="shared" si="0"/>
        <v/>
      </c>
      <c r="AG58" s="153"/>
      <c r="AH58" s="148" t="str">
        <f t="shared" si="1"/>
        <v/>
      </c>
      <c r="AI58" s="153"/>
      <c r="AJ58" s="148" t="str">
        <f t="shared" si="2"/>
        <v/>
      </c>
      <c r="AK58" s="149" t="str">
        <f t="shared" si="3"/>
        <v/>
      </c>
      <c r="AL58" s="154" t="str">
        <f>IFERROR(IF(AND(AF57="Probabilidad",AF58="Probabilidad"),(AL57-(+AL57*AK58)),IF(AND(AF57="Impacto",AF58="Probabilidad"),(AL56-(+AL56*AK58)),IF(AF58="Impacto",AL57,""))),"")</f>
        <v/>
      </c>
      <c r="AM58" s="154" t="str">
        <f>IFERROR(IF(AND(AF57="Impacto",AF58="Impacto"),(AM57-(+AM57*AK58)),IF(AND(AF57="Probabilidad",AF58="Impacto"),(AM56-(+AM56*AK58)),IF(AF58="Probabilidad",AM57,""))),"")</f>
        <v/>
      </c>
      <c r="AN58" s="155"/>
      <c r="AO58" s="155"/>
      <c r="AP58" s="155"/>
      <c r="AQ58" s="155"/>
      <c r="AR58" s="837"/>
      <c r="AS58" s="855"/>
      <c r="AT58" s="855"/>
      <c r="AU58" s="852"/>
      <c r="AV58" s="855"/>
      <c r="AW58" s="855"/>
      <c r="AX58" s="852"/>
      <c r="AY58" s="852"/>
      <c r="AZ58" s="852"/>
      <c r="BA58" s="798"/>
      <c r="BB58" s="131"/>
      <c r="BC58" s="131"/>
      <c r="BD58" s="175" t="str">
        <f t="shared" si="7"/>
        <v/>
      </c>
      <c r="BE58" s="151"/>
      <c r="BF58" s="151"/>
      <c r="BG58" s="151"/>
      <c r="BH58" s="151"/>
      <c r="BI58" s="131"/>
      <c r="BJ58" s="131"/>
      <c r="BK58" s="131"/>
      <c r="BL58" s="131"/>
      <c r="BM58" s="157"/>
      <c r="BN58" s="157"/>
      <c r="BO58" s="157"/>
      <c r="BP58" s="157"/>
      <c r="BQ58" s="158" t="str">
        <f t="shared" si="8"/>
        <v/>
      </c>
      <c r="BR58" s="159" t="str">
        <f t="shared" si="9"/>
        <v/>
      </c>
      <c r="BS58" s="801"/>
      <c r="BT58" s="804"/>
      <c r="BU58" s="804"/>
      <c r="BV58" s="807"/>
    </row>
    <row r="59" spans="1:74" ht="15.75" thickBot="1" x14ac:dyDescent="0.3">
      <c r="A59" s="811"/>
      <c r="B59" s="814"/>
      <c r="C59" s="817"/>
      <c r="D59" s="829"/>
      <c r="E59" s="832"/>
      <c r="F59" s="835"/>
      <c r="G59" s="823"/>
      <c r="H59" s="838"/>
      <c r="I59" s="799"/>
      <c r="J59" s="841"/>
      <c r="K59" s="844"/>
      <c r="L59" s="805"/>
      <c r="M59" s="847"/>
      <c r="N59" s="805"/>
      <c r="O59" s="805"/>
      <c r="P59" s="850"/>
      <c r="Q59" s="859"/>
      <c r="R59" s="799"/>
      <c r="S59" s="862"/>
      <c r="T59" s="799"/>
      <c r="U59" s="862"/>
      <c r="V59" s="799"/>
      <c r="W59" s="862"/>
      <c r="X59" s="865"/>
      <c r="Y59" s="862"/>
      <c r="Z59" s="862"/>
      <c r="AA59" s="853"/>
      <c r="AB59" s="164">
        <v>6</v>
      </c>
      <c r="AC59" s="162"/>
      <c r="AD59" s="162"/>
      <c r="AE59" s="162"/>
      <c r="AF59" s="99" t="str">
        <f t="shared" si="0"/>
        <v/>
      </c>
      <c r="AG59" s="242"/>
      <c r="AH59" s="163" t="str">
        <f t="shared" si="1"/>
        <v/>
      </c>
      <c r="AI59" s="242"/>
      <c r="AJ59" s="163" t="str">
        <f t="shared" si="2"/>
        <v/>
      </c>
      <c r="AK59" s="166" t="str">
        <f t="shared" si="3"/>
        <v/>
      </c>
      <c r="AL59" s="154" t="str">
        <f>IFERROR(IF(AND(AF58="Probabilidad",AF59="Probabilidad"),(AL58-(+AL58*AK59)),IF(AND(AF58="Impacto",AF59="Probabilidad"),(AL57-(+AL57*AK59)),IF(AF59="Impacto",AL58,""))),"")</f>
        <v/>
      </c>
      <c r="AM59" s="154" t="str">
        <f>IFERROR(IF(AND(AF58="Impacto",AF59="Impacto"),(AM58-(+AM58*AK59)),IF(AND(AF58="Probabilidad",AF59="Impacto"),(AM57-(+AM57*AK59)),IF(AF59="Probabilidad",AM58,""))),"")</f>
        <v/>
      </c>
      <c r="AN59" s="52"/>
      <c r="AO59" s="52"/>
      <c r="AP59" s="52"/>
      <c r="AQ59" s="52"/>
      <c r="AR59" s="838"/>
      <c r="AS59" s="856"/>
      <c r="AT59" s="856"/>
      <c r="AU59" s="853"/>
      <c r="AV59" s="856"/>
      <c r="AW59" s="856"/>
      <c r="AX59" s="853"/>
      <c r="AY59" s="853"/>
      <c r="AZ59" s="853"/>
      <c r="BA59" s="799"/>
      <c r="BB59" s="169"/>
      <c r="BC59" s="169"/>
      <c r="BD59" s="178" t="str">
        <f t="shared" si="7"/>
        <v/>
      </c>
      <c r="BE59" s="162"/>
      <c r="BF59" s="162"/>
      <c r="BG59" s="162"/>
      <c r="BH59" s="162"/>
      <c r="BI59" s="169"/>
      <c r="BJ59" s="169"/>
      <c r="BK59" s="169"/>
      <c r="BL59" s="169"/>
      <c r="BM59" s="170"/>
      <c r="BN59" s="170"/>
      <c r="BO59" s="170"/>
      <c r="BP59" s="170"/>
      <c r="BQ59" s="171" t="str">
        <f t="shared" si="8"/>
        <v/>
      </c>
      <c r="BR59" s="172" t="str">
        <f t="shared" si="9"/>
        <v/>
      </c>
      <c r="BS59" s="802"/>
      <c r="BT59" s="805"/>
      <c r="BU59" s="805"/>
      <c r="BV59" s="808"/>
    </row>
    <row r="60" spans="1:74" ht="73.5" customHeight="1" x14ac:dyDescent="0.25">
      <c r="A60" s="1090" t="s">
        <v>381</v>
      </c>
      <c r="B60" s="1092" t="s">
        <v>202</v>
      </c>
      <c r="C60" s="1094" t="s">
        <v>382</v>
      </c>
      <c r="D60" s="1096" t="s">
        <v>204</v>
      </c>
      <c r="E60" s="1099" t="s">
        <v>383</v>
      </c>
      <c r="F60" s="1102">
        <v>1</v>
      </c>
      <c r="G60" s="1105" t="s">
        <v>384</v>
      </c>
      <c r="H60" s="1108"/>
      <c r="I60" s="1118"/>
      <c r="J60" s="1127" t="s">
        <v>385</v>
      </c>
      <c r="K60" s="1130" t="s">
        <v>324</v>
      </c>
      <c r="L60" s="1133" t="s">
        <v>209</v>
      </c>
      <c r="M60" s="1136" t="s">
        <v>386</v>
      </c>
      <c r="N60" s="1133"/>
      <c r="O60" s="1133"/>
      <c r="P60" s="1105" t="s">
        <v>387</v>
      </c>
      <c r="Q60" s="1139">
        <v>1</v>
      </c>
      <c r="R60" s="1118" t="s">
        <v>252</v>
      </c>
      <c r="S60" s="1121">
        <f>IF(R60="Muy Alta",100%,IF(R60="Alta",80%,IF(R60="Media",60%,IF(R60="Baja",40%,IF(R60="Muy Baja",20%,"")))))</f>
        <v>0.4</v>
      </c>
      <c r="T60" s="1118"/>
      <c r="U60" s="1121" t="str">
        <f>IF(T60="Catastrófico",100%,IF(T60="Mayor",80%,IF(T60="Moderado",60%,IF(T60="Menor",40%,IF(T60="Leve",20%,"")))))</f>
        <v/>
      </c>
      <c r="V60" s="1118" t="s">
        <v>328</v>
      </c>
      <c r="W60" s="1121">
        <f>IF(V60="Catastrófico",100%,IF(V60="Mayor",80%,IF(V60="Moderado",60%,IF(V60="Menor",40%,IF(V60="Leve",20%,"")))))</f>
        <v>0.2</v>
      </c>
      <c r="X60" s="1124" t="str">
        <f>IF(Y60=100%,"Catastrófico",IF(Y60=80%,"Mayor",IF(Y60=60%,"Moderado",IF(Y60=40%,"Menor",IF(Y60=20%,"Leve","")))))</f>
        <v>Leve</v>
      </c>
      <c r="Y60" s="1121">
        <f>IF(AND(U60="",W60=""),"",MAX(U60,W60))</f>
        <v>0.2</v>
      </c>
      <c r="Z60" s="1121" t="str">
        <f>CONCATENATE(R60,X60)</f>
        <v>BajaLeve</v>
      </c>
      <c r="AA60" s="1156" t="str">
        <f>IF(Z60="Muy AltaLeve","Alto",IF(Z60="Muy AltaMenor","Alto",IF(Z60="Muy AltaModerado","Alto",IF(Z60="Muy AltaMayor","Alto",IF(Z60="Muy AltaCatastrófico","Extremo",IF(Z60="AltaLeve","Moderado",IF(Z60="AltaMenor","Moderado",IF(Z60="AltaModerado","Alto",IF(Z60="AltaMayor","Alto",IF(Z60="AltaCatastrófico","Extremo",IF(Z60="MediaLeve","Moderado",IF(Z60="MediaMenor","Moderado",IF(Z60="MediaModerado","Moderado",IF(Z60="MediaMayor","Alto",IF(Z60="MediaCatastrófico","Extremo",IF(Z60="BajaLeve","Bajo",IF(Z60="BajaMenor","Moderado",IF(Z60="BajaModerado","Moderado",IF(Z60="BajaMayor","Alto",IF(Z60="BajaCatastrófico","Extremo",IF(Z60="Muy BajaLeve","Bajo",IF(Z60="Muy BajaMenor","Bajo",IF(Z60="Muy BajaModerado","Moderado",IF(Z60="Muy BajaMayor","Alto",IF(Z60="Muy BajaCatastrófico","Extremo","")))))))))))))))))))))))))</f>
        <v>Bajo</v>
      </c>
      <c r="AB60" s="474">
        <v>1</v>
      </c>
      <c r="AC60" s="471" t="s">
        <v>388</v>
      </c>
      <c r="AD60" s="471" t="s">
        <v>274</v>
      </c>
      <c r="AE60" s="471" t="s">
        <v>389</v>
      </c>
      <c r="AF60" s="475" t="str">
        <f t="shared" si="0"/>
        <v>Probabilidad</v>
      </c>
      <c r="AG60" s="476" t="s">
        <v>216</v>
      </c>
      <c r="AH60" s="473">
        <f t="shared" si="1"/>
        <v>0.25</v>
      </c>
      <c r="AI60" s="476" t="s">
        <v>217</v>
      </c>
      <c r="AJ60" s="473">
        <f t="shared" si="2"/>
        <v>0.15</v>
      </c>
      <c r="AK60" s="477">
        <f t="shared" si="3"/>
        <v>0.4</v>
      </c>
      <c r="AL60" s="478">
        <f>IFERROR(IF(AF60="Probabilidad",(S60-(+S60*AK60)),IF(AF60="Impacto",S60,"")),"")</f>
        <v>0.24</v>
      </c>
      <c r="AM60" s="478">
        <f>IFERROR(IF(AF60="Impacto",(Y60-(+Y60*AK60)),IF(AF60="Probabilidad",Y60,"")),"")</f>
        <v>0.2</v>
      </c>
      <c r="AN60" s="479" t="s">
        <v>218</v>
      </c>
      <c r="AO60" s="479" t="s">
        <v>219</v>
      </c>
      <c r="AP60" s="479" t="s">
        <v>220</v>
      </c>
      <c r="AQ60" s="479" t="s">
        <v>221</v>
      </c>
      <c r="AR60" s="1108" t="s">
        <v>390</v>
      </c>
      <c r="AS60" s="1159">
        <f>S60</f>
        <v>0.4</v>
      </c>
      <c r="AT60" s="1159">
        <f>IF(AL60="","",MIN(AL60:AL65))</f>
        <v>8.6399999999999991E-2</v>
      </c>
      <c r="AU60" s="1115" t="str">
        <f>IFERROR(IF(AT60="","",IF(AT60&lt;=0.2,"Muy Baja",IF(AT60&lt;=0.4,"Baja",IF(AT60&lt;=0.6,"Media",IF(AT60&lt;=0.8,"Alta","Muy Alta"))))),"")</f>
        <v>Muy Baja</v>
      </c>
      <c r="AV60" s="1159">
        <f>Y60</f>
        <v>0.2</v>
      </c>
      <c r="AW60" s="1159">
        <f>IF(AM60="","",MIN(AM60:AM65))</f>
        <v>0.2</v>
      </c>
      <c r="AX60" s="1115" t="str">
        <f>IFERROR(IF(AW60="","",IF(AW60&lt;=0.2,"Leve",IF(AW60&lt;=0.4,"Menor",IF(AW60&lt;=0.6,"Moderado",IF(AW60&lt;=0.8,"Mayor","Catastrófico"))))),"")</f>
        <v>Leve</v>
      </c>
      <c r="AY60" s="1115" t="str">
        <f>AA60</f>
        <v>Bajo</v>
      </c>
      <c r="AZ60" s="1115" t="str">
        <f>IFERROR(IF(OR(AND(AU60="Muy Baja",AX60="Leve"),AND(AU60="Muy Baja",AX60="Menor"),AND(AU60="Baja",AX60="Leve")),"Bajo",IF(OR(AND(AU60="Muy baja",AX60="Moderado"),AND(AU60="Baja",AX60="Menor"),AND(AU60="Baja",AX60="Moderado"),AND(AU60="Media",AX60="Leve"),AND(AU60="Media",AX60="Menor"),AND(AU60="Media",AX60="Moderado"),AND(AU60="Alta",AX60="Leve"),AND(AU60="Alta",AX60="Menor")),"Moderado",IF(OR(AND(AU60="Muy Baja",AX60="Mayor"),AND(AU60="Baja",AX60="Mayor"),AND(AU60="Media",AX60="Mayor"),AND(AU60="Alta",AX60="Moderado"),AND(AU60="Alta",AX60="Mayor"),AND(AU60="Muy Alta",AX60="Leve"),AND(AU60="Muy Alta",AX60="Menor"),AND(AU60="Muy Alta",AX60="Moderado"),AND(AU60="Muy Alta",AX60="Mayor")),"Alto",IF(OR(AND(AU60="Muy Baja",AX60="Catastrófico"),AND(AU60="Baja",AX60="Catastrófico"),AND(AU60="Media",AX60="Catastrófico"),AND(AU60="Alta",AX60="Catastrófico"),AND(AU60="Muy Alta",AX60="Catastrófico")),"Extremo","")))),"")</f>
        <v>Bajo</v>
      </c>
      <c r="BA60" s="1118" t="s">
        <v>257</v>
      </c>
      <c r="BB60" s="480"/>
      <c r="BC60" s="480"/>
      <c r="BD60" s="481" t="str">
        <f>IF(SUM(BE60:BH60)=0,"",SUM(BE60:BH60))</f>
        <v/>
      </c>
      <c r="BE60" s="482"/>
      <c r="BF60" s="482"/>
      <c r="BG60" s="482"/>
      <c r="BH60" s="482"/>
      <c r="BI60" s="483"/>
      <c r="BJ60" s="483"/>
      <c r="BK60" s="483"/>
      <c r="BL60" s="483"/>
      <c r="BM60" s="484"/>
      <c r="BN60" s="484"/>
      <c r="BO60" s="484"/>
      <c r="BP60" s="484"/>
      <c r="BQ60" s="485" t="str">
        <f>IF(SUM(BM60:BP60)=0,"",SUM(BM60:BP60))</f>
        <v/>
      </c>
      <c r="BR60" s="486" t="str">
        <f>IF(ISERROR(BQ60/BD60),"",(BQ60/BD60))</f>
        <v/>
      </c>
      <c r="BS60" s="1142" t="s">
        <v>391</v>
      </c>
      <c r="BT60" s="1142" t="s">
        <v>305</v>
      </c>
      <c r="BU60" s="1142" t="s">
        <v>278</v>
      </c>
      <c r="BV60" s="1145" t="s">
        <v>278</v>
      </c>
    </row>
    <row r="61" spans="1:74" ht="73.5" customHeight="1" x14ac:dyDescent="0.25">
      <c r="A61" s="1091"/>
      <c r="B61" s="1093"/>
      <c r="C61" s="1095"/>
      <c r="D61" s="1097"/>
      <c r="E61" s="1100"/>
      <c r="F61" s="1103"/>
      <c r="G61" s="1106"/>
      <c r="H61" s="1109"/>
      <c r="I61" s="1119"/>
      <c r="J61" s="1128"/>
      <c r="K61" s="1131"/>
      <c r="L61" s="1134"/>
      <c r="M61" s="1137"/>
      <c r="N61" s="1134"/>
      <c r="O61" s="1134"/>
      <c r="P61" s="1106"/>
      <c r="Q61" s="1140"/>
      <c r="R61" s="1119"/>
      <c r="S61" s="1122"/>
      <c r="T61" s="1119"/>
      <c r="U61" s="1122"/>
      <c r="V61" s="1119"/>
      <c r="W61" s="1122"/>
      <c r="X61" s="1125"/>
      <c r="Y61" s="1122"/>
      <c r="Z61" s="1122"/>
      <c r="AA61" s="1157"/>
      <c r="AB61" s="491">
        <v>2</v>
      </c>
      <c r="AC61" s="487" t="s">
        <v>392</v>
      </c>
      <c r="AD61" s="487" t="s">
        <v>282</v>
      </c>
      <c r="AE61" s="487" t="s">
        <v>393</v>
      </c>
      <c r="AF61" s="492" t="str">
        <f t="shared" si="0"/>
        <v>Probabilidad</v>
      </c>
      <c r="AG61" s="493" t="s">
        <v>216</v>
      </c>
      <c r="AH61" s="494">
        <f t="shared" si="1"/>
        <v>0.25</v>
      </c>
      <c r="AI61" s="493" t="s">
        <v>217</v>
      </c>
      <c r="AJ61" s="494">
        <f t="shared" si="2"/>
        <v>0.15</v>
      </c>
      <c r="AK61" s="495">
        <f t="shared" si="3"/>
        <v>0.4</v>
      </c>
      <c r="AL61" s="496">
        <f>IFERROR(IF(AND(AF60="Probabilidad",AF61="Probabilidad"),(AL60-(+AL60*AK61)),IF(AF61="Probabilidad",(S60-(+S60*AK61)),IF(AF61="Impacto",AL60,""))),"")</f>
        <v>0.14399999999999999</v>
      </c>
      <c r="AM61" s="496">
        <f>IFERROR(IF(AND(AF60="Impacto",AF61="Impacto"),(AM60-(+AM60*AK61)),IF(AF61="Impacto",(Y60-(+Y60*AK61)),IF(AF61="Probabilidad",AM60,""))),"")</f>
        <v>0.2</v>
      </c>
      <c r="AN61" s="497" t="s">
        <v>218</v>
      </c>
      <c r="AO61" s="497" t="s">
        <v>247</v>
      </c>
      <c r="AP61" s="497" t="s">
        <v>220</v>
      </c>
      <c r="AQ61" s="497" t="s">
        <v>221</v>
      </c>
      <c r="AR61" s="1109"/>
      <c r="AS61" s="1160"/>
      <c r="AT61" s="1160"/>
      <c r="AU61" s="1116"/>
      <c r="AV61" s="1160"/>
      <c r="AW61" s="1160"/>
      <c r="AX61" s="1116"/>
      <c r="AY61" s="1116"/>
      <c r="AZ61" s="1116"/>
      <c r="BA61" s="1119"/>
      <c r="BB61" s="498"/>
      <c r="BC61" s="498"/>
      <c r="BD61" s="488" t="str">
        <f t="shared" ref="BD61:BD71" si="10">IF(SUM(BE61:BH61)=0,"",SUM(BE61:BH61))</f>
        <v/>
      </c>
      <c r="BE61" s="499"/>
      <c r="BF61" s="499"/>
      <c r="BG61" s="499"/>
      <c r="BH61" s="499"/>
      <c r="BI61" s="500"/>
      <c r="BJ61" s="500"/>
      <c r="BK61" s="500"/>
      <c r="BL61" s="500"/>
      <c r="BM61" s="501"/>
      <c r="BN61" s="501"/>
      <c r="BO61" s="501"/>
      <c r="BP61" s="501"/>
      <c r="BQ61" s="502" t="str">
        <f>IF(SUM(BM61:BP61)=0,"",SUM(BM61:BP61))</f>
        <v/>
      </c>
      <c r="BR61" s="503" t="str">
        <f>IF(ISERROR(BQ61/BD61),"",(BQ61/BD61))</f>
        <v/>
      </c>
      <c r="BS61" s="1143"/>
      <c r="BT61" s="1143"/>
      <c r="BU61" s="1143"/>
      <c r="BV61" s="1146"/>
    </row>
    <row r="62" spans="1:74" ht="73.5" customHeight="1" x14ac:dyDescent="0.25">
      <c r="A62" s="1091"/>
      <c r="B62" s="1093"/>
      <c r="C62" s="1095"/>
      <c r="D62" s="1097"/>
      <c r="E62" s="1100"/>
      <c r="F62" s="1103"/>
      <c r="G62" s="1106"/>
      <c r="H62" s="1109"/>
      <c r="I62" s="1119"/>
      <c r="J62" s="1128"/>
      <c r="K62" s="1131"/>
      <c r="L62" s="1134"/>
      <c r="M62" s="1137"/>
      <c r="N62" s="1134"/>
      <c r="O62" s="1134"/>
      <c r="P62" s="1106"/>
      <c r="Q62" s="1140"/>
      <c r="R62" s="1119"/>
      <c r="S62" s="1122"/>
      <c r="T62" s="1119"/>
      <c r="U62" s="1122"/>
      <c r="V62" s="1119"/>
      <c r="W62" s="1122"/>
      <c r="X62" s="1125"/>
      <c r="Y62" s="1122"/>
      <c r="Z62" s="1122"/>
      <c r="AA62" s="1157"/>
      <c r="AB62" s="491">
        <v>3</v>
      </c>
      <c r="AC62" s="487" t="s">
        <v>394</v>
      </c>
      <c r="AD62" s="487" t="s">
        <v>282</v>
      </c>
      <c r="AE62" s="487" t="s">
        <v>395</v>
      </c>
      <c r="AF62" s="492" t="str">
        <f t="shared" si="0"/>
        <v>Probabilidad</v>
      </c>
      <c r="AG62" s="504" t="s">
        <v>216</v>
      </c>
      <c r="AH62" s="505">
        <f t="shared" si="1"/>
        <v>0.25</v>
      </c>
      <c r="AI62" s="504" t="s">
        <v>217</v>
      </c>
      <c r="AJ62" s="505">
        <f t="shared" si="2"/>
        <v>0.15</v>
      </c>
      <c r="AK62" s="506">
        <f t="shared" si="3"/>
        <v>0.4</v>
      </c>
      <c r="AL62" s="507">
        <f>IFERROR(IF(AND(AF61="Probabilidad",AF62="Probabilidad"),(AL61-(+AL61*AK62)),IF(AND(AF61="Impacto",AF62="Probabilidad"),(AL60-(+AL60*AK62)),IF(AF62="Impacto",AL61,""))),"")</f>
        <v>8.6399999999999991E-2</v>
      </c>
      <c r="AM62" s="507">
        <f>IFERROR(IF(AND(AF61="Impacto",AF62="Impacto"),(AM61-(+AM61*AK62)),IF(AND(AF61="Probabilidad",AF62="Impacto"),(AM60-(+AM60*AK62)),IF(AF62="Probabilidad",AM61,""))),"")</f>
        <v>0.2</v>
      </c>
      <c r="AN62" s="508" t="s">
        <v>218</v>
      </c>
      <c r="AO62" s="509" t="s">
        <v>396</v>
      </c>
      <c r="AP62" s="508" t="s">
        <v>220</v>
      </c>
      <c r="AQ62" s="508" t="s">
        <v>221</v>
      </c>
      <c r="AR62" s="1109"/>
      <c r="AS62" s="1160"/>
      <c r="AT62" s="1160"/>
      <c r="AU62" s="1116"/>
      <c r="AV62" s="1160"/>
      <c r="AW62" s="1160"/>
      <c r="AX62" s="1116"/>
      <c r="AY62" s="1116"/>
      <c r="AZ62" s="1116"/>
      <c r="BA62" s="1119"/>
      <c r="BB62" s="498"/>
      <c r="BC62" s="498"/>
      <c r="BD62" s="488" t="str">
        <f t="shared" si="10"/>
        <v/>
      </c>
      <c r="BE62" s="499"/>
      <c r="BF62" s="499"/>
      <c r="BG62" s="499"/>
      <c r="BH62" s="499"/>
      <c r="BI62" s="500"/>
      <c r="BJ62" s="500"/>
      <c r="BK62" s="500"/>
      <c r="BL62" s="500"/>
      <c r="BM62" s="501"/>
      <c r="BN62" s="501"/>
      <c r="BO62" s="501"/>
      <c r="BP62" s="501"/>
      <c r="BQ62" s="502" t="str">
        <f t="shared" ref="BQ62:BQ71" si="11">IF(SUM(BM62:BP62)=0,"",SUM(BM62:BP62))</f>
        <v/>
      </c>
      <c r="BR62" s="503" t="str">
        <f t="shared" ref="BR62:BR71" si="12">IF(ISERROR(BQ62/BD62),"",(BQ62/BD62))</f>
        <v/>
      </c>
      <c r="BS62" s="1143"/>
      <c r="BT62" s="1143"/>
      <c r="BU62" s="1143"/>
      <c r="BV62" s="1146"/>
    </row>
    <row r="63" spans="1:74" x14ac:dyDescent="0.25">
      <c r="A63" s="1091"/>
      <c r="B63" s="1093"/>
      <c r="C63" s="1095"/>
      <c r="D63" s="1097"/>
      <c r="E63" s="1100"/>
      <c r="F63" s="1103"/>
      <c r="G63" s="1106"/>
      <c r="H63" s="1109"/>
      <c r="I63" s="1119"/>
      <c r="J63" s="1128"/>
      <c r="K63" s="1131"/>
      <c r="L63" s="1134"/>
      <c r="M63" s="1137"/>
      <c r="N63" s="1134"/>
      <c r="O63" s="1134"/>
      <c r="P63" s="1106"/>
      <c r="Q63" s="1140"/>
      <c r="R63" s="1119"/>
      <c r="S63" s="1122"/>
      <c r="T63" s="1119"/>
      <c r="U63" s="1122"/>
      <c r="V63" s="1119"/>
      <c r="W63" s="1122"/>
      <c r="X63" s="1125"/>
      <c r="Y63" s="1122"/>
      <c r="Z63" s="1122"/>
      <c r="AA63" s="1157"/>
      <c r="AB63" s="491">
        <v>4</v>
      </c>
      <c r="AC63" s="489"/>
      <c r="AD63" s="489"/>
      <c r="AE63" s="489"/>
      <c r="AF63" s="492" t="str">
        <f t="shared" si="0"/>
        <v/>
      </c>
      <c r="AG63" s="510"/>
      <c r="AH63" s="490" t="str">
        <f t="shared" si="1"/>
        <v/>
      </c>
      <c r="AI63" s="510"/>
      <c r="AJ63" s="490" t="str">
        <f t="shared" si="2"/>
        <v/>
      </c>
      <c r="AK63" s="511" t="str">
        <f t="shared" si="3"/>
        <v/>
      </c>
      <c r="AL63" s="512" t="str">
        <f>IFERROR(IF(AND(AF62="Probabilidad",AF63="Probabilidad"),(AL62-(+AL62*AK63)),IF(AND(AF62="Impacto",AF63="Probabilidad"),(AL61-(+AL61*AK63)),IF(AF63="Impacto",AL62,""))),"")</f>
        <v/>
      </c>
      <c r="AM63" s="512" t="str">
        <f>IFERROR(IF(AND(AF62="Impacto",AF63="Impacto"),(AM62-(+AM62*AK63)),IF(AND(AF62="Probabilidad",AF63="Impacto"),(AM61-(+AM61*AK63)),IF(AF63="Probabilidad",AM62,""))),"")</f>
        <v/>
      </c>
      <c r="AN63" s="513"/>
      <c r="AO63" s="513"/>
      <c r="AP63" s="513"/>
      <c r="AQ63" s="513"/>
      <c r="AR63" s="1109"/>
      <c r="AS63" s="1160"/>
      <c r="AT63" s="1160"/>
      <c r="AU63" s="1116"/>
      <c r="AV63" s="1160"/>
      <c r="AW63" s="1160"/>
      <c r="AX63" s="1116"/>
      <c r="AY63" s="1116"/>
      <c r="AZ63" s="1116"/>
      <c r="BA63" s="1119"/>
      <c r="BB63" s="498"/>
      <c r="BC63" s="498"/>
      <c r="BD63" s="488" t="str">
        <f t="shared" si="10"/>
        <v/>
      </c>
      <c r="BE63" s="499"/>
      <c r="BF63" s="499"/>
      <c r="BG63" s="499"/>
      <c r="BH63" s="499"/>
      <c r="BI63" s="500"/>
      <c r="BJ63" s="500"/>
      <c r="BK63" s="500"/>
      <c r="BL63" s="500"/>
      <c r="BM63" s="501"/>
      <c r="BN63" s="501"/>
      <c r="BO63" s="501"/>
      <c r="BP63" s="501"/>
      <c r="BQ63" s="502" t="str">
        <f t="shared" si="11"/>
        <v/>
      </c>
      <c r="BR63" s="503" t="str">
        <f t="shared" si="12"/>
        <v/>
      </c>
      <c r="BS63" s="1143"/>
      <c r="BT63" s="1143"/>
      <c r="BU63" s="1143"/>
      <c r="BV63" s="1146"/>
    </row>
    <row r="64" spans="1:74" x14ac:dyDescent="0.25">
      <c r="A64" s="1091"/>
      <c r="B64" s="1093"/>
      <c r="C64" s="1095"/>
      <c r="D64" s="1097"/>
      <c r="E64" s="1100"/>
      <c r="F64" s="1103"/>
      <c r="G64" s="1106"/>
      <c r="H64" s="1109"/>
      <c r="I64" s="1119"/>
      <c r="J64" s="1128"/>
      <c r="K64" s="1131"/>
      <c r="L64" s="1134"/>
      <c r="M64" s="1137"/>
      <c r="N64" s="1134"/>
      <c r="O64" s="1134"/>
      <c r="P64" s="1106"/>
      <c r="Q64" s="1140"/>
      <c r="R64" s="1119"/>
      <c r="S64" s="1122"/>
      <c r="T64" s="1119"/>
      <c r="U64" s="1122"/>
      <c r="V64" s="1119"/>
      <c r="W64" s="1122"/>
      <c r="X64" s="1125"/>
      <c r="Y64" s="1122"/>
      <c r="Z64" s="1122"/>
      <c r="AA64" s="1157"/>
      <c r="AB64" s="491">
        <v>5</v>
      </c>
      <c r="AC64" s="514"/>
      <c r="AD64" s="514"/>
      <c r="AE64" s="489"/>
      <c r="AF64" s="492" t="str">
        <f t="shared" si="0"/>
        <v/>
      </c>
      <c r="AG64" s="510"/>
      <c r="AH64" s="490" t="str">
        <f t="shared" si="1"/>
        <v/>
      </c>
      <c r="AI64" s="510"/>
      <c r="AJ64" s="490" t="str">
        <f t="shared" si="2"/>
        <v/>
      </c>
      <c r="AK64" s="511" t="str">
        <f t="shared" si="3"/>
        <v/>
      </c>
      <c r="AL64" s="512" t="str">
        <f>IFERROR(IF(AND(AF63="Probabilidad",AF64="Probabilidad"),(AL63-(+AL63*AK64)),IF(AND(AF63="Impacto",AF64="Probabilidad"),(AL62-(+AL62*AK64)),IF(AF64="Impacto",AL63,""))),"")</f>
        <v/>
      </c>
      <c r="AM64" s="512" t="str">
        <f>IFERROR(IF(AND(AF63="Impacto",AF64="Impacto"),(AM63-(+AM63*AK64)),IF(AND(AF63="Probabilidad",AF64="Impacto"),(AM62-(+AM62*AK64)),IF(AF64="Probabilidad",AM63,""))),"")</f>
        <v/>
      </c>
      <c r="AN64" s="513"/>
      <c r="AO64" s="513"/>
      <c r="AP64" s="513"/>
      <c r="AQ64" s="513"/>
      <c r="AR64" s="1109"/>
      <c r="AS64" s="1160"/>
      <c r="AT64" s="1160"/>
      <c r="AU64" s="1116"/>
      <c r="AV64" s="1160"/>
      <c r="AW64" s="1160"/>
      <c r="AX64" s="1116"/>
      <c r="AY64" s="1116"/>
      <c r="AZ64" s="1116"/>
      <c r="BA64" s="1119"/>
      <c r="BB64" s="498"/>
      <c r="BC64" s="498"/>
      <c r="BD64" s="488" t="str">
        <f t="shared" si="10"/>
        <v/>
      </c>
      <c r="BE64" s="499"/>
      <c r="BF64" s="499"/>
      <c r="BG64" s="499"/>
      <c r="BH64" s="499"/>
      <c r="BI64" s="500"/>
      <c r="BJ64" s="500"/>
      <c r="BK64" s="500"/>
      <c r="BL64" s="500"/>
      <c r="BM64" s="501"/>
      <c r="BN64" s="501"/>
      <c r="BO64" s="501"/>
      <c r="BP64" s="501"/>
      <c r="BQ64" s="502" t="str">
        <f t="shared" si="11"/>
        <v/>
      </c>
      <c r="BR64" s="503" t="str">
        <f t="shared" si="12"/>
        <v/>
      </c>
      <c r="BS64" s="1143"/>
      <c r="BT64" s="1143"/>
      <c r="BU64" s="1143"/>
      <c r="BV64" s="1146"/>
    </row>
    <row r="65" spans="1:74" ht="15.75" customHeight="1" thickBot="1" x14ac:dyDescent="0.3">
      <c r="A65" s="1091"/>
      <c r="B65" s="1093"/>
      <c r="C65" s="1095"/>
      <c r="D65" s="1098"/>
      <c r="E65" s="1101"/>
      <c r="F65" s="1104"/>
      <c r="G65" s="1107"/>
      <c r="H65" s="1110"/>
      <c r="I65" s="1120"/>
      <c r="J65" s="1129"/>
      <c r="K65" s="1132"/>
      <c r="L65" s="1135"/>
      <c r="M65" s="1138"/>
      <c r="N65" s="1135"/>
      <c r="O65" s="1135"/>
      <c r="P65" s="1107"/>
      <c r="Q65" s="1141"/>
      <c r="R65" s="1120"/>
      <c r="S65" s="1123"/>
      <c r="T65" s="1120"/>
      <c r="U65" s="1123"/>
      <c r="V65" s="1120"/>
      <c r="W65" s="1123"/>
      <c r="X65" s="1126"/>
      <c r="Y65" s="1123"/>
      <c r="Z65" s="1123"/>
      <c r="AA65" s="1158"/>
      <c r="AB65" s="518">
        <v>6</v>
      </c>
      <c r="AC65" s="516"/>
      <c r="AD65" s="516"/>
      <c r="AE65" s="516"/>
      <c r="AF65" s="519" t="str">
        <f t="shared" si="0"/>
        <v/>
      </c>
      <c r="AG65" s="520"/>
      <c r="AH65" s="517" t="str">
        <f t="shared" si="1"/>
        <v/>
      </c>
      <c r="AI65" s="520"/>
      <c r="AJ65" s="517" t="str">
        <f t="shared" si="2"/>
        <v/>
      </c>
      <c r="AK65" s="521" t="str">
        <f t="shared" si="3"/>
        <v/>
      </c>
      <c r="AL65" s="512" t="str">
        <f>IFERROR(IF(AND(AF64="Probabilidad",AF65="Probabilidad"),(AL64-(+AL64*AK65)),IF(AND(AF64="Impacto",AF65="Probabilidad"),(AL63-(+AL63*AK65)),IF(AF65="Impacto",AL64,""))),"")</f>
        <v/>
      </c>
      <c r="AM65" s="512" t="str">
        <f>IFERROR(IF(AND(AF64="Impacto",AF65="Impacto"),(AM64-(+AM64*AK65)),IF(AND(AF64="Probabilidad",AF65="Impacto"),(AM63-(+AM63*AK65)),IF(AF65="Probabilidad",AM64,""))),"")</f>
        <v/>
      </c>
      <c r="AN65" s="508"/>
      <c r="AO65" s="509"/>
      <c r="AP65" s="509"/>
      <c r="AQ65" s="509"/>
      <c r="AR65" s="1110"/>
      <c r="AS65" s="1161"/>
      <c r="AT65" s="1161"/>
      <c r="AU65" s="1117"/>
      <c r="AV65" s="1161"/>
      <c r="AW65" s="1161"/>
      <c r="AX65" s="1117"/>
      <c r="AY65" s="1117"/>
      <c r="AZ65" s="1117"/>
      <c r="BA65" s="1120"/>
      <c r="BB65" s="522"/>
      <c r="BC65" s="522"/>
      <c r="BD65" s="515" t="str">
        <f t="shared" si="10"/>
        <v/>
      </c>
      <c r="BE65" s="523"/>
      <c r="BF65" s="523"/>
      <c r="BG65" s="523"/>
      <c r="BH65" s="523"/>
      <c r="BI65" s="524"/>
      <c r="BJ65" s="524"/>
      <c r="BK65" s="524"/>
      <c r="BL65" s="524"/>
      <c r="BM65" s="525"/>
      <c r="BN65" s="525"/>
      <c r="BO65" s="525"/>
      <c r="BP65" s="525"/>
      <c r="BQ65" s="526" t="str">
        <f t="shared" si="11"/>
        <v/>
      </c>
      <c r="BR65" s="527" t="str">
        <f t="shared" si="12"/>
        <v/>
      </c>
      <c r="BS65" s="1144"/>
      <c r="BT65" s="1144"/>
      <c r="BU65" s="1144"/>
      <c r="BV65" s="1147"/>
    </row>
    <row r="66" spans="1:74" ht="88.5" customHeight="1" x14ac:dyDescent="0.25">
      <c r="A66" s="1091"/>
      <c r="B66" s="1093"/>
      <c r="C66" s="1095"/>
      <c r="D66" s="1096" t="s">
        <v>204</v>
      </c>
      <c r="E66" s="1099" t="s">
        <v>383</v>
      </c>
      <c r="F66" s="1102">
        <v>2</v>
      </c>
      <c r="G66" s="1148" t="s">
        <v>397</v>
      </c>
      <c r="H66" s="1108"/>
      <c r="I66" s="1118"/>
      <c r="J66" s="1151" t="s">
        <v>398</v>
      </c>
      <c r="K66" s="1130" t="s">
        <v>324</v>
      </c>
      <c r="L66" s="1133" t="s">
        <v>325</v>
      </c>
      <c r="M66" s="1152" t="s">
        <v>399</v>
      </c>
      <c r="N66" s="1133"/>
      <c r="O66" s="1133"/>
      <c r="P66" s="1148" t="s">
        <v>400</v>
      </c>
      <c r="Q66" s="1153">
        <v>0.9</v>
      </c>
      <c r="R66" s="1118" t="s">
        <v>252</v>
      </c>
      <c r="S66" s="1121">
        <f>IF(R66="Muy Alta",100%,IF(R66="Alta",80%,IF(R66="Media",60%,IF(R66="Baja",40%,IF(R66="Muy Baja",20%,"")))))</f>
        <v>0.4</v>
      </c>
      <c r="T66" s="1118"/>
      <c r="U66" s="1121" t="str">
        <f>IF(T66="Catastrófico",100%,IF(T66="Mayor",80%,IF(T66="Moderado",60%,IF(T66="Menor",40%,IF(T66="Leve",20%,"")))))</f>
        <v/>
      </c>
      <c r="V66" s="1118" t="s">
        <v>328</v>
      </c>
      <c r="W66" s="1121">
        <f>IF(V66="Catastrófico",100%,IF(V66="Mayor",80%,IF(V66="Moderado",60%,IF(V66="Menor",40%,IF(V66="Leve",20%,"")))))</f>
        <v>0.2</v>
      </c>
      <c r="X66" s="1124" t="str">
        <f>IF(Y66=100%,"Catastrófico",IF(Y66=80%,"Mayor",IF(Y66=60%,"Moderado",IF(Y66=40%,"Menor",IF(Y66=20%,"Leve","")))))</f>
        <v>Leve</v>
      </c>
      <c r="Y66" s="1121">
        <f>IF(AND(U66="",W66=""),"",MAX(U66,W66))</f>
        <v>0.2</v>
      </c>
      <c r="Z66" s="1121" t="str">
        <f>CONCATENATE(R66,X66)</f>
        <v>BajaLeve</v>
      </c>
      <c r="AA66" s="1115" t="str">
        <f>IF(Z66="Muy AltaLeve","Alto",IF(Z66="Muy AltaMenor","Alto",IF(Z66="Muy AltaModerado","Alto",IF(Z66="Muy AltaMayor","Alto",IF(Z66="Muy AltaCatastrófico","Extremo",IF(Z66="AltaLeve","Moderado",IF(Z66="AltaMenor","Moderado",IF(Z66="AltaModerado","Alto",IF(Z66="AltaMayor","Alto",IF(Z66="AltaCatastrófico","Extremo",IF(Z66="MediaLeve","Moderado",IF(Z66="MediaMenor","Moderado",IF(Z66="MediaModerado","Moderado",IF(Z66="MediaMayor","Alto",IF(Z66="MediaCatastrófico","Extremo",IF(Z66="BajaLeve","Bajo",IF(Z66="BajaMenor","Moderado",IF(Z66="BajaModerado","Moderado",IF(Z66="BajaMayor","Alto",IF(Z66="BajaCatastrófico","Extremo",IF(Z66="Muy BajaLeve","Bajo",IF(Z66="Muy BajaMenor","Bajo",IF(Z66="Muy BajaModerado","Moderado",IF(Z66="Muy BajaMayor","Alto",IF(Z66="Muy BajaCatastrófico","Extremo","")))))))))))))))))))))))))</f>
        <v>Bajo</v>
      </c>
      <c r="AB66" s="474">
        <v>1</v>
      </c>
      <c r="AC66" s="487" t="s">
        <v>401</v>
      </c>
      <c r="AD66" s="528" t="s">
        <v>274</v>
      </c>
      <c r="AE66" s="529" t="s">
        <v>402</v>
      </c>
      <c r="AF66" s="475" t="str">
        <f t="shared" si="0"/>
        <v>Probabilidad</v>
      </c>
      <c r="AG66" s="476" t="s">
        <v>216</v>
      </c>
      <c r="AH66" s="473">
        <f t="shared" si="1"/>
        <v>0.25</v>
      </c>
      <c r="AI66" s="476" t="s">
        <v>217</v>
      </c>
      <c r="AJ66" s="473">
        <f t="shared" si="2"/>
        <v>0.15</v>
      </c>
      <c r="AK66" s="477">
        <f t="shared" si="3"/>
        <v>0.4</v>
      </c>
      <c r="AL66" s="478">
        <f>IFERROR(IF(AF66="Probabilidad",(S66-(+S66*AK66)),IF(AF66="Impacto",S66,"")),"")</f>
        <v>0.24</v>
      </c>
      <c r="AM66" s="478">
        <f>IFERROR(IF(AF66="Impacto",(Y66-(+Y66*AK66)),IF(AF66="Probabilidad",Y66,"")),"")</f>
        <v>0.2</v>
      </c>
      <c r="AN66" s="530" t="s">
        <v>218</v>
      </c>
      <c r="AO66" s="530" t="s">
        <v>219</v>
      </c>
      <c r="AP66" s="530" t="s">
        <v>243</v>
      </c>
      <c r="AQ66" s="530" t="s">
        <v>221</v>
      </c>
      <c r="AR66" s="1165" t="s">
        <v>403</v>
      </c>
      <c r="AS66" s="1159">
        <f>S66</f>
        <v>0.4</v>
      </c>
      <c r="AT66" s="1159">
        <f>IF(AL66="","",MIN(AL66:AL71))</f>
        <v>2.5401599999999996E-2</v>
      </c>
      <c r="AU66" s="1115" t="str">
        <f>IFERROR(IF(AT66="","",IF(AT66&lt;=0.2,"Muy Baja",IF(AT66&lt;=0.4,"Baja",IF(AT66&lt;=0.6,"Media",IF(AT66&lt;=0.8,"Alta","Muy Alta"))))),"")</f>
        <v>Muy Baja</v>
      </c>
      <c r="AV66" s="1159">
        <f>Y66</f>
        <v>0.2</v>
      </c>
      <c r="AW66" s="1159">
        <f>IF(AM66="","",MIN(AM66:AM71))</f>
        <v>0.2</v>
      </c>
      <c r="AX66" s="1115" t="str">
        <f>IFERROR(IF(AW66="","",IF(AW66&lt;=0.2,"Leve",IF(AW66&lt;=0.4,"Menor",IF(AW66&lt;=0.6,"Moderado",IF(AW66&lt;=0.8,"Mayor","Catastrófico"))))),"")</f>
        <v>Leve</v>
      </c>
      <c r="AY66" s="1115" t="str">
        <f>AA66</f>
        <v>Bajo</v>
      </c>
      <c r="AZ66" s="1115" t="str">
        <f>IFERROR(IF(OR(AND(AU66="Muy Baja",AX66="Leve"),AND(AU66="Muy Baja",AX66="Menor"),AND(AU66="Baja",AX66="Leve")),"Bajo",IF(OR(AND(AU66="Muy baja",AX66="Moderado"),AND(AU66="Baja",AX66="Menor"),AND(AU66="Baja",AX66="Moderado"),AND(AU66="Media",AX66="Leve"),AND(AU66="Media",AX66="Menor"),AND(AU66="Media",AX66="Moderado"),AND(AU66="Alta",AX66="Leve"),AND(AU66="Alta",AX66="Menor")),"Moderado",IF(OR(AND(AU66="Muy Baja",AX66="Mayor"),AND(AU66="Baja",AX66="Mayor"),AND(AU66="Media",AX66="Mayor"),AND(AU66="Alta",AX66="Moderado"),AND(AU66="Alta",AX66="Mayor"),AND(AU66="Muy Alta",AX66="Leve"),AND(AU66="Muy Alta",AX66="Menor"),AND(AU66="Muy Alta",AX66="Moderado"),AND(AU66="Muy Alta",AX66="Mayor")),"Alto",IF(OR(AND(AU66="Muy Baja",AX66="Catastrófico"),AND(AU66="Baja",AX66="Catastrófico"),AND(AU66="Media",AX66="Catastrófico"),AND(AU66="Alta",AX66="Catastrófico"),AND(AU66="Muy Alta",AX66="Catastrófico")),"Extremo","")))),"")</f>
        <v>Bajo</v>
      </c>
      <c r="BA66" s="1118" t="s">
        <v>257</v>
      </c>
      <c r="BB66" s="483"/>
      <c r="BC66" s="483"/>
      <c r="BD66" s="531" t="str">
        <f t="shared" si="10"/>
        <v/>
      </c>
      <c r="BE66" s="472"/>
      <c r="BF66" s="472"/>
      <c r="BG66" s="472"/>
      <c r="BH66" s="472"/>
      <c r="BI66" s="483"/>
      <c r="BJ66" s="483"/>
      <c r="BK66" s="483"/>
      <c r="BL66" s="483"/>
      <c r="BM66" s="484"/>
      <c r="BN66" s="484"/>
      <c r="BO66" s="484"/>
      <c r="BP66" s="484"/>
      <c r="BQ66" s="485" t="str">
        <f t="shared" si="11"/>
        <v/>
      </c>
      <c r="BR66" s="486" t="str">
        <f t="shared" si="12"/>
        <v/>
      </c>
      <c r="BS66" s="1162" t="s">
        <v>404</v>
      </c>
      <c r="BT66" s="803" t="s">
        <v>405</v>
      </c>
      <c r="BU66" s="803" t="s">
        <v>405</v>
      </c>
      <c r="BV66" s="806" t="s">
        <v>405</v>
      </c>
    </row>
    <row r="67" spans="1:74" ht="88.5" customHeight="1" x14ac:dyDescent="0.25">
      <c r="A67" s="1091"/>
      <c r="B67" s="1093"/>
      <c r="C67" s="1095"/>
      <c r="D67" s="1097"/>
      <c r="E67" s="1100"/>
      <c r="F67" s="1103"/>
      <c r="G67" s="1149"/>
      <c r="H67" s="1109"/>
      <c r="I67" s="1119"/>
      <c r="J67" s="1128"/>
      <c r="K67" s="1131"/>
      <c r="L67" s="1134"/>
      <c r="M67" s="1137"/>
      <c r="N67" s="1134"/>
      <c r="O67" s="1134"/>
      <c r="P67" s="1149"/>
      <c r="Q67" s="1154"/>
      <c r="R67" s="1119"/>
      <c r="S67" s="1122"/>
      <c r="T67" s="1119"/>
      <c r="U67" s="1122"/>
      <c r="V67" s="1119"/>
      <c r="W67" s="1122"/>
      <c r="X67" s="1125"/>
      <c r="Y67" s="1122"/>
      <c r="Z67" s="1122"/>
      <c r="AA67" s="1116"/>
      <c r="AB67" s="491">
        <v>2</v>
      </c>
      <c r="AC67" s="487" t="s">
        <v>406</v>
      </c>
      <c r="AD67" s="487" t="s">
        <v>274</v>
      </c>
      <c r="AE67" s="489" t="s">
        <v>407</v>
      </c>
      <c r="AF67" s="532" t="str">
        <f t="shared" si="0"/>
        <v>Probabilidad</v>
      </c>
      <c r="AG67" s="510" t="s">
        <v>216</v>
      </c>
      <c r="AH67" s="490">
        <f t="shared" si="1"/>
        <v>0.25</v>
      </c>
      <c r="AI67" s="510" t="s">
        <v>217</v>
      </c>
      <c r="AJ67" s="490">
        <f t="shared" si="2"/>
        <v>0.15</v>
      </c>
      <c r="AK67" s="511">
        <f t="shared" si="3"/>
        <v>0.4</v>
      </c>
      <c r="AL67" s="533">
        <f>IFERROR(IF(AND(AF66="Probabilidad",AF67="Probabilidad"),(AL66-(+AL66*AK67)),IF(AF67="Probabilidad",(S66-(+S66*AK67)),IF(AF67="Impacto",AL66,""))),"")</f>
        <v>0.14399999999999999</v>
      </c>
      <c r="AM67" s="533">
        <f>IFERROR(IF(AND(AF66="Impacto",AF67="Impacto"),(AM66-(+AM66*AK67)),IF(AF67="Impacto",(Y66-(+Y66*AK67)),IF(AF67="Probabilidad",AM66,""))),"")</f>
        <v>0.2</v>
      </c>
      <c r="AN67" s="513" t="s">
        <v>218</v>
      </c>
      <c r="AO67" s="513" t="s">
        <v>219</v>
      </c>
      <c r="AP67" s="513" t="s">
        <v>243</v>
      </c>
      <c r="AQ67" s="513" t="s">
        <v>221</v>
      </c>
      <c r="AR67" s="1109"/>
      <c r="AS67" s="1160"/>
      <c r="AT67" s="1160"/>
      <c r="AU67" s="1116"/>
      <c r="AV67" s="1160"/>
      <c r="AW67" s="1160"/>
      <c r="AX67" s="1116"/>
      <c r="AY67" s="1116"/>
      <c r="AZ67" s="1116"/>
      <c r="BA67" s="1119"/>
      <c r="BB67" s="500"/>
      <c r="BC67" s="500"/>
      <c r="BD67" s="534" t="str">
        <f t="shared" si="10"/>
        <v/>
      </c>
      <c r="BE67" s="489"/>
      <c r="BF67" s="489"/>
      <c r="BG67" s="489"/>
      <c r="BH67" s="489"/>
      <c r="BI67" s="500"/>
      <c r="BJ67" s="500"/>
      <c r="BK67" s="500"/>
      <c r="BL67" s="500"/>
      <c r="BM67" s="501"/>
      <c r="BN67" s="501"/>
      <c r="BO67" s="501"/>
      <c r="BP67" s="501"/>
      <c r="BQ67" s="502" t="str">
        <f t="shared" si="11"/>
        <v/>
      </c>
      <c r="BR67" s="503" t="str">
        <f t="shared" si="12"/>
        <v/>
      </c>
      <c r="BS67" s="1163"/>
      <c r="BT67" s="804"/>
      <c r="BU67" s="804"/>
      <c r="BV67" s="807"/>
    </row>
    <row r="68" spans="1:74" ht="88.5" customHeight="1" x14ac:dyDescent="0.25">
      <c r="A68" s="1091"/>
      <c r="B68" s="1093"/>
      <c r="C68" s="1095"/>
      <c r="D68" s="1097"/>
      <c r="E68" s="1100"/>
      <c r="F68" s="1103"/>
      <c r="G68" s="1149"/>
      <c r="H68" s="1109"/>
      <c r="I68" s="1119"/>
      <c r="J68" s="1128"/>
      <c r="K68" s="1131"/>
      <c r="L68" s="1134"/>
      <c r="M68" s="1137"/>
      <c r="N68" s="1134"/>
      <c r="O68" s="1134"/>
      <c r="P68" s="1149"/>
      <c r="Q68" s="1154"/>
      <c r="R68" s="1119"/>
      <c r="S68" s="1122"/>
      <c r="T68" s="1119"/>
      <c r="U68" s="1122"/>
      <c r="V68" s="1119"/>
      <c r="W68" s="1122"/>
      <c r="X68" s="1125"/>
      <c r="Y68" s="1122"/>
      <c r="Z68" s="1122"/>
      <c r="AA68" s="1116"/>
      <c r="AB68" s="491">
        <v>3</v>
      </c>
      <c r="AC68" s="487" t="s">
        <v>408</v>
      </c>
      <c r="AD68" s="487" t="s">
        <v>282</v>
      </c>
      <c r="AE68" s="489" t="s">
        <v>409</v>
      </c>
      <c r="AF68" s="492" t="str">
        <f t="shared" si="0"/>
        <v>Probabilidad</v>
      </c>
      <c r="AG68" s="510" t="s">
        <v>216</v>
      </c>
      <c r="AH68" s="490">
        <f t="shared" si="1"/>
        <v>0.25</v>
      </c>
      <c r="AI68" s="510" t="s">
        <v>217</v>
      </c>
      <c r="AJ68" s="490">
        <f t="shared" si="2"/>
        <v>0.15</v>
      </c>
      <c r="AK68" s="511">
        <f t="shared" si="3"/>
        <v>0.4</v>
      </c>
      <c r="AL68" s="512">
        <f>IFERROR(IF(AND(AF67="Probabilidad",AF68="Probabilidad"),(AL67-(+AL67*AK68)),IF(AND(AF67="Impacto",AF68="Probabilidad"),(AL66-(+AL66*AK68)),IF(AF68="Impacto",AL67,""))),"")</f>
        <v>8.6399999999999991E-2</v>
      </c>
      <c r="AM68" s="512">
        <f>IFERROR(IF(AND(AF67="Impacto",AF68="Impacto"),(AM67-(+AM67*AK68)),IF(AND(AF67="Probabilidad",AF68="Impacto"),(AM66-(+AM66*AK68)),IF(AF68="Probabilidad",AM67,""))),"")</f>
        <v>0.2</v>
      </c>
      <c r="AN68" s="513" t="s">
        <v>218</v>
      </c>
      <c r="AO68" s="513" t="s">
        <v>219</v>
      </c>
      <c r="AP68" s="513" t="s">
        <v>220</v>
      </c>
      <c r="AQ68" s="535" t="s">
        <v>221</v>
      </c>
      <c r="AR68" s="1109"/>
      <c r="AS68" s="1160"/>
      <c r="AT68" s="1160"/>
      <c r="AU68" s="1116"/>
      <c r="AV68" s="1160"/>
      <c r="AW68" s="1160"/>
      <c r="AX68" s="1116"/>
      <c r="AY68" s="1116"/>
      <c r="AZ68" s="1116"/>
      <c r="BA68" s="1119"/>
      <c r="BB68" s="500"/>
      <c r="BC68" s="500"/>
      <c r="BD68" s="534" t="str">
        <f t="shared" si="10"/>
        <v/>
      </c>
      <c r="BE68" s="489"/>
      <c r="BF68" s="489"/>
      <c r="BG68" s="489"/>
      <c r="BH68" s="489"/>
      <c r="BI68" s="500"/>
      <c r="BJ68" s="500"/>
      <c r="BK68" s="500"/>
      <c r="BL68" s="500"/>
      <c r="BM68" s="501"/>
      <c r="BN68" s="501"/>
      <c r="BO68" s="501"/>
      <c r="BP68" s="501"/>
      <c r="BQ68" s="502" t="str">
        <f t="shared" si="11"/>
        <v/>
      </c>
      <c r="BR68" s="503" t="str">
        <f t="shared" si="12"/>
        <v/>
      </c>
      <c r="BS68" s="1163"/>
      <c r="BT68" s="804"/>
      <c r="BU68" s="804"/>
      <c r="BV68" s="807"/>
    </row>
    <row r="69" spans="1:74" ht="114.75" customHeight="1" x14ac:dyDescent="0.25">
      <c r="A69" s="1091"/>
      <c r="B69" s="1093"/>
      <c r="C69" s="1095"/>
      <c r="D69" s="1097"/>
      <c r="E69" s="1100"/>
      <c r="F69" s="1103"/>
      <c r="G69" s="1149"/>
      <c r="H69" s="1109"/>
      <c r="I69" s="1119"/>
      <c r="J69" s="1128"/>
      <c r="K69" s="1131"/>
      <c r="L69" s="1134"/>
      <c r="M69" s="1137"/>
      <c r="N69" s="1134"/>
      <c r="O69" s="1134"/>
      <c r="P69" s="1149"/>
      <c r="Q69" s="1154"/>
      <c r="R69" s="1119"/>
      <c r="S69" s="1122"/>
      <c r="T69" s="1119"/>
      <c r="U69" s="1122"/>
      <c r="V69" s="1119"/>
      <c r="W69" s="1122"/>
      <c r="X69" s="1125"/>
      <c r="Y69" s="1122"/>
      <c r="Z69" s="1122"/>
      <c r="AA69" s="1116"/>
      <c r="AB69" s="491">
        <v>4</v>
      </c>
      <c r="AC69" s="487" t="s">
        <v>410</v>
      </c>
      <c r="AD69" s="487" t="s">
        <v>282</v>
      </c>
      <c r="AE69" s="489" t="s">
        <v>411</v>
      </c>
      <c r="AF69" s="492" t="str">
        <f t="shared" si="0"/>
        <v>Probabilidad</v>
      </c>
      <c r="AG69" s="510" t="s">
        <v>216</v>
      </c>
      <c r="AH69" s="490">
        <f t="shared" si="1"/>
        <v>0.25</v>
      </c>
      <c r="AI69" s="510" t="s">
        <v>217</v>
      </c>
      <c r="AJ69" s="490">
        <f t="shared" si="2"/>
        <v>0.15</v>
      </c>
      <c r="AK69" s="511">
        <f t="shared" si="3"/>
        <v>0.4</v>
      </c>
      <c r="AL69" s="512">
        <f>IFERROR(IF(AND(AF68="Probabilidad",AF69="Probabilidad"),(AL68-(+AL68*AK69)),IF(AND(AF68="Impacto",AF69="Probabilidad"),(AL67-(+AL67*AK69)),IF(AF69="Impacto",AL68,""))),"")</f>
        <v>5.183999999999999E-2</v>
      </c>
      <c r="AM69" s="512">
        <f>IFERROR(IF(AND(AF68="Impacto",AF69="Impacto"),(AM68-(+AM68*AK69)),IF(AND(AF68="Probabilidad",AF69="Impacto"),(AM67-(+AM67*AK69)),IF(AF69="Probabilidad",AM68,""))),"")</f>
        <v>0.2</v>
      </c>
      <c r="AN69" s="513" t="s">
        <v>218</v>
      </c>
      <c r="AO69" s="513" t="s">
        <v>219</v>
      </c>
      <c r="AP69" s="513" t="s">
        <v>220</v>
      </c>
      <c r="AQ69" s="508" t="s">
        <v>221</v>
      </c>
      <c r="AR69" s="1109"/>
      <c r="AS69" s="1160"/>
      <c r="AT69" s="1160"/>
      <c r="AU69" s="1116"/>
      <c r="AV69" s="1160"/>
      <c r="AW69" s="1160"/>
      <c r="AX69" s="1116"/>
      <c r="AY69" s="1116"/>
      <c r="AZ69" s="1116"/>
      <c r="BA69" s="1119"/>
      <c r="BB69" s="500"/>
      <c r="BC69" s="500"/>
      <c r="BD69" s="534" t="str">
        <f t="shared" si="10"/>
        <v/>
      </c>
      <c r="BE69" s="489"/>
      <c r="BF69" s="489"/>
      <c r="BG69" s="489"/>
      <c r="BH69" s="489"/>
      <c r="BI69" s="500"/>
      <c r="BJ69" s="500"/>
      <c r="BK69" s="500"/>
      <c r="BL69" s="500"/>
      <c r="BM69" s="501"/>
      <c r="BN69" s="501"/>
      <c r="BO69" s="501"/>
      <c r="BP69" s="501"/>
      <c r="BQ69" s="502" t="str">
        <f t="shared" si="11"/>
        <v/>
      </c>
      <c r="BR69" s="503" t="str">
        <f t="shared" si="12"/>
        <v/>
      </c>
      <c r="BS69" s="1163"/>
      <c r="BT69" s="804"/>
      <c r="BU69" s="804"/>
      <c r="BV69" s="807"/>
    </row>
    <row r="70" spans="1:74" ht="88.5" customHeight="1" x14ac:dyDescent="0.25">
      <c r="A70" s="1091"/>
      <c r="B70" s="1093"/>
      <c r="C70" s="1095"/>
      <c r="D70" s="1097"/>
      <c r="E70" s="1100"/>
      <c r="F70" s="1103"/>
      <c r="G70" s="1149"/>
      <c r="H70" s="1109"/>
      <c r="I70" s="1119"/>
      <c r="J70" s="1128"/>
      <c r="K70" s="1131"/>
      <c r="L70" s="1134"/>
      <c r="M70" s="1137"/>
      <c r="N70" s="1134"/>
      <c r="O70" s="1134"/>
      <c r="P70" s="1149"/>
      <c r="Q70" s="1154"/>
      <c r="R70" s="1119"/>
      <c r="S70" s="1122"/>
      <c r="T70" s="1119"/>
      <c r="U70" s="1122"/>
      <c r="V70" s="1119"/>
      <c r="W70" s="1122"/>
      <c r="X70" s="1125"/>
      <c r="Y70" s="1122"/>
      <c r="Z70" s="1122"/>
      <c r="AA70" s="1116"/>
      <c r="AB70" s="491">
        <v>5</v>
      </c>
      <c r="AC70" s="489" t="s">
        <v>412</v>
      </c>
      <c r="AD70" s="489" t="s">
        <v>282</v>
      </c>
      <c r="AE70" s="536" t="s">
        <v>413</v>
      </c>
      <c r="AF70" s="492" t="str">
        <f t="shared" si="0"/>
        <v>Probabilidad</v>
      </c>
      <c r="AG70" s="510" t="s">
        <v>286</v>
      </c>
      <c r="AH70" s="490">
        <f t="shared" si="1"/>
        <v>0.15</v>
      </c>
      <c r="AI70" s="493" t="s">
        <v>217</v>
      </c>
      <c r="AJ70" s="490">
        <f t="shared" si="2"/>
        <v>0.15</v>
      </c>
      <c r="AK70" s="511">
        <f t="shared" si="3"/>
        <v>0.3</v>
      </c>
      <c r="AL70" s="512">
        <f>IFERROR(IF(AND(AF69="Probabilidad",AF70="Probabilidad"),(AL69-(+AL69*AK70)),IF(AND(AF69="Impacto",AF70="Probabilidad"),(AL68-(+AL68*AK70)),IF(AF70="Impacto",AL69,""))),"")</f>
        <v>3.6287999999999994E-2</v>
      </c>
      <c r="AM70" s="512">
        <f>IFERROR(IF(AND(AF69="Impacto",AF70="Impacto"),(AM69-(+AM69*AK70)),IF(AND(AF69="Probabilidad",AF70="Impacto"),(AM68-(+AM68*AK70)),IF(AF70="Probabilidad",AM69,""))),"")</f>
        <v>0.2</v>
      </c>
      <c r="AN70" s="513" t="s">
        <v>218</v>
      </c>
      <c r="AO70" s="513" t="s">
        <v>219</v>
      </c>
      <c r="AP70" s="513" t="s">
        <v>220</v>
      </c>
      <c r="AQ70" s="513" t="s">
        <v>221</v>
      </c>
      <c r="AR70" s="1109"/>
      <c r="AS70" s="1160"/>
      <c r="AT70" s="1160"/>
      <c r="AU70" s="1116"/>
      <c r="AV70" s="1160"/>
      <c r="AW70" s="1160"/>
      <c r="AX70" s="1116"/>
      <c r="AY70" s="1116"/>
      <c r="AZ70" s="1116"/>
      <c r="BA70" s="1119"/>
      <c r="BB70" s="500"/>
      <c r="BC70" s="500"/>
      <c r="BD70" s="534" t="str">
        <f t="shared" si="10"/>
        <v/>
      </c>
      <c r="BE70" s="489"/>
      <c r="BF70" s="489"/>
      <c r="BG70" s="489"/>
      <c r="BH70" s="489"/>
      <c r="BI70" s="500"/>
      <c r="BJ70" s="500"/>
      <c r="BK70" s="500"/>
      <c r="BL70" s="500"/>
      <c r="BM70" s="501"/>
      <c r="BN70" s="501"/>
      <c r="BO70" s="501"/>
      <c r="BP70" s="501"/>
      <c r="BQ70" s="502" t="str">
        <f t="shared" si="11"/>
        <v/>
      </c>
      <c r="BR70" s="503" t="str">
        <f t="shared" si="12"/>
        <v/>
      </c>
      <c r="BS70" s="1163"/>
      <c r="BT70" s="804"/>
      <c r="BU70" s="804"/>
      <c r="BV70" s="807"/>
    </row>
    <row r="71" spans="1:74" ht="88.5" customHeight="1" thickBot="1" x14ac:dyDescent="0.3">
      <c r="A71" s="1091"/>
      <c r="B71" s="1093"/>
      <c r="C71" s="1095"/>
      <c r="D71" s="1098"/>
      <c r="E71" s="1101"/>
      <c r="F71" s="1104"/>
      <c r="G71" s="1150"/>
      <c r="H71" s="1110"/>
      <c r="I71" s="1120"/>
      <c r="J71" s="1129"/>
      <c r="K71" s="1132"/>
      <c r="L71" s="1135"/>
      <c r="M71" s="1138"/>
      <c r="N71" s="1135"/>
      <c r="O71" s="1135"/>
      <c r="P71" s="1150"/>
      <c r="Q71" s="1155"/>
      <c r="R71" s="1120"/>
      <c r="S71" s="1123"/>
      <c r="T71" s="1120"/>
      <c r="U71" s="1123"/>
      <c r="V71" s="1120"/>
      <c r="W71" s="1123"/>
      <c r="X71" s="1126"/>
      <c r="Y71" s="1123"/>
      <c r="Z71" s="1123"/>
      <c r="AA71" s="1117"/>
      <c r="AB71" s="518">
        <v>6</v>
      </c>
      <c r="AC71" s="516" t="s">
        <v>414</v>
      </c>
      <c r="AD71" s="516" t="s">
        <v>371</v>
      </c>
      <c r="AE71" s="516" t="s">
        <v>415</v>
      </c>
      <c r="AF71" s="537" t="str">
        <f t="shared" si="0"/>
        <v>Probabilidad</v>
      </c>
      <c r="AG71" s="520" t="s">
        <v>286</v>
      </c>
      <c r="AH71" s="517">
        <f t="shared" si="1"/>
        <v>0.15</v>
      </c>
      <c r="AI71" s="504" t="s">
        <v>217</v>
      </c>
      <c r="AJ71" s="517">
        <f t="shared" si="2"/>
        <v>0.15</v>
      </c>
      <c r="AK71" s="521">
        <f t="shared" si="3"/>
        <v>0.3</v>
      </c>
      <c r="AL71" s="512">
        <f>IFERROR(IF(AND(AF70="Probabilidad",AF71="Probabilidad"),(AL70-(+AL70*AK71)),IF(AND(AF70="Impacto",AF71="Probabilidad"),(AL69-(+AL69*AK71)),IF(AF71="Impacto",AL70,""))),"")</f>
        <v>2.5401599999999996E-2</v>
      </c>
      <c r="AM71" s="512">
        <f>IFERROR(IF(AND(AF70="Impacto",AF71="Impacto"),(AM70-(+AM70*AK71)),IF(AND(AF70="Probabilidad",AF71="Impacto"),(AM69-(+AM69*AK71)),IF(AF71="Probabilidad",AM70,""))),"")</f>
        <v>0.2</v>
      </c>
      <c r="AN71" s="509" t="s">
        <v>218</v>
      </c>
      <c r="AO71" s="509" t="s">
        <v>219</v>
      </c>
      <c r="AP71" s="509" t="s">
        <v>220</v>
      </c>
      <c r="AQ71" s="509" t="s">
        <v>221</v>
      </c>
      <c r="AR71" s="1110"/>
      <c r="AS71" s="1161"/>
      <c r="AT71" s="1161"/>
      <c r="AU71" s="1117"/>
      <c r="AV71" s="1161"/>
      <c r="AW71" s="1161"/>
      <c r="AX71" s="1117"/>
      <c r="AY71" s="1117"/>
      <c r="AZ71" s="1117"/>
      <c r="BA71" s="1120"/>
      <c r="BB71" s="524"/>
      <c r="BC71" s="524"/>
      <c r="BD71" s="538" t="str">
        <f t="shared" si="10"/>
        <v/>
      </c>
      <c r="BE71" s="516"/>
      <c r="BF71" s="516"/>
      <c r="BG71" s="516"/>
      <c r="BH71" s="516"/>
      <c r="BI71" s="524"/>
      <c r="BJ71" s="524"/>
      <c r="BK71" s="524"/>
      <c r="BL71" s="524"/>
      <c r="BM71" s="525"/>
      <c r="BN71" s="525"/>
      <c r="BO71" s="525"/>
      <c r="BP71" s="525"/>
      <c r="BQ71" s="526" t="str">
        <f t="shared" si="11"/>
        <v/>
      </c>
      <c r="BR71" s="527" t="str">
        <f t="shared" si="12"/>
        <v/>
      </c>
      <c r="BS71" s="1164"/>
      <c r="BT71" s="805"/>
      <c r="BU71" s="805"/>
      <c r="BV71" s="808"/>
    </row>
    <row r="72" spans="1:74" ht="145.5" x14ac:dyDescent="0.25">
      <c r="A72" s="1062" t="s">
        <v>416</v>
      </c>
      <c r="B72" s="928" t="s">
        <v>417</v>
      </c>
      <c r="C72" s="1064" t="s">
        <v>418</v>
      </c>
      <c r="D72" s="1012" t="s">
        <v>204</v>
      </c>
      <c r="E72" s="992" t="s">
        <v>419</v>
      </c>
      <c r="F72" s="993">
        <v>1</v>
      </c>
      <c r="G72" s="1016" t="s">
        <v>420</v>
      </c>
      <c r="H72" s="952"/>
      <c r="I72" s="973"/>
      <c r="J72" s="1018" t="s">
        <v>421</v>
      </c>
      <c r="K72" s="957" t="s">
        <v>324</v>
      </c>
      <c r="L72" s="984" t="s">
        <v>209</v>
      </c>
      <c r="M72" s="959" t="s">
        <v>422</v>
      </c>
      <c r="N72" s="984"/>
      <c r="O72" s="984"/>
      <c r="P72" s="1021" t="s">
        <v>423</v>
      </c>
      <c r="Q72" s="986">
        <v>0</v>
      </c>
      <c r="R72" s="973" t="s">
        <v>212</v>
      </c>
      <c r="S72" s="987">
        <f>IF(R72="Muy Alta",100%,IF(R72="Alta",80%,IF(R72="Media",60%,IF(R72="Baja",40%,IF(R72="Muy Baja",20%,"")))))</f>
        <v>0.6</v>
      </c>
      <c r="T72" s="973"/>
      <c r="U72" s="987" t="str">
        <f>IF(T72="Catastrófico",100%,IF(T72="Mayor",80%,IF(T72="Moderado",60%,IF(T72="Menor",40%,IF(T72="Leve",20%,"")))))</f>
        <v/>
      </c>
      <c r="V72" s="973" t="s">
        <v>424</v>
      </c>
      <c r="W72" s="987">
        <f>IF(V72="Catastrófico",100%,IF(V72="Mayor",80%,IF(V72="Moderado",60%,IF(V72="Menor",40%,IF(V72="Leve",20%,"")))))</f>
        <v>0.8</v>
      </c>
      <c r="X72" s="990" t="str">
        <f>IF(Y72=100%,"Catastrófico",IF(Y72=80%,"Mayor",IF(Y72=60%,"Moderado",IF(Y72=40%,"Menor",IF(Y72=20%,"Leve","")))))</f>
        <v>Mayor</v>
      </c>
      <c r="Y72" s="987">
        <f>IF(AND(U72="",W72=""),"",MAX(U72,W72))</f>
        <v>0.8</v>
      </c>
      <c r="Z72" s="987" t="str">
        <f>CONCATENATE(R72,X72)</f>
        <v>MediaMayor</v>
      </c>
      <c r="AA72" s="980" t="str">
        <f>IF(Z72="Muy AltaLeve","Alto",IF(Z72="Muy AltaMenor","Alto",IF(Z72="Muy AltaModerado","Alto",IF(Z72="Muy AltaMayor","Alto",IF(Z72="Muy AltaCatastrófico","Extremo",IF(Z72="AltaLeve","Moderado",IF(Z72="AltaMenor","Moderado",IF(Z72="AltaModerado","Alto",IF(Z72="AltaMayor","Alto",IF(Z72="AltaCatastrófico","Extremo",IF(Z72="MediaLeve","Moderado",IF(Z72="MediaMenor","Moderado",IF(Z72="MediaModerado","Moderado",IF(Z72="MediaMayor","Alto",IF(Z72="MediaCatastrófico","Extremo",IF(Z72="BajaLeve","Bajo",IF(Z72="BajaMenor","Moderado",IF(Z72="BajaModerado","Moderado",IF(Z72="BajaMayor","Alto",IF(Z72="BajaCatastrófico","Extremo",IF(Z72="Muy BajaLeve","Bajo",IF(Z72="Muy BajaMenor","Bajo",IF(Z72="Muy BajaModerado","Moderado",IF(Z72="Muy BajaMayor","Alto",IF(Z72="Muy BajaCatastrófico","Extremo","")))))))))))))))))))))))))</f>
        <v>Alto</v>
      </c>
      <c r="AB72" s="245">
        <v>1</v>
      </c>
      <c r="AC72" s="417" t="s">
        <v>425</v>
      </c>
      <c r="AD72" s="399" t="s">
        <v>274</v>
      </c>
      <c r="AE72" s="399" t="s">
        <v>426</v>
      </c>
      <c r="AF72" s="246" t="str">
        <f t="shared" ref="AF72:AF119" si="13">IF(OR(AG72="Preventivo",AG72="Detectivo"),"Probabilidad",IF(AG72="Correctivo","Impacto",""))</f>
        <v>Probabilidad</v>
      </c>
      <c r="AG72" s="247" t="s">
        <v>216</v>
      </c>
      <c r="AH72" s="244">
        <f t="shared" ref="AH72:AH119" si="14">IF(AG72="","",IF(AG72="Preventivo",25%,IF(AG72="Detectivo",15%,IF(AG72="Correctivo",10%))))</f>
        <v>0.25</v>
      </c>
      <c r="AI72" s="247" t="s">
        <v>217</v>
      </c>
      <c r="AJ72" s="244">
        <f t="shared" ref="AJ72:AJ119" si="15">IF(AI72="Automático",25%,IF(AI72="Manual",15%,""))</f>
        <v>0.15</v>
      </c>
      <c r="AK72" s="248">
        <f t="shared" ref="AK72:AK119" si="16">IF(OR(AH72="",AJ72=""),"",AH72+AJ72)</f>
        <v>0.4</v>
      </c>
      <c r="AL72" s="249">
        <f>IFERROR(IF(AF72="Probabilidad",(S72-(+S72*AK72)),IF(AF72="Impacto",S72,"")),"")</f>
        <v>0.36</v>
      </c>
      <c r="AM72" s="249">
        <f>IFERROR(IF(AF72="Impacto",(Y72-(+Y72*AK72)),IF(AF72="Probabilidad",Y72,"")),"")</f>
        <v>0.8</v>
      </c>
      <c r="AN72" s="250" t="s">
        <v>218</v>
      </c>
      <c r="AO72" s="250" t="s">
        <v>219</v>
      </c>
      <c r="AP72" s="250" t="s">
        <v>243</v>
      </c>
      <c r="AQ72" s="250" t="s">
        <v>221</v>
      </c>
      <c r="AR72" s="1010" t="s">
        <v>427</v>
      </c>
      <c r="AS72" s="989">
        <f>S72</f>
        <v>0.6</v>
      </c>
      <c r="AT72" s="989">
        <f>IF(AL72="","",MIN(AL72:AL77))</f>
        <v>0.12959999999999999</v>
      </c>
      <c r="AU72" s="972" t="str">
        <f>IFERROR(IF(AT72="","",IF(AT72&lt;=0.2,"Muy Baja",IF(AT72&lt;=0.4,"Baja",IF(AT72&lt;=0.6,"Media",IF(AT72&lt;=0.8,"Alta","Muy Alta"))))),"")</f>
        <v>Muy Baja</v>
      </c>
      <c r="AV72" s="989">
        <f>Y72</f>
        <v>0.8</v>
      </c>
      <c r="AW72" s="989">
        <f>IF(AM72="","",MIN(AM72:AM77))</f>
        <v>0.8</v>
      </c>
      <c r="AX72" s="972" t="str">
        <f>IFERROR(IF(AW72="","",IF(AW72&lt;=0.2,"Leve",IF(AW72&lt;=0.4,"Menor",IF(AW72&lt;=0.6,"Moderado",IF(AW72&lt;=0.8,"Mayor","Catastrófico"))))),"")</f>
        <v>Mayor</v>
      </c>
      <c r="AY72" s="972" t="str">
        <f>AA72</f>
        <v>Alto</v>
      </c>
      <c r="AZ72" s="972" t="str">
        <f>IFERROR(IF(OR(AND(AU72="Muy Baja",AX72="Leve"),AND(AU72="Muy Baja",AX72="Menor"),AND(AU72="Baja",AX72="Leve")),"Bajo",IF(OR(AND(AU72="Muy baja",AX72="Moderado"),AND(AU72="Baja",AX72="Menor"),AND(AU72="Baja",AX72="Moderado"),AND(AU72="Media",AX72="Leve"),AND(AU72="Media",AX72="Menor"),AND(AU72="Media",AX72="Moderado"),AND(AU72="Alta",AX72="Leve"),AND(AU72="Alta",AX72="Menor")),"Moderado",IF(OR(AND(AU72="Muy Baja",AX72="Mayor"),AND(AU72="Baja",AX72="Mayor"),AND(AU72="Media",AX72="Mayor"),AND(AU72="Alta",AX72="Moderado"),AND(AU72="Alta",AX72="Mayor"),AND(AU72="Muy Alta",AX72="Leve"),AND(AU72="Muy Alta",AX72="Menor"),AND(AU72="Muy Alta",AX72="Moderado"),AND(AU72="Muy Alta",AX72="Mayor")),"Alto",IF(OR(AND(AU72="Muy Baja",AX72="Catastrófico"),AND(AU72="Baja",AX72="Catastrófico"),AND(AU72="Media",AX72="Catastrófico"),AND(AU72="Alta",AX72="Catastrófico"),AND(AU72="Muy Alta",AX72="Catastrófico")),"Extremo","")))),"")</f>
        <v>Alto</v>
      </c>
      <c r="BA72" s="973" t="s">
        <v>223</v>
      </c>
      <c r="BB72" s="400" t="s">
        <v>428</v>
      </c>
      <c r="BC72" s="401" t="s">
        <v>429</v>
      </c>
      <c r="BD72" s="402">
        <f>IF(SUM(BE72:BH72)=0,"",SUM(BE72:BH72))</f>
        <v>4</v>
      </c>
      <c r="BE72" s="403">
        <v>1</v>
      </c>
      <c r="BF72" s="404">
        <v>1</v>
      </c>
      <c r="BG72" s="404">
        <v>1</v>
      </c>
      <c r="BH72" s="404">
        <v>1</v>
      </c>
      <c r="BI72" s="405" t="s">
        <v>430</v>
      </c>
      <c r="BJ72" s="405" t="s">
        <v>431</v>
      </c>
      <c r="BK72" s="7" t="s">
        <v>432</v>
      </c>
      <c r="BL72" s="251" t="s">
        <v>433</v>
      </c>
      <c r="BM72" s="254">
        <v>1</v>
      </c>
      <c r="BN72" s="254"/>
      <c r="BO72" s="254"/>
      <c r="BP72" s="254"/>
      <c r="BQ72" s="255">
        <f>IF(SUM(BM72:BP72)=0,"",SUM(BM72:BP72))</f>
        <v>1</v>
      </c>
      <c r="BR72" s="256">
        <f>IF(ISERROR(BQ72/BD72),"",(BQ72/BD72))</f>
        <v>0.25</v>
      </c>
      <c r="BS72" s="951" t="s">
        <v>434</v>
      </c>
      <c r="BT72" s="985" t="s">
        <v>435</v>
      </c>
      <c r="BU72" s="985" t="s">
        <v>278</v>
      </c>
      <c r="BV72" s="1024" t="s">
        <v>278</v>
      </c>
    </row>
    <row r="73" spans="1:74" ht="171.75" x14ac:dyDescent="0.25">
      <c r="A73" s="1062"/>
      <c r="B73" s="928"/>
      <c r="C73" s="1064"/>
      <c r="D73" s="1013"/>
      <c r="E73" s="831"/>
      <c r="F73" s="834"/>
      <c r="G73" s="1017"/>
      <c r="H73" s="837"/>
      <c r="I73" s="798"/>
      <c r="J73" s="1019"/>
      <c r="K73" s="843"/>
      <c r="L73" s="804"/>
      <c r="M73" s="874"/>
      <c r="N73" s="804"/>
      <c r="O73" s="804"/>
      <c r="P73" s="975"/>
      <c r="Q73" s="880"/>
      <c r="R73" s="798"/>
      <c r="S73" s="861"/>
      <c r="T73" s="798"/>
      <c r="U73" s="861"/>
      <c r="V73" s="798"/>
      <c r="W73" s="861"/>
      <c r="X73" s="864"/>
      <c r="Y73" s="861"/>
      <c r="Z73" s="861"/>
      <c r="AA73" s="846"/>
      <c r="AB73" s="152">
        <v>2</v>
      </c>
      <c r="AC73" s="569" t="s">
        <v>436</v>
      </c>
      <c r="AD73" s="406" t="s">
        <v>437</v>
      </c>
      <c r="AE73" s="406" t="s">
        <v>438</v>
      </c>
      <c r="AF73" s="147" t="str">
        <f t="shared" si="13"/>
        <v>Probabilidad</v>
      </c>
      <c r="AG73" s="153" t="s">
        <v>216</v>
      </c>
      <c r="AH73" s="148">
        <f t="shared" si="14"/>
        <v>0.25</v>
      </c>
      <c r="AI73" s="153" t="s">
        <v>217</v>
      </c>
      <c r="AJ73" s="148">
        <f t="shared" si="15"/>
        <v>0.15</v>
      </c>
      <c r="AK73" s="149">
        <f t="shared" si="16"/>
        <v>0.4</v>
      </c>
      <c r="AL73" s="154">
        <f>IFERROR(IF(AND(AF72="Probabilidad",AF73="Probabilidad"),(AL72-(+AL72*AK73)),IF(AF73="Probabilidad",(S72-(+S72*AK73)),IF(AF73="Impacto",AL72,""))),"")</f>
        <v>0.216</v>
      </c>
      <c r="AM73" s="154">
        <f>IFERROR(IF(AND(AF72="Impacto",AF73="Impacto"),(AM72-(+AM72*AK73)),IF(AF73="Impacto",(Y72-(+Y72*AK73)),IF(AF73="Probabilidad",AM72,""))),"")</f>
        <v>0.8</v>
      </c>
      <c r="AN73" s="155" t="s">
        <v>218</v>
      </c>
      <c r="AO73" s="155" t="s">
        <v>296</v>
      </c>
      <c r="AP73" s="155" t="s">
        <v>243</v>
      </c>
      <c r="AQ73" s="155" t="s">
        <v>221</v>
      </c>
      <c r="AR73" s="1011"/>
      <c r="AS73" s="855"/>
      <c r="AT73" s="855"/>
      <c r="AU73" s="852"/>
      <c r="AV73" s="855"/>
      <c r="AW73" s="855"/>
      <c r="AX73" s="852"/>
      <c r="AY73" s="852"/>
      <c r="AZ73" s="852"/>
      <c r="BA73" s="798"/>
      <c r="BB73" s="364" t="s">
        <v>439</v>
      </c>
      <c r="BC73" s="365" t="s">
        <v>440</v>
      </c>
      <c r="BD73" s="150">
        <f t="shared" ref="BD73:BD119" si="17">IF(SUM(BE73:BH73)=0,"",SUM(BE73:BH73))</f>
        <v>4</v>
      </c>
      <c r="BE73" s="407">
        <v>1</v>
      </c>
      <c r="BF73" s="408">
        <v>1</v>
      </c>
      <c r="BG73" s="408">
        <v>1</v>
      </c>
      <c r="BH73" s="408">
        <v>1</v>
      </c>
      <c r="BI73" s="409" t="s">
        <v>441</v>
      </c>
      <c r="BJ73" s="410" t="s">
        <v>431</v>
      </c>
      <c r="BK73" s="131" t="s">
        <v>442</v>
      </c>
      <c r="BL73" s="131" t="s">
        <v>443</v>
      </c>
      <c r="BM73" s="157">
        <v>1</v>
      </c>
      <c r="BN73" s="157"/>
      <c r="BO73" s="157"/>
      <c r="BP73" s="157"/>
      <c r="BQ73" s="158">
        <f>IF(SUM(BM73:BP73)=0,"",SUM(BM73:BP73))</f>
        <v>1</v>
      </c>
      <c r="BR73" s="159">
        <f>IF(ISERROR(BQ73/BD73),"",(BQ73/BD73))</f>
        <v>0.25</v>
      </c>
      <c r="BS73" s="819"/>
      <c r="BT73" s="868"/>
      <c r="BU73" s="868"/>
      <c r="BV73" s="1025"/>
    </row>
    <row r="74" spans="1:74" ht="171.75" x14ac:dyDescent="0.25">
      <c r="A74" s="1062"/>
      <c r="B74" s="928"/>
      <c r="C74" s="1064"/>
      <c r="D74" s="1013"/>
      <c r="E74" s="831"/>
      <c r="F74" s="834"/>
      <c r="G74" s="1017"/>
      <c r="H74" s="837"/>
      <c r="I74" s="798"/>
      <c r="J74" s="1019"/>
      <c r="K74" s="843"/>
      <c r="L74" s="804"/>
      <c r="M74" s="874"/>
      <c r="N74" s="804"/>
      <c r="O74" s="804"/>
      <c r="P74" s="975"/>
      <c r="Q74" s="880"/>
      <c r="R74" s="798"/>
      <c r="S74" s="861"/>
      <c r="T74" s="798"/>
      <c r="U74" s="861"/>
      <c r="V74" s="798"/>
      <c r="W74" s="861"/>
      <c r="X74" s="864"/>
      <c r="Y74" s="861"/>
      <c r="Z74" s="861"/>
      <c r="AA74" s="846"/>
      <c r="AB74" s="152">
        <v>3</v>
      </c>
      <c r="AC74" s="679" t="s">
        <v>444</v>
      </c>
      <c r="AD74" s="411" t="s">
        <v>437</v>
      </c>
      <c r="AE74" s="411" t="s">
        <v>445</v>
      </c>
      <c r="AF74" s="147" t="str">
        <f t="shared" si="13"/>
        <v>Probabilidad</v>
      </c>
      <c r="AG74" s="153" t="s">
        <v>216</v>
      </c>
      <c r="AH74" s="148">
        <f t="shared" si="14"/>
        <v>0.25</v>
      </c>
      <c r="AI74" s="153" t="s">
        <v>217</v>
      </c>
      <c r="AJ74" s="148">
        <f t="shared" si="15"/>
        <v>0.15</v>
      </c>
      <c r="AK74" s="149">
        <f t="shared" si="16"/>
        <v>0.4</v>
      </c>
      <c r="AL74" s="154">
        <f>IFERROR(IF(AND(AF73="Probabilidad",AF74="Probabilidad"),(AL73-(+AL73*AK74)),IF(AND(AF73="Impacto",AF74="Probabilidad"),(AL72-(+AL72*AK74)),IF(AF74="Impacto",AL73,""))),"")</f>
        <v>0.12959999999999999</v>
      </c>
      <c r="AM74" s="154">
        <f>IFERROR(IF(AND(AF73="Impacto",AF74="Impacto"),(AM73-(+AM73*AK74)),IF(AND(AF73="Probabilidad",AF74="Impacto"),(AM72-(+AM72*AK74)),IF(AF74="Probabilidad",AM73,""))),"")</f>
        <v>0.8</v>
      </c>
      <c r="AN74" s="155" t="s">
        <v>218</v>
      </c>
      <c r="AO74" s="155" t="s">
        <v>296</v>
      </c>
      <c r="AP74" s="155" t="s">
        <v>243</v>
      </c>
      <c r="AQ74" s="155" t="s">
        <v>221</v>
      </c>
      <c r="AR74" s="1011"/>
      <c r="AS74" s="855"/>
      <c r="AT74" s="855"/>
      <c r="AU74" s="852"/>
      <c r="AV74" s="855"/>
      <c r="AW74" s="855"/>
      <c r="AX74" s="852"/>
      <c r="AY74" s="852"/>
      <c r="AZ74" s="852"/>
      <c r="BA74" s="798"/>
      <c r="BB74" s="130"/>
      <c r="BC74" s="130"/>
      <c r="BD74" s="150" t="str">
        <f t="shared" si="17"/>
        <v/>
      </c>
      <c r="BE74" s="156"/>
      <c r="BF74" s="156"/>
      <c r="BG74" s="156"/>
      <c r="BH74" s="156"/>
      <c r="BI74" s="131"/>
      <c r="BJ74" s="131"/>
      <c r="BK74" s="131"/>
      <c r="BL74" s="131"/>
      <c r="BM74" s="157"/>
      <c r="BN74" s="157"/>
      <c r="BO74" s="157"/>
      <c r="BP74" s="157"/>
      <c r="BQ74" s="158" t="str">
        <f t="shared" ref="BQ74:BQ119" si="18">IF(SUM(BM74:BP74)=0,"",SUM(BM74:BP74))</f>
        <v/>
      </c>
      <c r="BR74" s="159" t="str">
        <f t="shared" ref="BR74:BR119" si="19">IF(ISERROR(BQ74/BD74),"",(BQ74/BD74))</f>
        <v/>
      </c>
      <c r="BS74" s="819"/>
      <c r="BT74" s="868"/>
      <c r="BU74" s="868"/>
      <c r="BV74" s="1025"/>
    </row>
    <row r="75" spans="1:74" x14ac:dyDescent="0.25">
      <c r="A75" s="1062"/>
      <c r="B75" s="928"/>
      <c r="C75" s="1064"/>
      <c r="D75" s="1013"/>
      <c r="E75" s="831"/>
      <c r="F75" s="834"/>
      <c r="G75" s="1017"/>
      <c r="H75" s="837"/>
      <c r="I75" s="798"/>
      <c r="J75" s="1019"/>
      <c r="K75" s="843"/>
      <c r="L75" s="804"/>
      <c r="M75" s="874"/>
      <c r="N75" s="804"/>
      <c r="O75" s="804"/>
      <c r="P75" s="975"/>
      <c r="Q75" s="880"/>
      <c r="R75" s="798"/>
      <c r="S75" s="861"/>
      <c r="T75" s="798"/>
      <c r="U75" s="861"/>
      <c r="V75" s="798"/>
      <c r="W75" s="861"/>
      <c r="X75" s="864"/>
      <c r="Y75" s="861"/>
      <c r="Z75" s="861"/>
      <c r="AA75" s="846"/>
      <c r="AB75" s="152">
        <v>4</v>
      </c>
      <c r="AC75" s="680"/>
      <c r="AD75" s="412"/>
      <c r="AE75" s="412"/>
      <c r="AF75" s="147" t="str">
        <f t="shared" si="13"/>
        <v/>
      </c>
      <c r="AG75" s="153"/>
      <c r="AH75" s="148" t="str">
        <f t="shared" si="14"/>
        <v/>
      </c>
      <c r="AI75" s="153"/>
      <c r="AJ75" s="148" t="str">
        <f t="shared" si="15"/>
        <v/>
      </c>
      <c r="AK75" s="149" t="str">
        <f t="shared" si="16"/>
        <v/>
      </c>
      <c r="AL75" s="154" t="str">
        <f>IFERROR(IF(AND(AF74="Probabilidad",AF75="Probabilidad"),(AL74-(+AL74*AK75)),IF(AND(AF74="Impacto",AF75="Probabilidad"),(AL73-(+AL73*AK75)),IF(AF75="Impacto",AL74,""))),"")</f>
        <v/>
      </c>
      <c r="AM75" s="154" t="str">
        <f>IFERROR(IF(AND(AF74="Impacto",AF75="Impacto"),(AM74-(+AM74*AK75)),IF(AND(AF74="Probabilidad",AF75="Impacto"),(AM73-(+AM73*AK75)),IF(AF75="Probabilidad",AM74,""))),"")</f>
        <v/>
      </c>
      <c r="AN75" s="155"/>
      <c r="AO75" s="155"/>
      <c r="AP75" s="155"/>
      <c r="AQ75" s="155"/>
      <c r="AR75" s="1011"/>
      <c r="AS75" s="855"/>
      <c r="AT75" s="855"/>
      <c r="AU75" s="852"/>
      <c r="AV75" s="855"/>
      <c r="AW75" s="855"/>
      <c r="AX75" s="852"/>
      <c r="AY75" s="852"/>
      <c r="AZ75" s="852"/>
      <c r="BA75" s="798"/>
      <c r="BB75" s="130"/>
      <c r="BC75" s="130"/>
      <c r="BD75" s="150" t="str">
        <f t="shared" si="17"/>
        <v/>
      </c>
      <c r="BE75" s="156"/>
      <c r="BF75" s="156"/>
      <c r="BG75" s="156"/>
      <c r="BH75" s="156"/>
      <c r="BI75" s="131"/>
      <c r="BJ75" s="131"/>
      <c r="BK75" s="131"/>
      <c r="BL75" s="131"/>
      <c r="BM75" s="157"/>
      <c r="BN75" s="157"/>
      <c r="BO75" s="157"/>
      <c r="BP75" s="157"/>
      <c r="BQ75" s="158" t="str">
        <f t="shared" si="18"/>
        <v/>
      </c>
      <c r="BR75" s="159" t="str">
        <f t="shared" si="19"/>
        <v/>
      </c>
      <c r="BS75" s="819"/>
      <c r="BT75" s="868"/>
      <c r="BU75" s="868"/>
      <c r="BV75" s="1025"/>
    </row>
    <row r="76" spans="1:74" x14ac:dyDescent="0.25">
      <c r="A76" s="1062"/>
      <c r="B76" s="928"/>
      <c r="C76" s="1064"/>
      <c r="D76" s="1013"/>
      <c r="E76" s="831"/>
      <c r="F76" s="834"/>
      <c r="G76" s="1017"/>
      <c r="H76" s="837"/>
      <c r="I76" s="798"/>
      <c r="J76" s="1019"/>
      <c r="K76" s="843"/>
      <c r="L76" s="804"/>
      <c r="M76" s="874"/>
      <c r="N76" s="804"/>
      <c r="O76" s="804"/>
      <c r="P76" s="975"/>
      <c r="Q76" s="880"/>
      <c r="R76" s="798"/>
      <c r="S76" s="861"/>
      <c r="T76" s="798"/>
      <c r="U76" s="861"/>
      <c r="V76" s="798"/>
      <c r="W76" s="861"/>
      <c r="X76" s="864"/>
      <c r="Y76" s="861"/>
      <c r="Z76" s="861"/>
      <c r="AA76" s="846"/>
      <c r="AB76" s="152">
        <v>5</v>
      </c>
      <c r="AC76" s="160"/>
      <c r="AD76" s="160"/>
      <c r="AE76" s="151"/>
      <c r="AF76" s="147" t="str">
        <f t="shared" si="13"/>
        <v/>
      </c>
      <c r="AG76" s="153"/>
      <c r="AH76" s="148" t="str">
        <f t="shared" si="14"/>
        <v/>
      </c>
      <c r="AI76" s="153"/>
      <c r="AJ76" s="148" t="str">
        <f t="shared" si="15"/>
        <v/>
      </c>
      <c r="AK76" s="149" t="str">
        <f t="shared" si="16"/>
        <v/>
      </c>
      <c r="AL76" s="154" t="str">
        <f>IFERROR(IF(AND(AF75="Probabilidad",AF76="Probabilidad"),(AL75-(+AL75*AK76)),IF(AND(AF75="Impacto",AF76="Probabilidad"),(AL74-(+AL74*AK76)),IF(AF76="Impacto",AL75,""))),"")</f>
        <v/>
      </c>
      <c r="AM76" s="154" t="str">
        <f>IFERROR(IF(AND(AF75="Impacto",AF76="Impacto"),(AM75-(+AM75*AK76)),IF(AND(AF75="Probabilidad",AF76="Impacto"),(AM74-(+AM74*AK76)),IF(AF76="Probabilidad",AM75,""))),"")</f>
        <v/>
      </c>
      <c r="AN76" s="155"/>
      <c r="AO76" s="155"/>
      <c r="AP76" s="155"/>
      <c r="AQ76" s="155"/>
      <c r="AR76" s="1011"/>
      <c r="AS76" s="855"/>
      <c r="AT76" s="855"/>
      <c r="AU76" s="852"/>
      <c r="AV76" s="855"/>
      <c r="AW76" s="855"/>
      <c r="AX76" s="852"/>
      <c r="AY76" s="852"/>
      <c r="AZ76" s="852"/>
      <c r="BA76" s="798"/>
      <c r="BB76" s="130"/>
      <c r="BC76" s="130"/>
      <c r="BD76" s="150" t="str">
        <f t="shared" si="17"/>
        <v/>
      </c>
      <c r="BE76" s="156"/>
      <c r="BF76" s="156"/>
      <c r="BG76" s="156"/>
      <c r="BH76" s="156"/>
      <c r="BI76" s="131"/>
      <c r="BJ76" s="131"/>
      <c r="BK76" s="131"/>
      <c r="BL76" s="131"/>
      <c r="BM76" s="157"/>
      <c r="BN76" s="157"/>
      <c r="BO76" s="157"/>
      <c r="BP76" s="157"/>
      <c r="BQ76" s="158" t="str">
        <f t="shared" si="18"/>
        <v/>
      </c>
      <c r="BR76" s="159" t="str">
        <f t="shared" si="19"/>
        <v/>
      </c>
      <c r="BS76" s="819"/>
      <c r="BT76" s="868"/>
      <c r="BU76" s="868"/>
      <c r="BV76" s="1025"/>
    </row>
    <row r="77" spans="1:74" ht="15.75" customHeight="1" thickBot="1" x14ac:dyDescent="0.3">
      <c r="A77" s="1062"/>
      <c r="B77" s="928"/>
      <c r="C77" s="1064"/>
      <c r="D77" s="1014"/>
      <c r="E77" s="831"/>
      <c r="F77" s="1015"/>
      <c r="G77" s="1017"/>
      <c r="H77" s="837"/>
      <c r="I77" s="866"/>
      <c r="J77" s="1020"/>
      <c r="K77" s="843"/>
      <c r="L77" s="906"/>
      <c r="M77" s="968"/>
      <c r="N77" s="906"/>
      <c r="O77" s="906"/>
      <c r="P77" s="975"/>
      <c r="Q77" s="1022"/>
      <c r="R77" s="866"/>
      <c r="S77" s="899"/>
      <c r="T77" s="866"/>
      <c r="U77" s="899"/>
      <c r="V77" s="866"/>
      <c r="W77" s="899"/>
      <c r="X77" s="910"/>
      <c r="Y77" s="899"/>
      <c r="Z77" s="899"/>
      <c r="AA77" s="846"/>
      <c r="AB77" s="295">
        <v>6</v>
      </c>
      <c r="AC77" s="293"/>
      <c r="AD77" s="293"/>
      <c r="AE77" s="293"/>
      <c r="AF77" s="99" t="str">
        <f t="shared" si="13"/>
        <v/>
      </c>
      <c r="AG77" s="242"/>
      <c r="AH77" s="294" t="str">
        <f t="shared" si="14"/>
        <v/>
      </c>
      <c r="AI77" s="242"/>
      <c r="AJ77" s="294" t="str">
        <f t="shared" si="15"/>
        <v/>
      </c>
      <c r="AK77" s="296" t="str">
        <f t="shared" si="16"/>
        <v/>
      </c>
      <c r="AL77" s="297" t="str">
        <f>IFERROR(IF(AND(AF76="Probabilidad",AF77="Probabilidad"),(AL76-(+AL76*AK77)),IF(AND(AF76="Impacto",AF77="Probabilidad"),(AL75-(+AL75*AK77)),IF(AF77="Impacto",AL76,""))),"")</f>
        <v/>
      </c>
      <c r="AM77" s="297" t="str">
        <f>IFERROR(IF(AND(AF76="Impacto",AF77="Impacto"),(AM76-(+AM76*AK77)),IF(AND(AF76="Probabilidad",AF77="Impacto"),(AM75-(+AM75*AK77)),IF(AF77="Probabilidad",AM76,""))),"")</f>
        <v/>
      </c>
      <c r="AN77" s="127"/>
      <c r="AO77" s="127"/>
      <c r="AP77" s="127"/>
      <c r="AQ77" s="127"/>
      <c r="AR77" s="1011"/>
      <c r="AS77" s="907"/>
      <c r="AT77" s="907"/>
      <c r="AU77" s="936"/>
      <c r="AV77" s="907"/>
      <c r="AW77" s="907"/>
      <c r="AX77" s="936"/>
      <c r="AY77" s="936"/>
      <c r="AZ77" s="936"/>
      <c r="BA77" s="866"/>
      <c r="BB77" s="291"/>
      <c r="BC77" s="291"/>
      <c r="BD77" s="298" t="str">
        <f t="shared" si="17"/>
        <v/>
      </c>
      <c r="BE77" s="302"/>
      <c r="BF77" s="302"/>
      <c r="BG77" s="302"/>
      <c r="BH77" s="302"/>
      <c r="BI77" s="212"/>
      <c r="BJ77" s="212"/>
      <c r="BK77" s="212"/>
      <c r="BL77" s="212"/>
      <c r="BM77" s="299"/>
      <c r="BN77" s="299"/>
      <c r="BO77" s="299"/>
      <c r="BP77" s="299"/>
      <c r="BQ77" s="300" t="str">
        <f t="shared" si="18"/>
        <v/>
      </c>
      <c r="BR77" s="301" t="str">
        <f t="shared" si="19"/>
        <v/>
      </c>
      <c r="BS77" s="819"/>
      <c r="BT77" s="1023"/>
      <c r="BU77" s="1023"/>
      <c r="BV77" s="1026"/>
    </row>
    <row r="78" spans="1:74" ht="110.25" customHeight="1" x14ac:dyDescent="0.25">
      <c r="A78" s="1062"/>
      <c r="B78" s="928"/>
      <c r="C78" s="1064"/>
      <c r="D78" s="1012" t="s">
        <v>204</v>
      </c>
      <c r="E78" s="992" t="s">
        <v>419</v>
      </c>
      <c r="F78" s="993">
        <v>2</v>
      </c>
      <c r="G78" s="1016" t="s">
        <v>446</v>
      </c>
      <c r="H78" s="952"/>
      <c r="I78" s="973"/>
      <c r="J78" s="1018" t="s">
        <v>447</v>
      </c>
      <c r="K78" s="957" t="s">
        <v>324</v>
      </c>
      <c r="L78" s="984" t="s">
        <v>209</v>
      </c>
      <c r="M78" s="959" t="s">
        <v>448</v>
      </c>
      <c r="N78" s="984"/>
      <c r="O78" s="984"/>
      <c r="P78" s="1016" t="s">
        <v>449</v>
      </c>
      <c r="Q78" s="1027">
        <v>0.9</v>
      </c>
      <c r="R78" s="973" t="s">
        <v>212</v>
      </c>
      <c r="S78" s="987">
        <f>IF(R78="Muy Alta",100%,IF(R78="Alta",80%,IF(R78="Media",60%,IF(R78="Baja",40%,IF(R78="Muy Baja",20%,"")))))</f>
        <v>0.6</v>
      </c>
      <c r="T78" s="973"/>
      <c r="U78" s="987" t="str">
        <f>IF(T78="Catastrófico",100%,IF(T78="Mayor",80%,IF(T78="Moderado",60%,IF(T78="Menor",40%,IF(T78="Leve",20%,"")))))</f>
        <v/>
      </c>
      <c r="V78" s="973" t="s">
        <v>328</v>
      </c>
      <c r="W78" s="987">
        <f>IF(V78="Catastrófico",100%,IF(V78="Mayor",80%,IF(V78="Moderado",60%,IF(V78="Menor",40%,IF(V78="Leve",20%,"")))))</f>
        <v>0.2</v>
      </c>
      <c r="X78" s="990" t="str">
        <f>IF(Y78=100%,"Catastrófico",IF(Y78=80%,"Mayor",IF(Y78=60%,"Moderado",IF(Y78=40%,"Menor",IF(Y78=20%,"Leve","")))))</f>
        <v>Leve</v>
      </c>
      <c r="Y78" s="987">
        <f>IF(AND(U78="",W78=""),"",MAX(U78,W78))</f>
        <v>0.2</v>
      </c>
      <c r="Z78" s="987" t="str">
        <f>CONCATENATE(R78,X78)</f>
        <v>MediaLeve</v>
      </c>
      <c r="AA78" s="972" t="str">
        <f>IF(Z78="Muy AltaLeve","Alto",IF(Z78="Muy AltaMenor","Alto",IF(Z78="Muy AltaModerado","Alto",IF(Z78="Muy AltaMayor","Alto",IF(Z78="Muy AltaCatastrófico","Extremo",IF(Z78="AltaLeve","Moderado",IF(Z78="AltaMenor","Moderado",IF(Z78="AltaModerado","Alto",IF(Z78="AltaMayor","Alto",IF(Z78="AltaCatastrófico","Extremo",IF(Z78="MediaLeve","Moderado",IF(Z78="MediaMenor","Moderado",IF(Z78="MediaModerado","Moderado",IF(Z78="MediaMayor","Alto",IF(Z78="MediaCatastrófico","Extremo",IF(Z78="BajaLeve","Bajo",IF(Z78="BajaMenor","Moderado",IF(Z78="BajaModerado","Moderado",IF(Z78="BajaMayor","Alto",IF(Z78="BajaCatastrófico","Extremo",IF(Z78="Muy BajaLeve","Bajo",IF(Z78="Muy BajaMenor","Bajo",IF(Z78="Muy BajaModerado","Moderado",IF(Z78="Muy BajaMayor","Alto",IF(Z78="Muy BajaCatastrófico","Extremo","")))))))))))))))))))))))))</f>
        <v>Moderado</v>
      </c>
      <c r="AB78" s="245">
        <v>1</v>
      </c>
      <c r="AC78" s="542" t="s">
        <v>450</v>
      </c>
      <c r="AD78" s="542" t="s">
        <v>437</v>
      </c>
      <c r="AE78" s="542" t="s">
        <v>451</v>
      </c>
      <c r="AF78" s="246" t="str">
        <f t="shared" si="13"/>
        <v>Probabilidad</v>
      </c>
      <c r="AG78" s="247" t="s">
        <v>216</v>
      </c>
      <c r="AH78" s="244">
        <f t="shared" si="14"/>
        <v>0.25</v>
      </c>
      <c r="AI78" s="247" t="s">
        <v>217</v>
      </c>
      <c r="AJ78" s="244">
        <f t="shared" si="15"/>
        <v>0.15</v>
      </c>
      <c r="AK78" s="248">
        <f t="shared" si="16"/>
        <v>0.4</v>
      </c>
      <c r="AL78" s="249">
        <f>IFERROR(IF(AF78="Probabilidad",(S78-(+S78*AK78)),IF(AF78="Impacto",S78,"")),"")</f>
        <v>0.36</v>
      </c>
      <c r="AM78" s="249">
        <f>IFERROR(IF(AF78="Impacto",(Y78-(+Y78*AK78)),IF(AF78="Probabilidad",Y78,"")),"")</f>
        <v>0.2</v>
      </c>
      <c r="AN78" s="250" t="s">
        <v>218</v>
      </c>
      <c r="AO78" s="250" t="s">
        <v>296</v>
      </c>
      <c r="AP78" s="250" t="s">
        <v>243</v>
      </c>
      <c r="AQ78" s="250" t="s">
        <v>221</v>
      </c>
      <c r="AR78" s="1010" t="s">
        <v>452</v>
      </c>
      <c r="AS78" s="989">
        <f>S78</f>
        <v>0.6</v>
      </c>
      <c r="AT78" s="989">
        <f>IF(AL78="","",MIN(AL78:AL83))</f>
        <v>0.216</v>
      </c>
      <c r="AU78" s="972" t="str">
        <f>IFERROR(IF(AT78="","",IF(AT78&lt;=0.2,"Muy Baja",IF(AT78&lt;=0.4,"Baja",IF(AT78&lt;=0.6,"Media",IF(AT78&lt;=0.8,"Alta","Muy Alta"))))),"")</f>
        <v>Baja</v>
      </c>
      <c r="AV78" s="989">
        <f>Y78</f>
        <v>0.2</v>
      </c>
      <c r="AW78" s="989">
        <f>IF(AM78="","",MIN(AM78:AM83))</f>
        <v>0.2</v>
      </c>
      <c r="AX78" s="972" t="str">
        <f>IFERROR(IF(AW78="","",IF(AW78&lt;=0.2,"Leve",IF(AW78&lt;=0.4,"Menor",IF(AW78&lt;=0.6,"Moderado",IF(AW78&lt;=0.8,"Mayor","Catastrófico"))))),"")</f>
        <v>Leve</v>
      </c>
      <c r="AY78" s="972" t="str">
        <f>AA78</f>
        <v>Moderado</v>
      </c>
      <c r="AZ78" s="972" t="str">
        <f>IFERROR(IF(OR(AND(AU78="Muy Baja",AX78="Leve"),AND(AU78="Muy Baja",AX78="Menor"),AND(AU78="Baja",AX78="Leve")),"Bajo",IF(OR(AND(AU78="Muy baja",AX78="Moderado"),AND(AU78="Baja",AX78="Menor"),AND(AU78="Baja",AX78="Moderado"),AND(AU78="Media",AX78="Leve"),AND(AU78="Media",AX78="Menor"),AND(AU78="Media",AX78="Moderado"),AND(AU78="Alta",AX78="Leve"),AND(AU78="Alta",AX78="Menor")),"Moderado",IF(OR(AND(AU78="Muy Baja",AX78="Mayor"),AND(AU78="Baja",AX78="Mayor"),AND(AU78="Media",AX78="Mayor"),AND(AU78="Alta",AX78="Moderado"),AND(AU78="Alta",AX78="Mayor"),AND(AU78="Muy Alta",AX78="Leve"),AND(AU78="Muy Alta",AX78="Menor"),AND(AU78="Muy Alta",AX78="Moderado"),AND(AU78="Muy Alta",AX78="Mayor")),"Alto",IF(OR(AND(AU78="Muy Baja",AX78="Catastrófico"),AND(AU78="Baja",AX78="Catastrófico"),AND(AU78="Media",AX78="Catastrófico"),AND(AU78="Alta",AX78="Catastrófico"),AND(AU78="Muy Alta",AX78="Catastrófico")),"Extremo","")))),"")</f>
        <v>Bajo</v>
      </c>
      <c r="BA78" s="973" t="s">
        <v>257</v>
      </c>
      <c r="BB78" s="251"/>
      <c r="BC78" s="251"/>
      <c r="BD78" s="271" t="str">
        <f t="shared" si="17"/>
        <v/>
      </c>
      <c r="BE78" s="243"/>
      <c r="BF78" s="243"/>
      <c r="BG78" s="243"/>
      <c r="BH78" s="243"/>
      <c r="BI78" s="251"/>
      <c r="BJ78" s="251"/>
      <c r="BK78" s="251"/>
      <c r="BL78" s="251"/>
      <c r="BM78" s="254"/>
      <c r="BN78" s="254"/>
      <c r="BO78" s="254"/>
      <c r="BP78" s="254"/>
      <c r="BQ78" s="255" t="str">
        <f t="shared" si="18"/>
        <v/>
      </c>
      <c r="BR78" s="256" t="str">
        <f t="shared" si="19"/>
        <v/>
      </c>
      <c r="BS78" s="1033" t="s">
        <v>453</v>
      </c>
      <c r="BT78" s="985" t="s">
        <v>435</v>
      </c>
      <c r="BU78" s="985" t="s">
        <v>278</v>
      </c>
      <c r="BV78" s="1024" t="s">
        <v>278</v>
      </c>
    </row>
    <row r="79" spans="1:74" ht="110.25" customHeight="1" x14ac:dyDescent="0.25">
      <c r="A79" s="1062"/>
      <c r="B79" s="928"/>
      <c r="C79" s="1064"/>
      <c r="D79" s="1013"/>
      <c r="E79" s="831"/>
      <c r="F79" s="834"/>
      <c r="G79" s="1017"/>
      <c r="H79" s="837"/>
      <c r="I79" s="798"/>
      <c r="J79" s="1019"/>
      <c r="K79" s="843"/>
      <c r="L79" s="804"/>
      <c r="M79" s="874"/>
      <c r="N79" s="804"/>
      <c r="O79" s="804"/>
      <c r="P79" s="1017"/>
      <c r="Q79" s="1017"/>
      <c r="R79" s="798"/>
      <c r="S79" s="861"/>
      <c r="T79" s="798"/>
      <c r="U79" s="861"/>
      <c r="V79" s="798"/>
      <c r="W79" s="861"/>
      <c r="X79" s="864"/>
      <c r="Y79" s="861"/>
      <c r="Z79" s="861"/>
      <c r="AA79" s="852"/>
      <c r="AB79" s="152">
        <v>2</v>
      </c>
      <c r="AC79" s="569" t="s">
        <v>436</v>
      </c>
      <c r="AD79" s="569" t="s">
        <v>437</v>
      </c>
      <c r="AE79" s="406" t="s">
        <v>438</v>
      </c>
      <c r="AF79" s="173" t="str">
        <f>IF(OR(AG79="Preventivo",AG79="Detectivo"),"Probabilidad",IF(AG79="Correctivo","Impacto",""))</f>
        <v>Probabilidad</v>
      </c>
      <c r="AG79" s="155" t="s">
        <v>216</v>
      </c>
      <c r="AH79" s="148">
        <f t="shared" si="14"/>
        <v>0.25</v>
      </c>
      <c r="AI79" s="155" t="s">
        <v>217</v>
      </c>
      <c r="AJ79" s="148">
        <f t="shared" si="15"/>
        <v>0.15</v>
      </c>
      <c r="AK79" s="149">
        <f t="shared" si="16"/>
        <v>0.4</v>
      </c>
      <c r="AL79" s="174">
        <f>IFERROR(IF(AND(AF78="Probabilidad",AF79="Probabilidad"),(AL78-(+AL78*AK79)),IF(AF79="Probabilidad",(S78-(+S78*AK79)),IF(AF79="Impacto",AL78,""))),"")</f>
        <v>0.216</v>
      </c>
      <c r="AM79" s="174">
        <f>IFERROR(IF(AND(AF78="Impacto",AF79="Impacto"),(AM78-(+AM78*AK79)),IF(AF79="Impacto",(Y78-(+Y78*AK79)),IF(AF79="Probabilidad",AM78,""))),"")</f>
        <v>0.2</v>
      </c>
      <c r="AN79" s="155" t="s">
        <v>218</v>
      </c>
      <c r="AO79" s="155" t="s">
        <v>296</v>
      </c>
      <c r="AP79" s="155" t="s">
        <v>243</v>
      </c>
      <c r="AQ79" s="155" t="s">
        <v>221</v>
      </c>
      <c r="AR79" s="1011"/>
      <c r="AS79" s="855"/>
      <c r="AT79" s="855"/>
      <c r="AU79" s="852"/>
      <c r="AV79" s="855"/>
      <c r="AW79" s="855"/>
      <c r="AX79" s="852"/>
      <c r="AY79" s="852"/>
      <c r="AZ79" s="852"/>
      <c r="BA79" s="798"/>
      <c r="BB79" s="131"/>
      <c r="BC79" s="131"/>
      <c r="BD79" s="175" t="str">
        <f t="shared" si="17"/>
        <v/>
      </c>
      <c r="BE79" s="151"/>
      <c r="BF79" s="151"/>
      <c r="BG79" s="151"/>
      <c r="BH79" s="151"/>
      <c r="BI79" s="131"/>
      <c r="BJ79" s="131"/>
      <c r="BK79" s="131"/>
      <c r="BL79" s="131"/>
      <c r="BM79" s="157"/>
      <c r="BN79" s="157"/>
      <c r="BO79" s="157"/>
      <c r="BP79" s="157"/>
      <c r="BQ79" s="158" t="str">
        <f t="shared" si="18"/>
        <v/>
      </c>
      <c r="BR79" s="159" t="str">
        <f t="shared" si="19"/>
        <v/>
      </c>
      <c r="BS79" s="1034"/>
      <c r="BT79" s="868"/>
      <c r="BU79" s="868"/>
      <c r="BV79" s="1025"/>
    </row>
    <row r="80" spans="1:74" x14ac:dyDescent="0.25">
      <c r="A80" s="1062"/>
      <c r="B80" s="928"/>
      <c r="C80" s="1064"/>
      <c r="D80" s="1013"/>
      <c r="E80" s="831"/>
      <c r="F80" s="834"/>
      <c r="G80" s="1017"/>
      <c r="H80" s="837"/>
      <c r="I80" s="798"/>
      <c r="J80" s="1019"/>
      <c r="K80" s="843"/>
      <c r="L80" s="804"/>
      <c r="M80" s="874"/>
      <c r="N80" s="804"/>
      <c r="O80" s="804"/>
      <c r="P80" s="1017"/>
      <c r="Q80" s="1017"/>
      <c r="R80" s="798"/>
      <c r="S80" s="861"/>
      <c r="T80" s="798"/>
      <c r="U80" s="861"/>
      <c r="V80" s="798"/>
      <c r="W80" s="861"/>
      <c r="X80" s="864"/>
      <c r="Y80" s="861"/>
      <c r="Z80" s="861"/>
      <c r="AA80" s="852"/>
      <c r="AB80" s="152">
        <v>3</v>
      </c>
      <c r="AC80" s="132"/>
      <c r="AD80" s="132"/>
      <c r="AE80" s="151"/>
      <c r="AF80" s="147" t="str">
        <f>IF(OR(AG80="Preventivo",AG80="Detectivo"),"Probabilidad",IF(AG80="Correctivo","Impacto",""))</f>
        <v/>
      </c>
      <c r="AG80" s="153"/>
      <c r="AH80" s="148" t="str">
        <f t="shared" si="14"/>
        <v/>
      </c>
      <c r="AI80" s="153"/>
      <c r="AJ80" s="148" t="str">
        <f t="shared" si="15"/>
        <v/>
      </c>
      <c r="AK80" s="149" t="str">
        <f t="shared" si="16"/>
        <v/>
      </c>
      <c r="AL80" s="154" t="str">
        <f>IFERROR(IF(AND(AF79="Probabilidad",AF80="Probabilidad"),(AL79-(+AL79*AK80)),IF(AND(AF79="Impacto",AF80="Probabilidad"),(AL78-(+AL78*AK80)),IF(AF80="Impacto",AL79,""))),"")</f>
        <v/>
      </c>
      <c r="AM80" s="154" t="str">
        <f>IFERROR(IF(AND(AF79="Impacto",AF80="Impacto"),(AM79-(+AM79*AK80)),IF(AND(AF79="Probabilidad",AF80="Impacto"),(AM78-(+AM78*AK80)),IF(AF80="Probabilidad",AM79,""))),"")</f>
        <v/>
      </c>
      <c r="AN80" s="155"/>
      <c r="AO80" s="155"/>
      <c r="AP80" s="155"/>
      <c r="AQ80" s="155"/>
      <c r="AR80" s="1011"/>
      <c r="AS80" s="855"/>
      <c r="AT80" s="855"/>
      <c r="AU80" s="852"/>
      <c r="AV80" s="855"/>
      <c r="AW80" s="855"/>
      <c r="AX80" s="852"/>
      <c r="AY80" s="852"/>
      <c r="AZ80" s="852"/>
      <c r="BA80" s="798"/>
      <c r="BB80" s="131"/>
      <c r="BC80" s="131"/>
      <c r="BD80" s="175" t="str">
        <f t="shared" si="17"/>
        <v/>
      </c>
      <c r="BE80" s="151"/>
      <c r="BF80" s="151"/>
      <c r="BG80" s="151"/>
      <c r="BH80" s="151"/>
      <c r="BI80" s="131"/>
      <c r="BJ80" s="131"/>
      <c r="BK80" s="131"/>
      <c r="BL80" s="131"/>
      <c r="BM80" s="157"/>
      <c r="BN80" s="157"/>
      <c r="BO80" s="157"/>
      <c r="BP80" s="157"/>
      <c r="BQ80" s="158" t="str">
        <f t="shared" si="18"/>
        <v/>
      </c>
      <c r="BR80" s="159" t="str">
        <f t="shared" si="19"/>
        <v/>
      </c>
      <c r="BS80" s="1034"/>
      <c r="BT80" s="868"/>
      <c r="BU80" s="868"/>
      <c r="BV80" s="1025"/>
    </row>
    <row r="81" spans="1:74" x14ac:dyDescent="0.25">
      <c r="A81" s="1062"/>
      <c r="B81" s="928"/>
      <c r="C81" s="1064"/>
      <c r="D81" s="1013"/>
      <c r="E81" s="831"/>
      <c r="F81" s="834"/>
      <c r="G81" s="1017"/>
      <c r="H81" s="837"/>
      <c r="I81" s="798"/>
      <c r="J81" s="1019"/>
      <c r="K81" s="843"/>
      <c r="L81" s="804"/>
      <c r="M81" s="874"/>
      <c r="N81" s="804"/>
      <c r="O81" s="804"/>
      <c r="P81" s="1017"/>
      <c r="Q81" s="1017"/>
      <c r="R81" s="798"/>
      <c r="S81" s="861"/>
      <c r="T81" s="798"/>
      <c r="U81" s="861"/>
      <c r="V81" s="798"/>
      <c r="W81" s="861"/>
      <c r="X81" s="864"/>
      <c r="Y81" s="861"/>
      <c r="Z81" s="861"/>
      <c r="AA81" s="852"/>
      <c r="AB81" s="152">
        <v>4</v>
      </c>
      <c r="AC81" s="151"/>
      <c r="AD81" s="151"/>
      <c r="AE81" s="151"/>
      <c r="AF81" s="147" t="str">
        <f t="shared" si="13"/>
        <v/>
      </c>
      <c r="AG81" s="153"/>
      <c r="AH81" s="148" t="str">
        <f t="shared" si="14"/>
        <v/>
      </c>
      <c r="AI81" s="153"/>
      <c r="AJ81" s="148" t="str">
        <f t="shared" si="15"/>
        <v/>
      </c>
      <c r="AK81" s="149" t="str">
        <f t="shared" si="16"/>
        <v/>
      </c>
      <c r="AL81" s="154" t="str">
        <f>IFERROR(IF(AND(AF80="Probabilidad",AF81="Probabilidad"),(AL80-(+AL80*AK81)),IF(AND(AF80="Impacto",AF81="Probabilidad"),(AL79-(+AL79*AK81)),IF(AF81="Impacto",AL80,""))),"")</f>
        <v/>
      </c>
      <c r="AM81" s="154" t="str">
        <f>IFERROR(IF(AND(AF80="Impacto",AF81="Impacto"),(AM80-(+AM80*AK81)),IF(AND(AF80="Probabilidad",AF81="Impacto"),(AM79-(+AM79*AK81)),IF(AF81="Probabilidad",AM80,""))),"")</f>
        <v/>
      </c>
      <c r="AN81" s="155"/>
      <c r="AO81" s="155"/>
      <c r="AP81" s="155"/>
      <c r="AQ81" s="155"/>
      <c r="AR81" s="1011"/>
      <c r="AS81" s="855"/>
      <c r="AT81" s="855"/>
      <c r="AU81" s="852"/>
      <c r="AV81" s="855"/>
      <c r="AW81" s="855"/>
      <c r="AX81" s="852"/>
      <c r="AY81" s="852"/>
      <c r="AZ81" s="852"/>
      <c r="BA81" s="798"/>
      <c r="BB81" s="131"/>
      <c r="BC81" s="131"/>
      <c r="BD81" s="175" t="str">
        <f t="shared" si="17"/>
        <v/>
      </c>
      <c r="BE81" s="151"/>
      <c r="BF81" s="151"/>
      <c r="BG81" s="151"/>
      <c r="BH81" s="151"/>
      <c r="BI81" s="131"/>
      <c r="BJ81" s="131"/>
      <c r="BK81" s="131"/>
      <c r="BL81" s="131"/>
      <c r="BM81" s="157"/>
      <c r="BN81" s="157"/>
      <c r="BO81" s="157"/>
      <c r="BP81" s="157"/>
      <c r="BQ81" s="158" t="str">
        <f t="shared" si="18"/>
        <v/>
      </c>
      <c r="BR81" s="159" t="str">
        <f t="shared" si="19"/>
        <v/>
      </c>
      <c r="BS81" s="1034"/>
      <c r="BT81" s="868"/>
      <c r="BU81" s="868"/>
      <c r="BV81" s="1025"/>
    </row>
    <row r="82" spans="1:74" x14ac:dyDescent="0.25">
      <c r="A82" s="1062"/>
      <c r="B82" s="928"/>
      <c r="C82" s="1064"/>
      <c r="D82" s="1013"/>
      <c r="E82" s="831"/>
      <c r="F82" s="834"/>
      <c r="G82" s="1017"/>
      <c r="H82" s="837"/>
      <c r="I82" s="798"/>
      <c r="J82" s="1019"/>
      <c r="K82" s="843"/>
      <c r="L82" s="804"/>
      <c r="M82" s="874"/>
      <c r="N82" s="804"/>
      <c r="O82" s="804"/>
      <c r="P82" s="1017"/>
      <c r="Q82" s="1017"/>
      <c r="R82" s="798"/>
      <c r="S82" s="861"/>
      <c r="T82" s="798"/>
      <c r="U82" s="861"/>
      <c r="V82" s="798"/>
      <c r="W82" s="861"/>
      <c r="X82" s="864"/>
      <c r="Y82" s="861"/>
      <c r="Z82" s="861"/>
      <c r="AA82" s="852"/>
      <c r="AB82" s="152">
        <v>5</v>
      </c>
      <c r="AC82" s="176"/>
      <c r="AD82" s="176"/>
      <c r="AE82" s="151"/>
      <c r="AF82" s="147" t="str">
        <f t="shared" si="13"/>
        <v/>
      </c>
      <c r="AG82" s="153"/>
      <c r="AH82" s="148" t="str">
        <f t="shared" si="14"/>
        <v/>
      </c>
      <c r="AI82" s="153"/>
      <c r="AJ82" s="148" t="str">
        <f t="shared" si="15"/>
        <v/>
      </c>
      <c r="AK82" s="149" t="str">
        <f t="shared" si="16"/>
        <v/>
      </c>
      <c r="AL82" s="154" t="str">
        <f>IFERROR(IF(AND(AF81="Probabilidad",AF82="Probabilidad"),(AL81-(+AL81*AK82)),IF(AND(AF81="Impacto",AF82="Probabilidad"),(AL80-(+AL80*AK82)),IF(AF82="Impacto",AL81,""))),"")</f>
        <v/>
      </c>
      <c r="AM82" s="154" t="str">
        <f>IFERROR(IF(AND(AF81="Impacto",AF82="Impacto"),(AM81-(+AM81*AK82)),IF(AND(AF81="Probabilidad",AF82="Impacto"),(AM80-(+AM80*AK82)),IF(AF82="Probabilidad",AM81,""))),"")</f>
        <v/>
      </c>
      <c r="AN82" s="155"/>
      <c r="AO82" s="155"/>
      <c r="AP82" s="155"/>
      <c r="AQ82" s="155"/>
      <c r="AR82" s="1011"/>
      <c r="AS82" s="855"/>
      <c r="AT82" s="855"/>
      <c r="AU82" s="852"/>
      <c r="AV82" s="855"/>
      <c r="AW82" s="855"/>
      <c r="AX82" s="852"/>
      <c r="AY82" s="852"/>
      <c r="AZ82" s="852"/>
      <c r="BA82" s="798"/>
      <c r="BB82" s="131"/>
      <c r="BC82" s="131"/>
      <c r="BD82" s="175" t="str">
        <f t="shared" si="17"/>
        <v/>
      </c>
      <c r="BE82" s="151"/>
      <c r="BF82" s="151"/>
      <c r="BG82" s="151"/>
      <c r="BH82" s="151"/>
      <c r="BI82" s="131"/>
      <c r="BJ82" s="131"/>
      <c r="BK82" s="131"/>
      <c r="BL82" s="131"/>
      <c r="BM82" s="157"/>
      <c r="BN82" s="157"/>
      <c r="BO82" s="157"/>
      <c r="BP82" s="157"/>
      <c r="BQ82" s="158" t="str">
        <f t="shared" si="18"/>
        <v/>
      </c>
      <c r="BR82" s="159" t="str">
        <f t="shared" si="19"/>
        <v/>
      </c>
      <c r="BS82" s="1034"/>
      <c r="BT82" s="868"/>
      <c r="BU82" s="868"/>
      <c r="BV82" s="1025"/>
    </row>
    <row r="83" spans="1:74" ht="15.75" customHeight="1" thickBot="1" x14ac:dyDescent="0.3">
      <c r="A83" s="1062"/>
      <c r="B83" s="928"/>
      <c r="C83" s="1064"/>
      <c r="D83" s="1014"/>
      <c r="E83" s="831"/>
      <c r="F83" s="1015"/>
      <c r="G83" s="1017"/>
      <c r="H83" s="837"/>
      <c r="I83" s="866"/>
      <c r="J83" s="1020"/>
      <c r="K83" s="843"/>
      <c r="L83" s="906"/>
      <c r="M83" s="968"/>
      <c r="N83" s="906"/>
      <c r="O83" s="906"/>
      <c r="P83" s="1017"/>
      <c r="Q83" s="1017"/>
      <c r="R83" s="866"/>
      <c r="S83" s="899"/>
      <c r="T83" s="866"/>
      <c r="U83" s="899"/>
      <c r="V83" s="866"/>
      <c r="W83" s="899"/>
      <c r="X83" s="910"/>
      <c r="Y83" s="899"/>
      <c r="Z83" s="899"/>
      <c r="AA83" s="936"/>
      <c r="AB83" s="295">
        <v>6</v>
      </c>
      <c r="AC83" s="293"/>
      <c r="AD83" s="293"/>
      <c r="AE83" s="293"/>
      <c r="AF83" s="99" t="str">
        <f t="shared" si="13"/>
        <v/>
      </c>
      <c r="AG83" s="242"/>
      <c r="AH83" s="294" t="str">
        <f t="shared" si="14"/>
        <v/>
      </c>
      <c r="AI83" s="242"/>
      <c r="AJ83" s="294" t="str">
        <f t="shared" si="15"/>
        <v/>
      </c>
      <c r="AK83" s="296" t="str">
        <f t="shared" si="16"/>
        <v/>
      </c>
      <c r="AL83" s="297" t="str">
        <f>IFERROR(IF(AND(AF82="Probabilidad",AF83="Probabilidad"),(AL82-(+AL82*AK83)),IF(AND(AF82="Impacto",AF83="Probabilidad"),(AL81-(+AL81*AK83)),IF(AF83="Impacto",AL82,""))),"")</f>
        <v/>
      </c>
      <c r="AM83" s="297" t="str">
        <f>IFERROR(IF(AND(AF82="Impacto",AF83="Impacto"),(AM82-(+AM82*AK83)),IF(AND(AF82="Probabilidad",AF83="Impacto"),(AM81-(+AM81*AK83)),IF(AF83="Probabilidad",AM82,""))),"")</f>
        <v/>
      </c>
      <c r="AN83" s="127"/>
      <c r="AO83" s="127"/>
      <c r="AP83" s="127"/>
      <c r="AQ83" s="127"/>
      <c r="AR83" s="1011"/>
      <c r="AS83" s="907"/>
      <c r="AT83" s="907"/>
      <c r="AU83" s="936"/>
      <c r="AV83" s="907"/>
      <c r="AW83" s="907"/>
      <c r="AX83" s="936"/>
      <c r="AY83" s="936"/>
      <c r="AZ83" s="936"/>
      <c r="BA83" s="866"/>
      <c r="BB83" s="212"/>
      <c r="BC83" s="212"/>
      <c r="BD83" s="341" t="str">
        <f t="shared" si="17"/>
        <v/>
      </c>
      <c r="BE83" s="293"/>
      <c r="BF83" s="293"/>
      <c r="BG83" s="293"/>
      <c r="BH83" s="293"/>
      <c r="BI83" s="212"/>
      <c r="BJ83" s="212"/>
      <c r="BK83" s="212"/>
      <c r="BL83" s="212"/>
      <c r="BM83" s="299"/>
      <c r="BN83" s="299"/>
      <c r="BO83" s="299"/>
      <c r="BP83" s="299"/>
      <c r="BQ83" s="300" t="str">
        <f t="shared" si="18"/>
        <v/>
      </c>
      <c r="BR83" s="301" t="str">
        <f t="shared" si="19"/>
        <v/>
      </c>
      <c r="BS83" s="1034"/>
      <c r="BT83" s="1023"/>
      <c r="BU83" s="1023"/>
      <c r="BV83" s="1026"/>
    </row>
    <row r="84" spans="1:74" ht="174" customHeight="1" x14ac:dyDescent="0.25">
      <c r="A84" s="1062"/>
      <c r="B84" s="928"/>
      <c r="C84" s="1064"/>
      <c r="D84" s="1012" t="s">
        <v>204</v>
      </c>
      <c r="E84" s="992" t="s">
        <v>419</v>
      </c>
      <c r="F84" s="993">
        <v>3</v>
      </c>
      <c r="G84" s="984" t="s">
        <v>454</v>
      </c>
      <c r="H84" s="1028"/>
      <c r="I84" s="1030"/>
      <c r="J84" s="956" t="s">
        <v>455</v>
      </c>
      <c r="K84" s="957" t="s">
        <v>208</v>
      </c>
      <c r="L84" s="984" t="s">
        <v>209</v>
      </c>
      <c r="M84" s="959" t="s">
        <v>456</v>
      </c>
      <c r="N84" s="984"/>
      <c r="O84" s="984"/>
      <c r="P84" s="985" t="s">
        <v>457</v>
      </c>
      <c r="Q84" s="986">
        <v>0.8</v>
      </c>
      <c r="R84" s="973" t="s">
        <v>458</v>
      </c>
      <c r="S84" s="987">
        <f>IF(R84="Muy Alta",100%,IF(R84="Alta",80%,IF(R84="Media",60%,IF(R84="Baja",40%,IF(R84="Muy Baja",20%,"")))))</f>
        <v>1</v>
      </c>
      <c r="T84" s="973"/>
      <c r="U84" s="987" t="str">
        <f>IF(T84="Catastrófico",100%,IF(T84="Mayor",80%,IF(T84="Moderado",60%,IF(T84="Menor",40%,IF(T84="Leve",20%,"")))))</f>
        <v/>
      </c>
      <c r="V84" s="973" t="s">
        <v>213</v>
      </c>
      <c r="W84" s="987">
        <f>IF(V84="Catastrófico",100%,IF(V84="Mayor",80%,IF(V84="Moderado",60%,IF(V84="Menor",40%,IF(V84="Leve",20%,"")))))</f>
        <v>0.6</v>
      </c>
      <c r="X84" s="990" t="str">
        <f>IF(Y84=100%,"Catastrófico",IF(Y84=80%,"Mayor",IF(Y84=60%,"Moderado",IF(Y84=40%,"Menor",IF(Y84=20%,"Leve","")))))</f>
        <v>Moderado</v>
      </c>
      <c r="Y84" s="987">
        <f>IF(AND(U84="",W84=""),"",MAX(U84,W84))</f>
        <v>0.6</v>
      </c>
      <c r="Z84" s="987" t="str">
        <f>CONCATENATE(R84,X84)</f>
        <v>Muy AltaModerado</v>
      </c>
      <c r="AA84" s="972" t="str">
        <f>IF(Z84="Muy AltaLeve","Alto",IF(Z84="Muy AltaMenor","Alto",IF(Z84="Muy AltaModerado","Alto",IF(Z84="Muy AltaMayor","Alto",IF(Z84="Muy AltaCatastrófico","Extremo",IF(Z84="AltaLeve","Moderado",IF(Z84="AltaMenor","Moderado",IF(Z84="AltaModerado","Alto",IF(Z84="AltaMayor","Alto",IF(Z84="AltaCatastrófico","Extremo",IF(Z84="MediaLeve","Moderado",IF(Z84="MediaMenor","Moderado",IF(Z84="MediaModerado","Moderado",IF(Z84="MediaMayor","Alto",IF(Z84="MediaCatastrófico","Extremo",IF(Z84="BajaLeve","Bajo",IF(Z84="BajaMenor","Moderado",IF(Z84="BajaModerado","Moderado",IF(Z84="BajaMayor","Alto",IF(Z84="BajaCatastrófico","Extremo",IF(Z84="Muy BajaLeve","Bajo",IF(Z84="Muy BajaMenor","Bajo",IF(Z84="Muy BajaModerado","Moderado",IF(Z84="Muy BajaMayor","Alto",IF(Z84="Muy BajaCatastrófico","Extremo","")))))))))))))))))))))))))</f>
        <v>Alto</v>
      </c>
      <c r="AB84" s="245">
        <v>1</v>
      </c>
      <c r="AC84" s="342" t="s">
        <v>459</v>
      </c>
      <c r="AD84" s="308" t="s">
        <v>282</v>
      </c>
      <c r="AE84" s="342" t="s">
        <v>460</v>
      </c>
      <c r="AF84" s="246" t="str">
        <f t="shared" si="13"/>
        <v>Probabilidad</v>
      </c>
      <c r="AG84" s="247" t="s">
        <v>216</v>
      </c>
      <c r="AH84" s="244">
        <f t="shared" si="14"/>
        <v>0.25</v>
      </c>
      <c r="AI84" s="247" t="s">
        <v>217</v>
      </c>
      <c r="AJ84" s="244">
        <f t="shared" si="15"/>
        <v>0.15</v>
      </c>
      <c r="AK84" s="248">
        <f t="shared" si="16"/>
        <v>0.4</v>
      </c>
      <c r="AL84" s="249">
        <f>IFERROR(IF(AF84="Probabilidad",(S84-(+S84*AK84)),IF(AF84="Impacto",S84,"")),"")</f>
        <v>0.6</v>
      </c>
      <c r="AM84" s="249">
        <f>IFERROR(IF(AF84="Impacto",(Y84-(+Y84*AK84)),IF(AF84="Probabilidad",Y84,"")),"")</f>
        <v>0.6</v>
      </c>
      <c r="AN84" s="250" t="s">
        <v>218</v>
      </c>
      <c r="AO84" s="250" t="s">
        <v>219</v>
      </c>
      <c r="AP84" s="250" t="s">
        <v>243</v>
      </c>
      <c r="AQ84" s="250" t="s">
        <v>221</v>
      </c>
      <c r="AR84" s="1031" t="s">
        <v>461</v>
      </c>
      <c r="AS84" s="989">
        <f>S84</f>
        <v>1</v>
      </c>
      <c r="AT84" s="989">
        <f>IF(AL84="","",MIN(AL84:AL89))</f>
        <v>7.4088000000000001E-2</v>
      </c>
      <c r="AU84" s="972" t="str">
        <f>IFERROR(IF(AT84="","",IF(AT84&lt;=0.2,"Muy Baja",IF(AT84&lt;=0.4,"Baja",IF(AT84&lt;=0.6,"Media",IF(AT84&lt;=0.8,"Alta","Muy Alta"))))),"")</f>
        <v>Muy Baja</v>
      </c>
      <c r="AV84" s="989">
        <f>Y84</f>
        <v>0.6</v>
      </c>
      <c r="AW84" s="989">
        <f>IF(AM84="","",MIN(AM84:AM89))</f>
        <v>0.6</v>
      </c>
      <c r="AX84" s="972" t="str">
        <f>IFERROR(IF(AW84="","",IF(AW84&lt;=0.2,"Leve",IF(AW84&lt;=0.4,"Menor",IF(AW84&lt;=0.6,"Moderado",IF(AW84&lt;=0.8,"Mayor","Catastrófico"))))),"")</f>
        <v>Moderado</v>
      </c>
      <c r="AY84" s="972" t="str">
        <f>AA84</f>
        <v>Alto</v>
      </c>
      <c r="AZ84" s="972" t="str">
        <f>IFERROR(IF(OR(AND(AU84="Muy Baja",AX84="Leve"),AND(AU84="Muy Baja",AX84="Menor"),AND(AU84="Baja",AX84="Leve")),"Bajo",IF(OR(AND(AU84="Muy baja",AX84="Moderado"),AND(AU84="Baja",AX84="Menor"),AND(AU84="Baja",AX84="Moderado"),AND(AU84="Media",AX84="Leve"),AND(AU84="Media",AX84="Menor"),AND(AU84="Media",AX84="Moderado"),AND(AU84="Alta",AX84="Leve"),AND(AU84="Alta",AX84="Menor")),"Moderado",IF(OR(AND(AU84="Muy Baja",AX84="Mayor"),AND(AU84="Baja",AX84="Mayor"),AND(AU84="Media",AX84="Mayor"),AND(AU84="Alta",AX84="Moderado"),AND(AU84="Alta",AX84="Mayor"),AND(AU84="Muy Alta",AX84="Leve"),AND(AU84="Muy Alta",AX84="Menor"),AND(AU84="Muy Alta",AX84="Moderado"),AND(AU84="Muy Alta",AX84="Mayor")),"Alto",IF(OR(AND(AU84="Muy Baja",AX84="Catastrófico"),AND(AU84="Baja",AX84="Catastrófico"),AND(AU84="Media",AX84="Catastrófico"),AND(AU84="Alta",AX84="Catastrófico"),AND(AU84="Muy Alta",AX84="Catastrófico")),"Extremo","")))),"")</f>
        <v>Moderado</v>
      </c>
      <c r="BA84" s="973" t="s">
        <v>223</v>
      </c>
      <c r="BB84" s="415" t="s">
        <v>462</v>
      </c>
      <c r="BC84" s="416" t="s">
        <v>463</v>
      </c>
      <c r="BD84" s="271">
        <f t="shared" si="17"/>
        <v>3</v>
      </c>
      <c r="BE84" s="417">
        <v>1</v>
      </c>
      <c r="BF84" s="399">
        <v>1</v>
      </c>
      <c r="BG84" s="399">
        <v>1</v>
      </c>
      <c r="BH84" s="399" t="s">
        <v>464</v>
      </c>
      <c r="BI84" s="418" t="s">
        <v>465</v>
      </c>
      <c r="BJ84" s="405" t="s">
        <v>466</v>
      </c>
      <c r="BK84" s="251" t="s">
        <v>467</v>
      </c>
      <c r="BL84" s="251" t="s">
        <v>468</v>
      </c>
      <c r="BM84" s="254">
        <v>1</v>
      </c>
      <c r="BN84" s="254"/>
      <c r="BO84" s="254"/>
      <c r="BP84" s="254"/>
      <c r="BQ84" s="255">
        <f t="shared" si="18"/>
        <v>1</v>
      </c>
      <c r="BR84" s="256">
        <f t="shared" si="19"/>
        <v>0.33333333333333331</v>
      </c>
      <c r="BS84" s="951" t="s">
        <v>469</v>
      </c>
      <c r="BT84" s="984" t="s">
        <v>470</v>
      </c>
      <c r="BU84" s="984" t="s">
        <v>232</v>
      </c>
      <c r="BV84" s="1035" t="s">
        <v>232</v>
      </c>
    </row>
    <row r="85" spans="1:74" ht="69" customHeight="1" x14ac:dyDescent="0.25">
      <c r="A85" s="1062"/>
      <c r="B85" s="928"/>
      <c r="C85" s="1064"/>
      <c r="D85" s="1013"/>
      <c r="E85" s="831"/>
      <c r="F85" s="834"/>
      <c r="G85" s="804"/>
      <c r="H85" s="1029"/>
      <c r="I85" s="928"/>
      <c r="J85" s="840"/>
      <c r="K85" s="843"/>
      <c r="L85" s="804"/>
      <c r="M85" s="874"/>
      <c r="N85" s="804"/>
      <c r="O85" s="804"/>
      <c r="P85" s="868"/>
      <c r="Q85" s="880"/>
      <c r="R85" s="798"/>
      <c r="S85" s="861"/>
      <c r="T85" s="798"/>
      <c r="U85" s="861"/>
      <c r="V85" s="798"/>
      <c r="W85" s="861"/>
      <c r="X85" s="864"/>
      <c r="Y85" s="861"/>
      <c r="Z85" s="861"/>
      <c r="AA85" s="852"/>
      <c r="AB85" s="152">
        <v>2</v>
      </c>
      <c r="AC85" s="225" t="s">
        <v>471</v>
      </c>
      <c r="AD85" s="132" t="s">
        <v>274</v>
      </c>
      <c r="AE85" s="225" t="s">
        <v>472</v>
      </c>
      <c r="AF85" s="147" t="str">
        <f t="shared" si="13"/>
        <v>Probabilidad</v>
      </c>
      <c r="AG85" s="153" t="s">
        <v>216</v>
      </c>
      <c r="AH85" s="148">
        <f t="shared" si="14"/>
        <v>0.25</v>
      </c>
      <c r="AI85" s="153" t="s">
        <v>217</v>
      </c>
      <c r="AJ85" s="148">
        <f t="shared" si="15"/>
        <v>0.15</v>
      </c>
      <c r="AK85" s="149">
        <f t="shared" si="16"/>
        <v>0.4</v>
      </c>
      <c r="AL85" s="154">
        <f>IFERROR(IF(AND(AF84="Probabilidad",AF85="Probabilidad"),(AL84-(+AL84*AK85)),IF(AF85="Probabilidad",(S84-(+S84*AK85)),IF(AF85="Impacto",AL84,""))),"")</f>
        <v>0.36</v>
      </c>
      <c r="AM85" s="154">
        <f>IFERROR(IF(AND(AF84="Impacto",AF85="Impacto"),(AM84-(+AM84*AK85)),IF(AF85="Impacto",(Y84-(+Y84*AK85)),IF(AF85="Probabilidad",AM84,""))),"")</f>
        <v>0.6</v>
      </c>
      <c r="AN85" s="155" t="s">
        <v>218</v>
      </c>
      <c r="AO85" s="155" t="s">
        <v>219</v>
      </c>
      <c r="AP85" s="155" t="s">
        <v>243</v>
      </c>
      <c r="AQ85" s="155" t="s">
        <v>221</v>
      </c>
      <c r="AR85" s="1032"/>
      <c r="AS85" s="855"/>
      <c r="AT85" s="855"/>
      <c r="AU85" s="852"/>
      <c r="AV85" s="855"/>
      <c r="AW85" s="855"/>
      <c r="AX85" s="852"/>
      <c r="AY85" s="852"/>
      <c r="AZ85" s="852"/>
      <c r="BA85" s="798"/>
      <c r="BB85" s="179"/>
      <c r="BC85" s="131"/>
      <c r="BD85" s="175" t="str">
        <f t="shared" si="17"/>
        <v/>
      </c>
      <c r="BE85" s="151"/>
      <c r="BF85" s="151"/>
      <c r="BG85" s="151"/>
      <c r="BH85" s="151"/>
      <c r="BI85" s="131"/>
      <c r="BJ85" s="131"/>
      <c r="BK85" s="131"/>
      <c r="BL85" s="131"/>
      <c r="BM85" s="157"/>
      <c r="BN85" s="157"/>
      <c r="BO85" s="157"/>
      <c r="BP85" s="157"/>
      <c r="BQ85" s="158" t="str">
        <f t="shared" si="18"/>
        <v/>
      </c>
      <c r="BR85" s="159" t="str">
        <f t="shared" si="19"/>
        <v/>
      </c>
      <c r="BS85" s="819"/>
      <c r="BT85" s="804"/>
      <c r="BU85" s="804"/>
      <c r="BV85" s="1036"/>
    </row>
    <row r="86" spans="1:74" ht="69" customHeight="1" x14ac:dyDescent="0.25">
      <c r="A86" s="1062"/>
      <c r="B86" s="928"/>
      <c r="C86" s="1064"/>
      <c r="D86" s="1013"/>
      <c r="E86" s="831"/>
      <c r="F86" s="834"/>
      <c r="G86" s="804"/>
      <c r="H86" s="1029"/>
      <c r="I86" s="928"/>
      <c r="J86" s="840"/>
      <c r="K86" s="843"/>
      <c r="L86" s="804"/>
      <c r="M86" s="874"/>
      <c r="N86" s="804"/>
      <c r="O86" s="804"/>
      <c r="P86" s="868"/>
      <c r="Q86" s="880"/>
      <c r="R86" s="798"/>
      <c r="S86" s="861"/>
      <c r="T86" s="798"/>
      <c r="U86" s="861"/>
      <c r="V86" s="798"/>
      <c r="W86" s="861"/>
      <c r="X86" s="864"/>
      <c r="Y86" s="861"/>
      <c r="Z86" s="861"/>
      <c r="AA86" s="852"/>
      <c r="AB86" s="152">
        <v>3</v>
      </c>
      <c r="AC86" s="225" t="s">
        <v>473</v>
      </c>
      <c r="AD86" s="132" t="s">
        <v>282</v>
      </c>
      <c r="AE86" s="225" t="s">
        <v>474</v>
      </c>
      <c r="AF86" s="147" t="str">
        <f t="shared" si="13"/>
        <v>Probabilidad</v>
      </c>
      <c r="AG86" s="153" t="s">
        <v>216</v>
      </c>
      <c r="AH86" s="148">
        <f t="shared" si="14"/>
        <v>0.25</v>
      </c>
      <c r="AI86" s="153" t="s">
        <v>217</v>
      </c>
      <c r="AJ86" s="148">
        <f t="shared" si="15"/>
        <v>0.15</v>
      </c>
      <c r="AK86" s="149">
        <f t="shared" si="16"/>
        <v>0.4</v>
      </c>
      <c r="AL86" s="154">
        <f>IFERROR(IF(AND(AF85="Probabilidad",AF86="Probabilidad"),(AL85-(+AL85*AK86)),IF(AND(AF85="Impacto",AF86="Probabilidad"),(AL84-(+AL84*AK86)),IF(AF86="Impacto",AL85,""))),"")</f>
        <v>0.216</v>
      </c>
      <c r="AM86" s="154">
        <f>IFERROR(IF(AND(AF85="Impacto",AF86="Impacto"),(AM85-(+AM85*AK86)),IF(AND(AF85="Probabilidad",AF86="Impacto"),(AM84-(+AM84*AK86)),IF(AF86="Probabilidad",AM85,""))),"")</f>
        <v>0.6</v>
      </c>
      <c r="AN86" s="155" t="s">
        <v>218</v>
      </c>
      <c r="AO86" s="155" t="s">
        <v>475</v>
      </c>
      <c r="AP86" s="155" t="s">
        <v>476</v>
      </c>
      <c r="AQ86" s="155" t="s">
        <v>221</v>
      </c>
      <c r="AR86" s="1032"/>
      <c r="AS86" s="855"/>
      <c r="AT86" s="855"/>
      <c r="AU86" s="852"/>
      <c r="AV86" s="855"/>
      <c r="AW86" s="855"/>
      <c r="AX86" s="852"/>
      <c r="AY86" s="852"/>
      <c r="AZ86" s="852"/>
      <c r="BA86" s="798"/>
      <c r="BB86" s="179"/>
      <c r="BC86" s="131"/>
      <c r="BD86" s="175" t="str">
        <f t="shared" si="17"/>
        <v/>
      </c>
      <c r="BE86" s="151"/>
      <c r="BF86" s="151"/>
      <c r="BG86" s="151"/>
      <c r="BH86" s="151"/>
      <c r="BI86" s="131"/>
      <c r="BJ86" s="131"/>
      <c r="BK86" s="131"/>
      <c r="BL86" s="131"/>
      <c r="BM86" s="157"/>
      <c r="BN86" s="157"/>
      <c r="BO86" s="157"/>
      <c r="BP86" s="157"/>
      <c r="BQ86" s="158" t="str">
        <f t="shared" si="18"/>
        <v/>
      </c>
      <c r="BR86" s="159" t="str">
        <f t="shared" si="19"/>
        <v/>
      </c>
      <c r="BS86" s="819"/>
      <c r="BT86" s="804"/>
      <c r="BU86" s="804"/>
      <c r="BV86" s="1036"/>
    </row>
    <row r="87" spans="1:74" ht="69" customHeight="1" x14ac:dyDescent="0.25">
      <c r="A87" s="1062"/>
      <c r="B87" s="928"/>
      <c r="C87" s="1064"/>
      <c r="D87" s="1013"/>
      <c r="E87" s="831"/>
      <c r="F87" s="834"/>
      <c r="G87" s="804"/>
      <c r="H87" s="1029"/>
      <c r="I87" s="928"/>
      <c r="J87" s="840"/>
      <c r="K87" s="843"/>
      <c r="L87" s="804"/>
      <c r="M87" s="874"/>
      <c r="N87" s="804"/>
      <c r="O87" s="804"/>
      <c r="P87" s="868"/>
      <c r="Q87" s="880"/>
      <c r="R87" s="798"/>
      <c r="S87" s="861"/>
      <c r="T87" s="798"/>
      <c r="U87" s="861"/>
      <c r="V87" s="798"/>
      <c r="W87" s="861"/>
      <c r="X87" s="864"/>
      <c r="Y87" s="861"/>
      <c r="Z87" s="861"/>
      <c r="AA87" s="852"/>
      <c r="AB87" s="152">
        <v>4</v>
      </c>
      <c r="AC87" s="225" t="s">
        <v>477</v>
      </c>
      <c r="AD87" s="225" t="s">
        <v>371</v>
      </c>
      <c r="AE87" s="225" t="s">
        <v>478</v>
      </c>
      <c r="AF87" s="147" t="str">
        <f t="shared" si="13"/>
        <v>Probabilidad</v>
      </c>
      <c r="AG87" s="153" t="s">
        <v>286</v>
      </c>
      <c r="AH87" s="148">
        <f t="shared" si="14"/>
        <v>0.15</v>
      </c>
      <c r="AI87" s="153" t="s">
        <v>217</v>
      </c>
      <c r="AJ87" s="148">
        <f t="shared" si="15"/>
        <v>0.15</v>
      </c>
      <c r="AK87" s="149">
        <f t="shared" si="16"/>
        <v>0.3</v>
      </c>
      <c r="AL87" s="154">
        <f>IFERROR(IF(AND(AF86="Probabilidad",AF87="Probabilidad"),(AL86-(+AL86*AK87)),IF(AND(AF86="Impacto",AF87="Probabilidad"),(AL85-(+AL85*AK87)),IF(AF87="Impacto",AL86,""))),"")</f>
        <v>0.1512</v>
      </c>
      <c r="AM87" s="154">
        <f>IFERROR(IF(AND(AF86="Impacto",AF87="Impacto"),(AM86-(+AM86*AK87)),IF(AND(AF86="Probabilidad",AF87="Impacto"),(AM85-(+AM85*AK87)),IF(AF87="Probabilidad",AM86,""))),"")</f>
        <v>0.6</v>
      </c>
      <c r="AN87" s="155" t="s">
        <v>218</v>
      </c>
      <c r="AO87" s="155" t="s">
        <v>475</v>
      </c>
      <c r="AP87" s="155" t="s">
        <v>243</v>
      </c>
      <c r="AQ87" s="155" t="s">
        <v>221</v>
      </c>
      <c r="AR87" s="1032"/>
      <c r="AS87" s="855"/>
      <c r="AT87" s="855"/>
      <c r="AU87" s="852"/>
      <c r="AV87" s="855"/>
      <c r="AW87" s="855"/>
      <c r="AX87" s="852"/>
      <c r="AY87" s="852"/>
      <c r="AZ87" s="852"/>
      <c r="BA87" s="798"/>
      <c r="BB87" s="179"/>
      <c r="BC87" s="131"/>
      <c r="BD87" s="175" t="str">
        <f t="shared" si="17"/>
        <v/>
      </c>
      <c r="BE87" s="151"/>
      <c r="BF87" s="151"/>
      <c r="BG87" s="151"/>
      <c r="BH87" s="151"/>
      <c r="BI87" s="131"/>
      <c r="BJ87" s="131"/>
      <c r="BK87" s="131"/>
      <c r="BL87" s="131"/>
      <c r="BM87" s="157"/>
      <c r="BN87" s="157"/>
      <c r="BO87" s="157"/>
      <c r="BP87" s="157"/>
      <c r="BQ87" s="158" t="str">
        <f t="shared" si="18"/>
        <v/>
      </c>
      <c r="BR87" s="159" t="str">
        <f t="shared" si="19"/>
        <v/>
      </c>
      <c r="BS87" s="819"/>
      <c r="BT87" s="804"/>
      <c r="BU87" s="804"/>
      <c r="BV87" s="1036"/>
    </row>
    <row r="88" spans="1:74" ht="69" customHeight="1" x14ac:dyDescent="0.25">
      <c r="A88" s="1062"/>
      <c r="B88" s="928"/>
      <c r="C88" s="1064"/>
      <c r="D88" s="1013"/>
      <c r="E88" s="831"/>
      <c r="F88" s="834"/>
      <c r="G88" s="804"/>
      <c r="H88" s="1029"/>
      <c r="I88" s="928"/>
      <c r="J88" s="840"/>
      <c r="K88" s="843"/>
      <c r="L88" s="804"/>
      <c r="M88" s="874"/>
      <c r="N88" s="804"/>
      <c r="O88" s="804"/>
      <c r="P88" s="868"/>
      <c r="Q88" s="880"/>
      <c r="R88" s="798"/>
      <c r="S88" s="861"/>
      <c r="T88" s="798"/>
      <c r="U88" s="861"/>
      <c r="V88" s="798"/>
      <c r="W88" s="861"/>
      <c r="X88" s="864"/>
      <c r="Y88" s="861"/>
      <c r="Z88" s="861"/>
      <c r="AA88" s="852"/>
      <c r="AB88" s="152">
        <v>5</v>
      </c>
      <c r="AC88" s="225" t="s">
        <v>479</v>
      </c>
      <c r="AD88" s="225" t="s">
        <v>371</v>
      </c>
      <c r="AE88" s="225" t="s">
        <v>480</v>
      </c>
      <c r="AF88" s="147" t="str">
        <f t="shared" si="13"/>
        <v>Probabilidad</v>
      </c>
      <c r="AG88" s="153" t="s">
        <v>286</v>
      </c>
      <c r="AH88" s="148">
        <f t="shared" si="14"/>
        <v>0.15</v>
      </c>
      <c r="AI88" s="153" t="s">
        <v>217</v>
      </c>
      <c r="AJ88" s="148">
        <f t="shared" si="15"/>
        <v>0.15</v>
      </c>
      <c r="AK88" s="149">
        <f t="shared" si="16"/>
        <v>0.3</v>
      </c>
      <c r="AL88" s="154">
        <f>IFERROR(IF(AND(AF87="Probabilidad",AF88="Probabilidad"),(AL87-(+AL87*AK88)),IF(AND(AF87="Impacto",AF88="Probabilidad"),(AL86-(+AL86*AK88)),IF(AF88="Impacto",AL87,""))),"")</f>
        <v>0.10584</v>
      </c>
      <c r="AM88" s="154">
        <f>IFERROR(IF(AND(AF87="Impacto",AF88="Impacto"),(AM87-(+AM87*AK88)),IF(AND(AF87="Probabilidad",AF88="Impacto"),(AM86-(+AM86*AK88)),IF(AF88="Probabilidad",AM87,""))),"")</f>
        <v>0.6</v>
      </c>
      <c r="AN88" s="155" t="s">
        <v>218</v>
      </c>
      <c r="AO88" s="155" t="s">
        <v>242</v>
      </c>
      <c r="AP88" s="155" t="s">
        <v>243</v>
      </c>
      <c r="AQ88" s="155" t="s">
        <v>221</v>
      </c>
      <c r="AR88" s="1032"/>
      <c r="AS88" s="855"/>
      <c r="AT88" s="855"/>
      <c r="AU88" s="852"/>
      <c r="AV88" s="855"/>
      <c r="AW88" s="855"/>
      <c r="AX88" s="852"/>
      <c r="AY88" s="852"/>
      <c r="AZ88" s="852"/>
      <c r="BA88" s="798"/>
      <c r="BB88" s="179"/>
      <c r="BC88" s="131"/>
      <c r="BD88" s="175" t="str">
        <f t="shared" si="17"/>
        <v/>
      </c>
      <c r="BE88" s="151"/>
      <c r="BF88" s="151"/>
      <c r="BG88" s="151"/>
      <c r="BH88" s="151"/>
      <c r="BI88" s="131"/>
      <c r="BJ88" s="131"/>
      <c r="BK88" s="131"/>
      <c r="BL88" s="131"/>
      <c r="BM88" s="157"/>
      <c r="BN88" s="157"/>
      <c r="BO88" s="157"/>
      <c r="BP88" s="157"/>
      <c r="BQ88" s="158" t="str">
        <f t="shared" si="18"/>
        <v/>
      </c>
      <c r="BR88" s="159" t="str">
        <f t="shared" si="19"/>
        <v/>
      </c>
      <c r="BS88" s="819"/>
      <c r="BT88" s="804"/>
      <c r="BU88" s="804"/>
      <c r="BV88" s="1036"/>
    </row>
    <row r="89" spans="1:74" ht="66" customHeight="1" thickBot="1" x14ac:dyDescent="0.3">
      <c r="A89" s="1062"/>
      <c r="B89" s="928"/>
      <c r="C89" s="1064"/>
      <c r="D89" s="1014"/>
      <c r="E89" s="831"/>
      <c r="F89" s="1015"/>
      <c r="G89" s="906"/>
      <c r="H89" s="1029"/>
      <c r="I89" s="999"/>
      <c r="J89" s="966"/>
      <c r="K89" s="843"/>
      <c r="L89" s="906"/>
      <c r="M89" s="968"/>
      <c r="N89" s="906"/>
      <c r="O89" s="906"/>
      <c r="P89" s="1023"/>
      <c r="Q89" s="1022"/>
      <c r="R89" s="866"/>
      <c r="S89" s="899"/>
      <c r="T89" s="866"/>
      <c r="U89" s="899"/>
      <c r="V89" s="866"/>
      <c r="W89" s="899"/>
      <c r="X89" s="910"/>
      <c r="Y89" s="899"/>
      <c r="Z89" s="899"/>
      <c r="AA89" s="936"/>
      <c r="AB89" s="295">
        <v>6</v>
      </c>
      <c r="AC89" s="339" t="s">
        <v>481</v>
      </c>
      <c r="AD89" s="339" t="s">
        <v>371</v>
      </c>
      <c r="AE89" s="339" t="s">
        <v>482</v>
      </c>
      <c r="AF89" s="99" t="str">
        <f t="shared" si="13"/>
        <v>Probabilidad</v>
      </c>
      <c r="AG89" s="242" t="s">
        <v>286</v>
      </c>
      <c r="AH89" s="294">
        <f t="shared" si="14"/>
        <v>0.15</v>
      </c>
      <c r="AI89" s="242" t="s">
        <v>217</v>
      </c>
      <c r="AJ89" s="294">
        <f t="shared" si="15"/>
        <v>0.15</v>
      </c>
      <c r="AK89" s="296">
        <f t="shared" si="16"/>
        <v>0.3</v>
      </c>
      <c r="AL89" s="297">
        <f>IFERROR(IF(AND(AF88="Probabilidad",AF89="Probabilidad"),(AL88-(+AL88*AK89)),IF(AND(AF88="Impacto",AF89="Probabilidad"),(AL87-(+AL87*AK89)),IF(AF89="Impacto",AL88,""))),"")</f>
        <v>7.4088000000000001E-2</v>
      </c>
      <c r="AM89" s="297">
        <f>IFERROR(IF(AND(AF88="Impacto",AF89="Impacto"),(AM88-(+AM88*AK89)),IF(AND(AF88="Probabilidad",AF89="Impacto"),(AM87-(+AM87*AK89)),IF(AF89="Probabilidad",AM88,""))),"")</f>
        <v>0.6</v>
      </c>
      <c r="AN89" s="127" t="s">
        <v>218</v>
      </c>
      <c r="AO89" s="127" t="s">
        <v>242</v>
      </c>
      <c r="AP89" s="127" t="s">
        <v>220</v>
      </c>
      <c r="AQ89" s="127" t="s">
        <v>221</v>
      </c>
      <c r="AR89" s="1032"/>
      <c r="AS89" s="907"/>
      <c r="AT89" s="907"/>
      <c r="AU89" s="936"/>
      <c r="AV89" s="907"/>
      <c r="AW89" s="907"/>
      <c r="AX89" s="936"/>
      <c r="AY89" s="936"/>
      <c r="AZ89" s="936"/>
      <c r="BA89" s="866"/>
      <c r="BB89" s="340"/>
      <c r="BC89" s="212"/>
      <c r="BD89" s="341" t="str">
        <f t="shared" si="17"/>
        <v/>
      </c>
      <c r="BE89" s="293"/>
      <c r="BF89" s="293"/>
      <c r="BG89" s="293"/>
      <c r="BH89" s="293"/>
      <c r="BI89" s="212"/>
      <c r="BJ89" s="212"/>
      <c r="BK89" s="212"/>
      <c r="BL89" s="212"/>
      <c r="BM89" s="299"/>
      <c r="BN89" s="299"/>
      <c r="BO89" s="299"/>
      <c r="BP89" s="299"/>
      <c r="BQ89" s="300" t="str">
        <f t="shared" si="18"/>
        <v/>
      </c>
      <c r="BR89" s="301" t="str">
        <f t="shared" si="19"/>
        <v/>
      </c>
      <c r="BS89" s="819"/>
      <c r="BT89" s="906"/>
      <c r="BU89" s="906"/>
      <c r="BV89" s="1037"/>
    </row>
    <row r="90" spans="1:74" ht="92.25" customHeight="1" x14ac:dyDescent="0.25">
      <c r="A90" s="1062"/>
      <c r="B90" s="928"/>
      <c r="C90" s="1064"/>
      <c r="D90" s="1012" t="s">
        <v>204</v>
      </c>
      <c r="E90" s="992" t="s">
        <v>419</v>
      </c>
      <c r="F90" s="993">
        <v>4</v>
      </c>
      <c r="G90" s="984" t="s">
        <v>454</v>
      </c>
      <c r="H90" s="1028"/>
      <c r="I90" s="1030"/>
      <c r="J90" s="956" t="s">
        <v>483</v>
      </c>
      <c r="K90" s="957" t="s">
        <v>208</v>
      </c>
      <c r="L90" s="984" t="s">
        <v>209</v>
      </c>
      <c r="M90" s="1038" t="s">
        <v>484</v>
      </c>
      <c r="N90" s="984"/>
      <c r="O90" s="984"/>
      <c r="P90" s="985" t="s">
        <v>485</v>
      </c>
      <c r="Q90" s="1041">
        <v>0.9</v>
      </c>
      <c r="R90" s="973" t="s">
        <v>458</v>
      </c>
      <c r="S90" s="987">
        <f>IF(R90="Muy Alta",100%,IF(R90="Alta",80%,IF(R90="Media",60%,IF(R90="Baja",40%,IF(R90="Muy Baja",20%,"")))))</f>
        <v>1</v>
      </c>
      <c r="T90" s="973"/>
      <c r="U90" s="987" t="str">
        <f>IF(T90="Catastrófico",100%,IF(T90="Mayor",80%,IF(T90="Moderado",60%,IF(T90="Menor",40%,IF(T90="Leve",20%,"")))))</f>
        <v/>
      </c>
      <c r="V90" s="973" t="s">
        <v>253</v>
      </c>
      <c r="W90" s="987">
        <f>IF(V90="Catastrófico",100%,IF(V90="Mayor",80%,IF(V90="Moderado",60%,IF(V90="Menor",40%,IF(V90="Leve",20%,"")))))</f>
        <v>0.4</v>
      </c>
      <c r="X90" s="990" t="str">
        <f>IF(Y90=100%,"Catastrófico",IF(Y90=80%,"Mayor",IF(Y90=60%,"Moderado",IF(Y90=40%,"Menor",IF(Y90=20%,"Leve","")))))</f>
        <v>Menor</v>
      </c>
      <c r="Y90" s="987">
        <f>IF(AND(U90="",W90=""),"",MAX(U90,W90))</f>
        <v>0.4</v>
      </c>
      <c r="Z90" s="987" t="str">
        <f>CONCATENATE(R90,X90)</f>
        <v>Muy AltaMenor</v>
      </c>
      <c r="AA90" s="972" t="str">
        <f>IF(Z90="Muy AltaLeve","Alto",IF(Z90="Muy AltaMenor","Alto",IF(Z90="Muy AltaModerado","Alto",IF(Z90="Muy AltaMayor","Alto",IF(Z90="Muy AltaCatastrófico","Extremo",IF(Z90="AltaLeve","Moderado",IF(Z90="AltaMenor","Moderado",IF(Z90="AltaModerado","Alto",IF(Z90="AltaMayor","Alto",IF(Z90="AltaCatastrófico","Extremo",IF(Z90="MediaLeve","Moderado",IF(Z90="MediaMenor","Moderado",IF(Z90="MediaModerado","Moderado",IF(Z90="MediaMayor","Alto",IF(Z90="MediaCatastrófico","Extremo",IF(Z90="BajaLeve","Bajo",IF(Z90="BajaMenor","Moderado",IF(Z90="BajaModerado","Moderado",IF(Z90="BajaMayor","Alto",IF(Z90="BajaCatastrófico","Extremo",IF(Z90="Muy BajaLeve","Bajo",IF(Z90="Muy BajaMenor","Bajo",IF(Z90="Muy BajaModerado","Moderado",IF(Z90="Muy BajaMayor","Alto",IF(Z90="Muy BajaCatastrófico","Extremo","")))))))))))))))))))))))))</f>
        <v>Alto</v>
      </c>
      <c r="AB90" s="245">
        <v>1</v>
      </c>
      <c r="AC90" s="342" t="s">
        <v>471</v>
      </c>
      <c r="AD90" s="342" t="s">
        <v>274</v>
      </c>
      <c r="AE90" s="342" t="s">
        <v>472</v>
      </c>
      <c r="AF90" s="246" t="str">
        <f t="shared" si="13"/>
        <v>Probabilidad</v>
      </c>
      <c r="AG90" s="247" t="s">
        <v>216</v>
      </c>
      <c r="AH90" s="244">
        <f t="shared" si="14"/>
        <v>0.25</v>
      </c>
      <c r="AI90" s="247" t="s">
        <v>217</v>
      </c>
      <c r="AJ90" s="244">
        <f t="shared" si="15"/>
        <v>0.15</v>
      </c>
      <c r="AK90" s="248">
        <f t="shared" si="16"/>
        <v>0.4</v>
      </c>
      <c r="AL90" s="249">
        <f>IFERROR(IF(AF90="Probabilidad",(S90-(+S90*AK90)),IF(AF90="Impacto",S90,"")),"")</f>
        <v>0.6</v>
      </c>
      <c r="AM90" s="249">
        <f>IFERROR(IF(AF90="Impacto",(Y90-(+Y90*AK90)),IF(AF90="Probabilidad",Y90,"")),"")</f>
        <v>0.4</v>
      </c>
      <c r="AN90" s="420" t="s">
        <v>218</v>
      </c>
      <c r="AO90" s="250" t="s">
        <v>219</v>
      </c>
      <c r="AP90" s="250" t="s">
        <v>243</v>
      </c>
      <c r="AQ90" s="250" t="s">
        <v>221</v>
      </c>
      <c r="AR90" s="1031" t="s">
        <v>486</v>
      </c>
      <c r="AS90" s="989">
        <f>S90</f>
        <v>1</v>
      </c>
      <c r="AT90" s="989">
        <f>IF(AL90="","",MIN(AL90:AL95))</f>
        <v>6.3504000000000005E-2</v>
      </c>
      <c r="AU90" s="972" t="str">
        <f>IFERROR(IF(AT90="","",IF(AT90&lt;=0.2,"Muy Baja",IF(AT90&lt;=0.4,"Baja",IF(AT90&lt;=0.6,"Media",IF(AT90&lt;=0.8,"Alta","Muy Alta"))))),"")</f>
        <v>Muy Baja</v>
      </c>
      <c r="AV90" s="989">
        <f>Y90</f>
        <v>0.4</v>
      </c>
      <c r="AW90" s="989">
        <f>IF(AM90="","",MIN(AM90:AM95))</f>
        <v>0.4</v>
      </c>
      <c r="AX90" s="972" t="str">
        <f>IFERROR(IF(AW90="","",IF(AW90&lt;=0.2,"Leve",IF(AW90&lt;=0.4,"Menor",IF(AW90&lt;=0.6,"Moderado",IF(AW90&lt;=0.8,"Mayor","Catastrófico"))))),"")</f>
        <v>Menor</v>
      </c>
      <c r="AY90" s="972" t="str">
        <f>AA90</f>
        <v>Alto</v>
      </c>
      <c r="AZ90" s="972" t="str">
        <f>IFERROR(IF(OR(AND(AU90="Muy Baja",AX90="Leve"),AND(AU90="Muy Baja",AX90="Menor"),AND(AU90="Baja",AX90="Leve")),"Bajo",IF(OR(AND(AU90="Muy baja",AX90="Moderado"),AND(AU90="Baja",AX90="Menor"),AND(AU90="Baja",AX90="Moderado"),AND(AU90="Media",AX90="Leve"),AND(AU90="Media",AX90="Menor"),AND(AU90="Media",AX90="Moderado"),AND(AU90="Alta",AX90="Leve"),AND(AU90="Alta",AX90="Menor")),"Moderado",IF(OR(AND(AU90="Muy Baja",AX90="Mayor"),AND(AU90="Baja",AX90="Mayor"),AND(AU90="Media",AX90="Mayor"),AND(AU90="Alta",AX90="Moderado"),AND(AU90="Alta",AX90="Mayor"),AND(AU90="Muy Alta",AX90="Leve"),AND(AU90="Muy Alta",AX90="Menor"),AND(AU90="Muy Alta",AX90="Moderado"),AND(AU90="Muy Alta",AX90="Mayor")),"Alto",IF(OR(AND(AU90="Muy Baja",AX90="Catastrófico"),AND(AU90="Baja",AX90="Catastrófico"),AND(AU90="Media",AX90="Catastrófico"),AND(AU90="Alta",AX90="Catastrófico"),AND(AU90="Muy Alta",AX90="Catastrófico")),"Extremo","")))),"")</f>
        <v>Bajo</v>
      </c>
      <c r="BA90" s="973" t="s">
        <v>257</v>
      </c>
      <c r="BB90" s="251"/>
      <c r="BC90" s="251"/>
      <c r="BD90" s="271" t="str">
        <f t="shared" si="17"/>
        <v/>
      </c>
      <c r="BE90" s="243"/>
      <c r="BF90" s="243"/>
      <c r="BG90" s="243"/>
      <c r="BH90" s="243"/>
      <c r="BI90" s="251"/>
      <c r="BJ90" s="251"/>
      <c r="BK90" s="251"/>
      <c r="BL90" s="251"/>
      <c r="BM90" s="254"/>
      <c r="BN90" s="254"/>
      <c r="BO90" s="254"/>
      <c r="BP90" s="254"/>
      <c r="BQ90" s="255" t="str">
        <f t="shared" si="18"/>
        <v/>
      </c>
      <c r="BR90" s="256" t="str">
        <f t="shared" si="19"/>
        <v/>
      </c>
      <c r="BS90" s="951" t="s">
        <v>487</v>
      </c>
      <c r="BT90" s="984" t="s">
        <v>470</v>
      </c>
      <c r="BU90" s="984" t="s">
        <v>232</v>
      </c>
      <c r="BV90" s="1035" t="s">
        <v>232</v>
      </c>
    </row>
    <row r="91" spans="1:74" ht="92.25" customHeight="1" x14ac:dyDescent="0.25">
      <c r="A91" s="1062"/>
      <c r="B91" s="928"/>
      <c r="C91" s="1064"/>
      <c r="D91" s="1013"/>
      <c r="E91" s="831"/>
      <c r="F91" s="834"/>
      <c r="G91" s="804"/>
      <c r="H91" s="1029"/>
      <c r="I91" s="928"/>
      <c r="J91" s="840"/>
      <c r="K91" s="843"/>
      <c r="L91" s="804"/>
      <c r="M91" s="1039"/>
      <c r="N91" s="804"/>
      <c r="O91" s="804"/>
      <c r="P91" s="868"/>
      <c r="Q91" s="858"/>
      <c r="R91" s="798"/>
      <c r="S91" s="861"/>
      <c r="T91" s="798"/>
      <c r="U91" s="861"/>
      <c r="V91" s="798"/>
      <c r="W91" s="861"/>
      <c r="X91" s="864"/>
      <c r="Y91" s="861"/>
      <c r="Z91" s="861"/>
      <c r="AA91" s="852"/>
      <c r="AB91" s="152">
        <v>2</v>
      </c>
      <c r="AC91" s="225" t="s">
        <v>488</v>
      </c>
      <c r="AD91" s="225" t="s">
        <v>371</v>
      </c>
      <c r="AE91" s="225" t="s">
        <v>474</v>
      </c>
      <c r="AF91" s="147" t="str">
        <f t="shared" si="13"/>
        <v>Probabilidad</v>
      </c>
      <c r="AG91" s="153" t="s">
        <v>216</v>
      </c>
      <c r="AH91" s="148">
        <f t="shared" si="14"/>
        <v>0.25</v>
      </c>
      <c r="AI91" s="153" t="s">
        <v>217</v>
      </c>
      <c r="AJ91" s="148">
        <f t="shared" si="15"/>
        <v>0.15</v>
      </c>
      <c r="AK91" s="149">
        <f t="shared" si="16"/>
        <v>0.4</v>
      </c>
      <c r="AL91" s="154">
        <f>IFERROR(IF(AND(AF90="Probabilidad",AF91="Probabilidad"),(AL90-(+AL90*AK91)),IF(AF91="Probabilidad",(S90-(+S90*AK91)),IF(AF91="Impacto",AL90,""))),"")</f>
        <v>0.36</v>
      </c>
      <c r="AM91" s="154">
        <f>IFERROR(IF(AND(AF90="Impacto",AF91="Impacto"),(AM90-(+AM90*AK91)),IF(AF91="Impacto",(Y90-(+Y90*AK91)),IF(AF91="Probabilidad",AM90,""))),"")</f>
        <v>0.4</v>
      </c>
      <c r="AN91" s="155" t="s">
        <v>218</v>
      </c>
      <c r="AO91" s="155" t="s">
        <v>475</v>
      </c>
      <c r="AP91" s="155" t="s">
        <v>476</v>
      </c>
      <c r="AQ91" s="155" t="s">
        <v>221</v>
      </c>
      <c r="AR91" s="1032"/>
      <c r="AS91" s="855"/>
      <c r="AT91" s="855"/>
      <c r="AU91" s="852"/>
      <c r="AV91" s="855"/>
      <c r="AW91" s="855"/>
      <c r="AX91" s="852"/>
      <c r="AY91" s="852"/>
      <c r="AZ91" s="852"/>
      <c r="BA91" s="798"/>
      <c r="BB91" s="131"/>
      <c r="BC91" s="131"/>
      <c r="BD91" s="175" t="str">
        <f t="shared" si="17"/>
        <v/>
      </c>
      <c r="BE91" s="151"/>
      <c r="BF91" s="151"/>
      <c r="BG91" s="151"/>
      <c r="BH91" s="151"/>
      <c r="BI91" s="131"/>
      <c r="BJ91" s="131"/>
      <c r="BK91" s="131"/>
      <c r="BL91" s="131"/>
      <c r="BM91" s="157"/>
      <c r="BN91" s="157"/>
      <c r="BO91" s="157"/>
      <c r="BP91" s="157"/>
      <c r="BQ91" s="158" t="str">
        <f t="shared" si="18"/>
        <v/>
      </c>
      <c r="BR91" s="159" t="str">
        <f t="shared" si="19"/>
        <v/>
      </c>
      <c r="BS91" s="819"/>
      <c r="BT91" s="804"/>
      <c r="BU91" s="804"/>
      <c r="BV91" s="1036"/>
    </row>
    <row r="92" spans="1:74" ht="92.25" customHeight="1" x14ac:dyDescent="0.25">
      <c r="A92" s="1062"/>
      <c r="B92" s="928"/>
      <c r="C92" s="1064"/>
      <c r="D92" s="1013"/>
      <c r="E92" s="831"/>
      <c r="F92" s="834"/>
      <c r="G92" s="804"/>
      <c r="H92" s="1029"/>
      <c r="I92" s="928"/>
      <c r="J92" s="840"/>
      <c r="K92" s="843"/>
      <c r="L92" s="804"/>
      <c r="M92" s="1039"/>
      <c r="N92" s="804"/>
      <c r="O92" s="804"/>
      <c r="P92" s="868"/>
      <c r="Q92" s="858"/>
      <c r="R92" s="798"/>
      <c r="S92" s="861"/>
      <c r="T92" s="798"/>
      <c r="U92" s="861"/>
      <c r="V92" s="798"/>
      <c r="W92" s="861"/>
      <c r="X92" s="864"/>
      <c r="Y92" s="861"/>
      <c r="Z92" s="861"/>
      <c r="AA92" s="852"/>
      <c r="AB92" s="152">
        <v>3</v>
      </c>
      <c r="AC92" s="225" t="s">
        <v>489</v>
      </c>
      <c r="AD92" s="225" t="s">
        <v>282</v>
      </c>
      <c r="AE92" s="225" t="s">
        <v>490</v>
      </c>
      <c r="AF92" s="147" t="str">
        <f t="shared" si="13"/>
        <v>Probabilidad</v>
      </c>
      <c r="AG92" s="153" t="s">
        <v>216</v>
      </c>
      <c r="AH92" s="148">
        <f t="shared" si="14"/>
        <v>0.25</v>
      </c>
      <c r="AI92" s="153" t="s">
        <v>217</v>
      </c>
      <c r="AJ92" s="148">
        <f t="shared" si="15"/>
        <v>0.15</v>
      </c>
      <c r="AK92" s="149">
        <f t="shared" si="16"/>
        <v>0.4</v>
      </c>
      <c r="AL92" s="154">
        <f>IFERROR(IF(AND(AF91="Probabilidad",AF92="Probabilidad"),(AL91-(+AL91*AK92)),IF(AND(AF91="Impacto",AF92="Probabilidad"),(AL90-(+AL90*AK92)),IF(AF92="Impacto",AL91,""))),"")</f>
        <v>0.216</v>
      </c>
      <c r="AM92" s="154">
        <f>IFERROR(IF(AND(AF91="Impacto",AF92="Impacto"),(AM91-(+AM91*AK92)),IF(AND(AF91="Probabilidad",AF92="Impacto"),(AM90-(+AM90*AK92)),IF(AF92="Probabilidad",AM91,""))),"")</f>
        <v>0.4</v>
      </c>
      <c r="AN92" s="155" t="s">
        <v>218</v>
      </c>
      <c r="AO92" s="155" t="s">
        <v>475</v>
      </c>
      <c r="AP92" s="155" t="s">
        <v>476</v>
      </c>
      <c r="AQ92" s="155" t="s">
        <v>221</v>
      </c>
      <c r="AR92" s="1032"/>
      <c r="AS92" s="855"/>
      <c r="AT92" s="855"/>
      <c r="AU92" s="852"/>
      <c r="AV92" s="855"/>
      <c r="AW92" s="855"/>
      <c r="AX92" s="852"/>
      <c r="AY92" s="852"/>
      <c r="AZ92" s="852"/>
      <c r="BA92" s="798"/>
      <c r="BB92" s="131"/>
      <c r="BC92" s="131"/>
      <c r="BD92" s="175" t="str">
        <f t="shared" si="17"/>
        <v/>
      </c>
      <c r="BE92" s="151"/>
      <c r="BF92" s="151"/>
      <c r="BG92" s="151"/>
      <c r="BH92" s="151"/>
      <c r="BI92" s="131"/>
      <c r="BJ92" s="131"/>
      <c r="BK92" s="131"/>
      <c r="BL92" s="131"/>
      <c r="BM92" s="157"/>
      <c r="BN92" s="157"/>
      <c r="BO92" s="157"/>
      <c r="BP92" s="157"/>
      <c r="BQ92" s="158" t="str">
        <f t="shared" si="18"/>
        <v/>
      </c>
      <c r="BR92" s="159" t="str">
        <f t="shared" si="19"/>
        <v/>
      </c>
      <c r="BS92" s="819"/>
      <c r="BT92" s="804"/>
      <c r="BU92" s="804"/>
      <c r="BV92" s="1036"/>
    </row>
    <row r="93" spans="1:74" ht="92.25" customHeight="1" x14ac:dyDescent="0.25">
      <c r="A93" s="1062"/>
      <c r="B93" s="928"/>
      <c r="C93" s="1064"/>
      <c r="D93" s="1013"/>
      <c r="E93" s="831"/>
      <c r="F93" s="834"/>
      <c r="G93" s="804"/>
      <c r="H93" s="1029"/>
      <c r="I93" s="928"/>
      <c r="J93" s="840"/>
      <c r="K93" s="843"/>
      <c r="L93" s="804"/>
      <c r="M93" s="1039"/>
      <c r="N93" s="804"/>
      <c r="O93" s="804"/>
      <c r="P93" s="868"/>
      <c r="Q93" s="858"/>
      <c r="R93" s="798"/>
      <c r="S93" s="861"/>
      <c r="T93" s="798"/>
      <c r="U93" s="861"/>
      <c r="V93" s="798"/>
      <c r="W93" s="861"/>
      <c r="X93" s="864"/>
      <c r="Y93" s="861"/>
      <c r="Z93" s="861"/>
      <c r="AA93" s="852"/>
      <c r="AB93" s="152">
        <v>4</v>
      </c>
      <c r="AC93" s="225" t="s">
        <v>491</v>
      </c>
      <c r="AD93" s="225" t="s">
        <v>282</v>
      </c>
      <c r="AE93" s="225" t="s">
        <v>492</v>
      </c>
      <c r="AF93" s="147" t="str">
        <f t="shared" si="13"/>
        <v>Probabilidad</v>
      </c>
      <c r="AG93" s="153" t="s">
        <v>216</v>
      </c>
      <c r="AH93" s="148">
        <f t="shared" si="14"/>
        <v>0.25</v>
      </c>
      <c r="AI93" s="153" t="s">
        <v>217</v>
      </c>
      <c r="AJ93" s="148">
        <f t="shared" si="15"/>
        <v>0.15</v>
      </c>
      <c r="AK93" s="149">
        <f t="shared" si="16"/>
        <v>0.4</v>
      </c>
      <c r="AL93" s="154">
        <f>IFERROR(IF(AND(AF92="Probabilidad",AF93="Probabilidad"),(AL92-(+AL92*AK93)),IF(AND(AF92="Impacto",AF93="Probabilidad"),(AL91-(+AL91*AK93)),IF(AF93="Impacto",AL92,""))),"")</f>
        <v>0.12959999999999999</v>
      </c>
      <c r="AM93" s="154">
        <f>IFERROR(IF(AND(AF92="Impacto",AF93="Impacto"),(AM92-(+AM92*AK93)),IF(AND(AF92="Probabilidad",AF93="Impacto"),(AM91-(+AM91*AK93)),IF(AF93="Probabilidad",AM92,""))),"")</f>
        <v>0.4</v>
      </c>
      <c r="AN93" s="155" t="s">
        <v>218</v>
      </c>
      <c r="AO93" s="155" t="s">
        <v>475</v>
      </c>
      <c r="AP93" s="155" t="s">
        <v>476</v>
      </c>
      <c r="AQ93" s="155" t="s">
        <v>221</v>
      </c>
      <c r="AR93" s="1032"/>
      <c r="AS93" s="855"/>
      <c r="AT93" s="855"/>
      <c r="AU93" s="852"/>
      <c r="AV93" s="855"/>
      <c r="AW93" s="855"/>
      <c r="AX93" s="852"/>
      <c r="AY93" s="852"/>
      <c r="AZ93" s="852"/>
      <c r="BA93" s="798"/>
      <c r="BB93" s="131"/>
      <c r="BC93" s="131"/>
      <c r="BD93" s="175" t="str">
        <f t="shared" si="17"/>
        <v/>
      </c>
      <c r="BE93" s="151"/>
      <c r="BF93" s="151"/>
      <c r="BG93" s="151"/>
      <c r="BH93" s="151"/>
      <c r="BI93" s="131"/>
      <c r="BJ93" s="131"/>
      <c r="BK93" s="131"/>
      <c r="BL93" s="131"/>
      <c r="BM93" s="157"/>
      <c r="BN93" s="157"/>
      <c r="BO93" s="157"/>
      <c r="BP93" s="157"/>
      <c r="BQ93" s="158" t="str">
        <f t="shared" si="18"/>
        <v/>
      </c>
      <c r="BR93" s="159" t="str">
        <f t="shared" si="19"/>
        <v/>
      </c>
      <c r="BS93" s="819"/>
      <c r="BT93" s="804"/>
      <c r="BU93" s="804"/>
      <c r="BV93" s="1036"/>
    </row>
    <row r="94" spans="1:74" ht="92.25" customHeight="1" x14ac:dyDescent="0.25">
      <c r="A94" s="1062"/>
      <c r="B94" s="928"/>
      <c r="C94" s="1064"/>
      <c r="D94" s="1013"/>
      <c r="E94" s="831"/>
      <c r="F94" s="834"/>
      <c r="G94" s="804"/>
      <c r="H94" s="1029"/>
      <c r="I94" s="928"/>
      <c r="J94" s="840"/>
      <c r="K94" s="843"/>
      <c r="L94" s="804"/>
      <c r="M94" s="1039"/>
      <c r="N94" s="804"/>
      <c r="O94" s="804"/>
      <c r="P94" s="868"/>
      <c r="Q94" s="858"/>
      <c r="R94" s="798"/>
      <c r="S94" s="861"/>
      <c r="T94" s="798"/>
      <c r="U94" s="861"/>
      <c r="V94" s="798"/>
      <c r="W94" s="861"/>
      <c r="X94" s="864"/>
      <c r="Y94" s="861"/>
      <c r="Z94" s="861"/>
      <c r="AA94" s="852"/>
      <c r="AB94" s="152">
        <v>5</v>
      </c>
      <c r="AC94" s="225" t="s">
        <v>479</v>
      </c>
      <c r="AD94" s="225" t="s">
        <v>282</v>
      </c>
      <c r="AE94" s="225" t="s">
        <v>480</v>
      </c>
      <c r="AF94" s="147" t="str">
        <f t="shared" si="13"/>
        <v>Probabilidad</v>
      </c>
      <c r="AG94" s="153" t="s">
        <v>286</v>
      </c>
      <c r="AH94" s="148">
        <f t="shared" si="14"/>
        <v>0.15</v>
      </c>
      <c r="AI94" s="153" t="s">
        <v>217</v>
      </c>
      <c r="AJ94" s="148">
        <f t="shared" si="15"/>
        <v>0.15</v>
      </c>
      <c r="AK94" s="149">
        <f t="shared" si="16"/>
        <v>0.3</v>
      </c>
      <c r="AL94" s="154">
        <f>IFERROR(IF(AND(AF93="Probabilidad",AF94="Probabilidad"),(AL93-(+AL93*AK94)),IF(AND(AF93="Impacto",AF94="Probabilidad"),(AL92-(+AL92*AK94)),IF(AF94="Impacto",AL93,""))),"")</f>
        <v>9.0719999999999995E-2</v>
      </c>
      <c r="AM94" s="154">
        <f>IFERROR(IF(AND(AF93="Impacto",AF94="Impacto"),(AM93-(+AM93*AK94)),IF(AND(AF93="Probabilidad",AF94="Impacto"),(AM92-(+AM92*AK94)),IF(AF94="Probabilidad",AM93,""))),"")</f>
        <v>0.4</v>
      </c>
      <c r="AN94" s="155" t="s">
        <v>218</v>
      </c>
      <c r="AO94" s="155" t="s">
        <v>242</v>
      </c>
      <c r="AP94" s="155" t="s">
        <v>243</v>
      </c>
      <c r="AQ94" s="155" t="s">
        <v>221</v>
      </c>
      <c r="AR94" s="1032"/>
      <c r="AS94" s="855"/>
      <c r="AT94" s="855"/>
      <c r="AU94" s="852"/>
      <c r="AV94" s="855"/>
      <c r="AW94" s="855"/>
      <c r="AX94" s="852"/>
      <c r="AY94" s="852"/>
      <c r="AZ94" s="852"/>
      <c r="BA94" s="798"/>
      <c r="BB94" s="131"/>
      <c r="BC94" s="131"/>
      <c r="BD94" s="175" t="str">
        <f t="shared" si="17"/>
        <v/>
      </c>
      <c r="BE94" s="151"/>
      <c r="BF94" s="151"/>
      <c r="BG94" s="151"/>
      <c r="BH94" s="151"/>
      <c r="BI94" s="131"/>
      <c r="BJ94" s="131"/>
      <c r="BK94" s="131"/>
      <c r="BL94" s="131"/>
      <c r="BM94" s="157"/>
      <c r="BN94" s="157"/>
      <c r="BO94" s="157"/>
      <c r="BP94" s="157"/>
      <c r="BQ94" s="158" t="str">
        <f t="shared" si="18"/>
        <v/>
      </c>
      <c r="BR94" s="159" t="str">
        <f t="shared" si="19"/>
        <v/>
      </c>
      <c r="BS94" s="819"/>
      <c r="BT94" s="804"/>
      <c r="BU94" s="804"/>
      <c r="BV94" s="1036"/>
    </row>
    <row r="95" spans="1:74" ht="59.25" customHeight="1" thickBot="1" x14ac:dyDescent="0.3">
      <c r="A95" s="1062"/>
      <c r="B95" s="928"/>
      <c r="C95" s="1064"/>
      <c r="D95" s="1014"/>
      <c r="E95" s="831"/>
      <c r="F95" s="1015"/>
      <c r="G95" s="906"/>
      <c r="H95" s="1029"/>
      <c r="I95" s="999"/>
      <c r="J95" s="966"/>
      <c r="K95" s="843"/>
      <c r="L95" s="906"/>
      <c r="M95" s="1040"/>
      <c r="N95" s="906"/>
      <c r="O95" s="906"/>
      <c r="P95" s="1023"/>
      <c r="Q95" s="1042"/>
      <c r="R95" s="866"/>
      <c r="S95" s="899"/>
      <c r="T95" s="866"/>
      <c r="U95" s="899"/>
      <c r="V95" s="866"/>
      <c r="W95" s="899"/>
      <c r="X95" s="910"/>
      <c r="Y95" s="899"/>
      <c r="Z95" s="899"/>
      <c r="AA95" s="936"/>
      <c r="AB95" s="295">
        <v>6</v>
      </c>
      <c r="AC95" s="339" t="s">
        <v>481</v>
      </c>
      <c r="AD95" s="339" t="s">
        <v>282</v>
      </c>
      <c r="AE95" s="339" t="s">
        <v>482</v>
      </c>
      <c r="AF95" s="99" t="str">
        <f t="shared" si="13"/>
        <v>Probabilidad</v>
      </c>
      <c r="AG95" s="242" t="s">
        <v>286</v>
      </c>
      <c r="AH95" s="294">
        <f t="shared" si="14"/>
        <v>0.15</v>
      </c>
      <c r="AI95" s="242" t="s">
        <v>217</v>
      </c>
      <c r="AJ95" s="294">
        <f t="shared" si="15"/>
        <v>0.15</v>
      </c>
      <c r="AK95" s="296">
        <f t="shared" si="16"/>
        <v>0.3</v>
      </c>
      <c r="AL95" s="297">
        <f>IFERROR(IF(AND(AF94="Probabilidad",AF95="Probabilidad"),(AL94-(+AL94*AK95)),IF(AND(AF94="Impacto",AF95="Probabilidad"),(AL93-(+AL93*AK95)),IF(AF95="Impacto",AL94,""))),"")</f>
        <v>6.3504000000000005E-2</v>
      </c>
      <c r="AM95" s="297">
        <f>IFERROR(IF(AND(AF94="Impacto",AF95="Impacto"),(AM94-(+AM94*AK95)),IF(AND(AF94="Probabilidad",AF95="Impacto"),(AM93-(+AM93*AK95)),IF(AF95="Probabilidad",AM94,""))),"")</f>
        <v>0.4</v>
      </c>
      <c r="AN95" s="127" t="s">
        <v>218</v>
      </c>
      <c r="AO95" s="127" t="s">
        <v>242</v>
      </c>
      <c r="AP95" s="127" t="s">
        <v>220</v>
      </c>
      <c r="AQ95" s="127" t="s">
        <v>221</v>
      </c>
      <c r="AR95" s="1032"/>
      <c r="AS95" s="907"/>
      <c r="AT95" s="907"/>
      <c r="AU95" s="936"/>
      <c r="AV95" s="907"/>
      <c r="AW95" s="907"/>
      <c r="AX95" s="936"/>
      <c r="AY95" s="936"/>
      <c r="AZ95" s="936"/>
      <c r="BA95" s="866"/>
      <c r="BB95" s="212"/>
      <c r="BC95" s="212"/>
      <c r="BD95" s="341" t="str">
        <f t="shared" si="17"/>
        <v/>
      </c>
      <c r="BE95" s="293"/>
      <c r="BF95" s="293"/>
      <c r="BG95" s="293"/>
      <c r="BH95" s="293"/>
      <c r="BI95" s="212"/>
      <c r="BJ95" s="212"/>
      <c r="BK95" s="212"/>
      <c r="BL95" s="212"/>
      <c r="BM95" s="299"/>
      <c r="BN95" s="299"/>
      <c r="BO95" s="299"/>
      <c r="BP95" s="299"/>
      <c r="BQ95" s="300" t="str">
        <f t="shared" si="18"/>
        <v/>
      </c>
      <c r="BR95" s="301" t="str">
        <f t="shared" si="19"/>
        <v/>
      </c>
      <c r="BS95" s="819"/>
      <c r="BT95" s="906"/>
      <c r="BU95" s="906"/>
      <c r="BV95" s="1037"/>
    </row>
    <row r="96" spans="1:74" ht="93.75" customHeight="1" x14ac:dyDescent="0.25">
      <c r="A96" s="1062"/>
      <c r="B96" s="928"/>
      <c r="C96" s="1064"/>
      <c r="D96" s="1012" t="s">
        <v>204</v>
      </c>
      <c r="E96" s="992" t="s">
        <v>419</v>
      </c>
      <c r="F96" s="993">
        <v>5</v>
      </c>
      <c r="G96" s="984" t="s">
        <v>493</v>
      </c>
      <c r="H96" s="952"/>
      <c r="I96" s="973"/>
      <c r="J96" s="956" t="s">
        <v>494</v>
      </c>
      <c r="K96" s="957" t="s">
        <v>324</v>
      </c>
      <c r="L96" s="984" t="s">
        <v>209</v>
      </c>
      <c r="M96" s="980" t="s">
        <v>495</v>
      </c>
      <c r="N96" s="984"/>
      <c r="O96" s="984"/>
      <c r="P96" s="1044" t="s">
        <v>496</v>
      </c>
      <c r="Q96" s="1041">
        <v>0.9</v>
      </c>
      <c r="R96" s="973" t="s">
        <v>458</v>
      </c>
      <c r="S96" s="987">
        <f>IF(R96="Muy Alta",100%,IF(R96="Alta",80%,IF(R96="Media",60%,IF(R96="Baja",40%,IF(R96="Muy Baja",20%,"")))))</f>
        <v>1</v>
      </c>
      <c r="T96" s="973"/>
      <c r="U96" s="987" t="str">
        <f>IF(T96="Catastrófico",100%,IF(T96="Mayor",80%,IF(T96="Moderado",60%,IF(T96="Menor",40%,IF(T96="Leve",20%,"")))))</f>
        <v/>
      </c>
      <c r="V96" s="973" t="s">
        <v>213</v>
      </c>
      <c r="W96" s="987">
        <f>IF(V96="Catastrófico",100%,IF(V96="Mayor",80%,IF(V96="Moderado",60%,IF(V96="Menor",40%,IF(V96="Leve",20%,"")))))</f>
        <v>0.6</v>
      </c>
      <c r="X96" s="990" t="str">
        <f>IF(Y96=100%,"Catastrófico",IF(Y96=80%,"Mayor",IF(Y96=60%,"Moderado",IF(Y96=40%,"Menor",IF(Y96=20%,"Leve","")))))</f>
        <v>Moderado</v>
      </c>
      <c r="Y96" s="987">
        <f>IF(AND(U96="",W96=""),"",MAX(U96,W96))</f>
        <v>0.6</v>
      </c>
      <c r="Z96" s="987" t="str">
        <f>CONCATENATE(R96,X96)</f>
        <v>Muy AltaModerado</v>
      </c>
      <c r="AA96" s="972" t="str">
        <f>IF(Z96="Muy AltaLeve","Alto",IF(Z96="Muy AltaMenor","Alto",IF(Z96="Muy AltaModerado","Alto",IF(Z96="Muy AltaMayor","Alto",IF(Z96="Muy AltaCatastrófico","Extremo",IF(Z96="AltaLeve","Moderado",IF(Z96="AltaMenor","Moderado",IF(Z96="AltaModerado","Alto",IF(Z96="AltaMayor","Alto",IF(Z96="AltaCatastrófico","Extremo",IF(Z96="MediaLeve","Moderado",IF(Z96="MediaMenor","Moderado",IF(Z96="MediaModerado","Moderado",IF(Z96="MediaMayor","Alto",IF(Z96="MediaCatastrófico","Extremo",IF(Z96="BajaLeve","Bajo",IF(Z96="BajaMenor","Moderado",IF(Z96="BajaModerado","Moderado",IF(Z96="BajaMayor","Alto",IF(Z96="BajaCatastrófico","Extremo",IF(Z96="Muy BajaLeve","Bajo",IF(Z96="Muy BajaMenor","Bajo",IF(Z96="Muy BajaModerado","Moderado",IF(Z96="Muy BajaMayor","Alto",IF(Z96="Muy BajaCatastrófico","Extremo","")))))))))))))))))))))))))</f>
        <v>Alto</v>
      </c>
      <c r="AB96" s="245">
        <v>1</v>
      </c>
      <c r="AC96" s="243" t="s">
        <v>497</v>
      </c>
      <c r="AD96" s="342" t="s">
        <v>274</v>
      </c>
      <c r="AE96" s="243" t="s">
        <v>498</v>
      </c>
      <c r="AF96" s="246" t="str">
        <f t="shared" si="13"/>
        <v>Probabilidad</v>
      </c>
      <c r="AG96" s="247" t="s">
        <v>216</v>
      </c>
      <c r="AH96" s="244">
        <f t="shared" si="14"/>
        <v>0.25</v>
      </c>
      <c r="AI96" s="247" t="s">
        <v>217</v>
      </c>
      <c r="AJ96" s="244">
        <f t="shared" si="15"/>
        <v>0.15</v>
      </c>
      <c r="AK96" s="248">
        <f t="shared" si="16"/>
        <v>0.4</v>
      </c>
      <c r="AL96" s="249">
        <f>IFERROR(IF(AF96="Probabilidad",(S96-(+S96*AK96)),IF(AF96="Impacto",S96,"")),"")</f>
        <v>0.6</v>
      </c>
      <c r="AM96" s="249">
        <f>IFERROR(IF(AF96="Impacto",(Y96-(+Y96*AK96)),IF(AF96="Probabilidad",Y96,"")),"")</f>
        <v>0.6</v>
      </c>
      <c r="AN96" s="420" t="s">
        <v>218</v>
      </c>
      <c r="AO96" s="250" t="s">
        <v>219</v>
      </c>
      <c r="AP96" s="250" t="s">
        <v>243</v>
      </c>
      <c r="AQ96" s="250" t="s">
        <v>221</v>
      </c>
      <c r="AR96" s="1031" t="s">
        <v>499</v>
      </c>
      <c r="AS96" s="989">
        <f>S96</f>
        <v>1</v>
      </c>
      <c r="AT96" s="989">
        <f>IF(AL96="","",MIN(AL96:AL101))</f>
        <v>6.3504000000000005E-2</v>
      </c>
      <c r="AU96" s="972" t="str">
        <f>IFERROR(IF(AT96="","",IF(AT96&lt;=0.2,"Muy Baja",IF(AT96&lt;=0.4,"Baja",IF(AT96&lt;=0.6,"Media",IF(AT96&lt;=0.8,"Alta","Muy Alta"))))),"")</f>
        <v>Muy Baja</v>
      </c>
      <c r="AV96" s="989">
        <f>Y96</f>
        <v>0.6</v>
      </c>
      <c r="AW96" s="989">
        <f>IF(AM96="","",MIN(AM96:AM101))</f>
        <v>0.6</v>
      </c>
      <c r="AX96" s="972" t="str">
        <f>IFERROR(IF(AW96="","",IF(AW96&lt;=0.2,"Leve",IF(AW96&lt;=0.4,"Menor",IF(AW96&lt;=0.6,"Moderado",IF(AW96&lt;=0.8,"Mayor","Catastrófico"))))),"")</f>
        <v>Moderado</v>
      </c>
      <c r="AY96" s="972" t="str">
        <f>AA96</f>
        <v>Alto</v>
      </c>
      <c r="AZ96" s="972" t="str">
        <f>IFERROR(IF(OR(AND(AU96="Muy Baja",AX96="Leve"),AND(AU96="Muy Baja",AX96="Menor"),AND(AU96="Baja",AX96="Leve")),"Bajo",IF(OR(AND(AU96="Muy baja",AX96="Moderado"),AND(AU96="Baja",AX96="Menor"),AND(AU96="Baja",AX96="Moderado"),AND(AU96="Media",AX96="Leve"),AND(AU96="Media",AX96="Menor"),AND(AU96="Media",AX96="Moderado"),AND(AU96="Alta",AX96="Leve"),AND(AU96="Alta",AX96="Menor")),"Moderado",IF(OR(AND(AU96="Muy Baja",AX96="Mayor"),AND(AU96="Baja",AX96="Mayor"),AND(AU96="Media",AX96="Mayor"),AND(AU96="Alta",AX96="Moderado"),AND(AU96="Alta",AX96="Mayor"),AND(AU96="Muy Alta",AX96="Leve"),AND(AU96="Muy Alta",AX96="Menor"),AND(AU96="Muy Alta",AX96="Moderado"),AND(AU96="Muy Alta",AX96="Mayor")),"Alto",IF(OR(AND(AU96="Muy Baja",AX96="Catastrófico"),AND(AU96="Baja",AX96="Catastrófico"),AND(AU96="Media",AX96="Catastrófico"),AND(AU96="Alta",AX96="Catastrófico"),AND(AU96="Muy Alta",AX96="Catastrófico")),"Extremo","")))),"")</f>
        <v>Moderado</v>
      </c>
      <c r="BA96" s="973" t="s">
        <v>223</v>
      </c>
      <c r="BB96" s="415" t="s">
        <v>500</v>
      </c>
      <c r="BC96" s="416" t="s">
        <v>501</v>
      </c>
      <c r="BD96" s="271">
        <f t="shared" si="17"/>
        <v>4</v>
      </c>
      <c r="BE96" s="403">
        <v>1</v>
      </c>
      <c r="BF96" s="404">
        <v>1</v>
      </c>
      <c r="BG96" s="404">
        <v>1</v>
      </c>
      <c r="BH96" s="404">
        <v>1</v>
      </c>
      <c r="BI96" s="423" t="s">
        <v>502</v>
      </c>
      <c r="BJ96" s="423" t="s">
        <v>503</v>
      </c>
      <c r="BK96" s="251" t="s">
        <v>504</v>
      </c>
      <c r="BL96" s="251" t="s">
        <v>505</v>
      </c>
      <c r="BM96" s="254">
        <v>1</v>
      </c>
      <c r="BN96" s="254"/>
      <c r="BO96" s="254"/>
      <c r="BP96" s="254"/>
      <c r="BQ96" s="255">
        <f t="shared" si="18"/>
        <v>1</v>
      </c>
      <c r="BR96" s="256">
        <f t="shared" si="19"/>
        <v>0.25</v>
      </c>
      <c r="BS96" s="951" t="s">
        <v>506</v>
      </c>
      <c r="BT96" s="984" t="s">
        <v>470</v>
      </c>
      <c r="BU96" s="984" t="s">
        <v>232</v>
      </c>
      <c r="BV96" s="1035" t="s">
        <v>232</v>
      </c>
    </row>
    <row r="97" spans="1:74" ht="93.75" customHeight="1" x14ac:dyDescent="0.25">
      <c r="A97" s="1062"/>
      <c r="B97" s="928"/>
      <c r="C97" s="1064"/>
      <c r="D97" s="1013"/>
      <c r="E97" s="831"/>
      <c r="F97" s="834"/>
      <c r="G97" s="804"/>
      <c r="H97" s="837"/>
      <c r="I97" s="798"/>
      <c r="J97" s="840"/>
      <c r="K97" s="843"/>
      <c r="L97" s="804"/>
      <c r="M97" s="846"/>
      <c r="N97" s="804"/>
      <c r="O97" s="804"/>
      <c r="P97" s="849"/>
      <c r="Q97" s="858"/>
      <c r="R97" s="798"/>
      <c r="S97" s="861"/>
      <c r="T97" s="798"/>
      <c r="U97" s="861"/>
      <c r="V97" s="798"/>
      <c r="W97" s="861"/>
      <c r="X97" s="864"/>
      <c r="Y97" s="861"/>
      <c r="Z97" s="861"/>
      <c r="AA97" s="852"/>
      <c r="AB97" s="152">
        <v>2</v>
      </c>
      <c r="AC97" s="151" t="s">
        <v>507</v>
      </c>
      <c r="AD97" s="225" t="s">
        <v>282</v>
      </c>
      <c r="AE97" s="151" t="s">
        <v>508</v>
      </c>
      <c r="AF97" s="147" t="str">
        <f t="shared" si="13"/>
        <v>Probabilidad</v>
      </c>
      <c r="AG97" s="153" t="s">
        <v>216</v>
      </c>
      <c r="AH97" s="148">
        <f t="shared" si="14"/>
        <v>0.25</v>
      </c>
      <c r="AI97" s="153" t="s">
        <v>217</v>
      </c>
      <c r="AJ97" s="148">
        <f t="shared" si="15"/>
        <v>0.15</v>
      </c>
      <c r="AK97" s="149">
        <f t="shared" si="16"/>
        <v>0.4</v>
      </c>
      <c r="AL97" s="154">
        <f>IFERROR(IF(AND(AF96="Probabilidad",AF97="Probabilidad"),(AL96-(+AL96*AK97)),IF(AF97="Probabilidad",(S96-(+S96*AK97)),IF(AF97="Impacto",AL96,""))),"")</f>
        <v>0.36</v>
      </c>
      <c r="AM97" s="154">
        <f>IFERROR(IF(AND(AF96="Impacto",AF97="Impacto"),(AM96-(+AM96*AK97)),IF(AF97="Impacto",(Y96-(+Y96*AK97)),IF(AF97="Probabilidad",AM96,""))),"")</f>
        <v>0.6</v>
      </c>
      <c r="AN97" s="155" t="s">
        <v>218</v>
      </c>
      <c r="AO97" s="155" t="s">
        <v>475</v>
      </c>
      <c r="AP97" s="155" t="s">
        <v>476</v>
      </c>
      <c r="AQ97" s="155" t="s">
        <v>221</v>
      </c>
      <c r="AR97" s="1032"/>
      <c r="AS97" s="855"/>
      <c r="AT97" s="855"/>
      <c r="AU97" s="852"/>
      <c r="AV97" s="855"/>
      <c r="AW97" s="855"/>
      <c r="AX97" s="852"/>
      <c r="AY97" s="852"/>
      <c r="AZ97" s="852"/>
      <c r="BA97" s="798"/>
      <c r="BB97" s="131"/>
      <c r="BC97" s="131"/>
      <c r="BD97" s="175" t="str">
        <f t="shared" si="17"/>
        <v/>
      </c>
      <c r="BE97" s="151"/>
      <c r="BF97" s="151"/>
      <c r="BG97" s="151"/>
      <c r="BH97" s="151"/>
      <c r="BI97" s="131"/>
      <c r="BJ97" s="131"/>
      <c r="BK97" s="131"/>
      <c r="BL97" s="131"/>
      <c r="BM97" s="157"/>
      <c r="BN97" s="157"/>
      <c r="BO97" s="157"/>
      <c r="BP97" s="157"/>
      <c r="BQ97" s="158" t="str">
        <f t="shared" si="18"/>
        <v/>
      </c>
      <c r="BR97" s="159" t="str">
        <f t="shared" si="19"/>
        <v/>
      </c>
      <c r="BS97" s="819"/>
      <c r="BT97" s="804"/>
      <c r="BU97" s="804"/>
      <c r="BV97" s="1036"/>
    </row>
    <row r="98" spans="1:74" ht="93.75" customHeight="1" x14ac:dyDescent="0.25">
      <c r="A98" s="1062"/>
      <c r="B98" s="928"/>
      <c r="C98" s="1064"/>
      <c r="D98" s="1013"/>
      <c r="E98" s="831"/>
      <c r="F98" s="834"/>
      <c r="G98" s="804"/>
      <c r="H98" s="837"/>
      <c r="I98" s="798"/>
      <c r="J98" s="840"/>
      <c r="K98" s="843"/>
      <c r="L98" s="804"/>
      <c r="M98" s="846"/>
      <c r="N98" s="804"/>
      <c r="O98" s="804"/>
      <c r="P98" s="849"/>
      <c r="Q98" s="858"/>
      <c r="R98" s="798"/>
      <c r="S98" s="861"/>
      <c r="T98" s="798"/>
      <c r="U98" s="861"/>
      <c r="V98" s="798"/>
      <c r="W98" s="861"/>
      <c r="X98" s="864"/>
      <c r="Y98" s="861"/>
      <c r="Z98" s="861"/>
      <c r="AA98" s="852"/>
      <c r="AB98" s="152">
        <v>3</v>
      </c>
      <c r="AC98" s="151" t="s">
        <v>509</v>
      </c>
      <c r="AD98" s="225" t="s">
        <v>371</v>
      </c>
      <c r="AE98" s="151" t="s">
        <v>510</v>
      </c>
      <c r="AF98" s="147" t="str">
        <f t="shared" si="13"/>
        <v>Probabilidad</v>
      </c>
      <c r="AG98" s="153" t="s">
        <v>216</v>
      </c>
      <c r="AH98" s="148">
        <f t="shared" si="14"/>
        <v>0.25</v>
      </c>
      <c r="AI98" s="153" t="s">
        <v>217</v>
      </c>
      <c r="AJ98" s="148">
        <f t="shared" si="15"/>
        <v>0.15</v>
      </c>
      <c r="AK98" s="149">
        <f t="shared" si="16"/>
        <v>0.4</v>
      </c>
      <c r="AL98" s="154">
        <f>IFERROR(IF(AND(AF97="Probabilidad",AF98="Probabilidad"),(AL97-(+AL97*AK98)),IF(AND(AF97="Impacto",AF98="Probabilidad"),(AL96-(+AL96*AK98)),IF(AF98="Impacto",AL97,""))),"")</f>
        <v>0.216</v>
      </c>
      <c r="AM98" s="154">
        <f>IFERROR(IF(AND(AF97="Impacto",AF98="Impacto"),(AM97-(+AM97*AK98)),IF(AND(AF97="Probabilidad",AF98="Impacto"),(AM96-(+AM96*AK98)),IF(AF98="Probabilidad",AM97,""))),"")</f>
        <v>0.6</v>
      </c>
      <c r="AN98" s="155" t="s">
        <v>218</v>
      </c>
      <c r="AO98" s="155" t="s">
        <v>475</v>
      </c>
      <c r="AP98" s="155" t="s">
        <v>243</v>
      </c>
      <c r="AQ98" s="155" t="s">
        <v>221</v>
      </c>
      <c r="AR98" s="1032"/>
      <c r="AS98" s="855"/>
      <c r="AT98" s="855"/>
      <c r="AU98" s="852"/>
      <c r="AV98" s="855"/>
      <c r="AW98" s="855"/>
      <c r="AX98" s="852"/>
      <c r="AY98" s="852"/>
      <c r="AZ98" s="852"/>
      <c r="BA98" s="798"/>
      <c r="BB98" s="131"/>
      <c r="BC98" s="131"/>
      <c r="BD98" s="175" t="str">
        <f t="shared" si="17"/>
        <v/>
      </c>
      <c r="BE98" s="151"/>
      <c r="BF98" s="151"/>
      <c r="BG98" s="151"/>
      <c r="BH98" s="151"/>
      <c r="BI98" s="131"/>
      <c r="BJ98" s="131"/>
      <c r="BK98" s="131"/>
      <c r="BL98" s="131"/>
      <c r="BM98" s="157"/>
      <c r="BN98" s="157"/>
      <c r="BO98" s="157"/>
      <c r="BP98" s="157"/>
      <c r="BQ98" s="158" t="str">
        <f t="shared" si="18"/>
        <v/>
      </c>
      <c r="BR98" s="159" t="str">
        <f t="shared" si="19"/>
        <v/>
      </c>
      <c r="BS98" s="819"/>
      <c r="BT98" s="804"/>
      <c r="BU98" s="804"/>
      <c r="BV98" s="1036"/>
    </row>
    <row r="99" spans="1:74" ht="93.75" customHeight="1" x14ac:dyDescent="0.25">
      <c r="A99" s="1062"/>
      <c r="B99" s="928"/>
      <c r="C99" s="1064"/>
      <c r="D99" s="1013"/>
      <c r="E99" s="831"/>
      <c r="F99" s="834"/>
      <c r="G99" s="804"/>
      <c r="H99" s="837"/>
      <c r="I99" s="798"/>
      <c r="J99" s="840"/>
      <c r="K99" s="843"/>
      <c r="L99" s="804"/>
      <c r="M99" s="846"/>
      <c r="N99" s="804"/>
      <c r="O99" s="804"/>
      <c r="P99" s="849"/>
      <c r="Q99" s="858"/>
      <c r="R99" s="798"/>
      <c r="S99" s="861"/>
      <c r="T99" s="798"/>
      <c r="U99" s="861"/>
      <c r="V99" s="798"/>
      <c r="W99" s="861"/>
      <c r="X99" s="864"/>
      <c r="Y99" s="861"/>
      <c r="Z99" s="861"/>
      <c r="AA99" s="852"/>
      <c r="AB99" s="152">
        <v>4</v>
      </c>
      <c r="AC99" s="151" t="s">
        <v>511</v>
      </c>
      <c r="AD99" s="225" t="s">
        <v>371</v>
      </c>
      <c r="AE99" s="151" t="s">
        <v>512</v>
      </c>
      <c r="AF99" s="147" t="str">
        <f t="shared" si="13"/>
        <v>Probabilidad</v>
      </c>
      <c r="AG99" s="153" t="s">
        <v>286</v>
      </c>
      <c r="AH99" s="148">
        <f t="shared" si="14"/>
        <v>0.15</v>
      </c>
      <c r="AI99" s="153" t="s">
        <v>217</v>
      </c>
      <c r="AJ99" s="148">
        <f t="shared" si="15"/>
        <v>0.15</v>
      </c>
      <c r="AK99" s="149">
        <f t="shared" si="16"/>
        <v>0.3</v>
      </c>
      <c r="AL99" s="154">
        <f>IFERROR(IF(AND(AF98="Probabilidad",AF99="Probabilidad"),(AL98-(+AL98*AK99)),IF(AND(AF98="Impacto",AF99="Probabilidad"),(AL97-(+AL97*AK99)),IF(AF99="Impacto",AL98,""))),"")</f>
        <v>0.1512</v>
      </c>
      <c r="AM99" s="154">
        <f>IFERROR(IF(AND(AF98="Impacto",AF99="Impacto"),(AM98-(+AM98*AK99)),IF(AND(AF98="Probabilidad",AF99="Impacto"),(AM97-(+AM97*AK99)),IF(AF99="Probabilidad",AM98,""))),"")</f>
        <v>0.6</v>
      </c>
      <c r="AN99" s="155" t="s">
        <v>218</v>
      </c>
      <c r="AO99" s="155" t="s">
        <v>242</v>
      </c>
      <c r="AP99" s="155" t="s">
        <v>220</v>
      </c>
      <c r="AQ99" s="155" t="s">
        <v>221</v>
      </c>
      <c r="AR99" s="1032"/>
      <c r="AS99" s="855"/>
      <c r="AT99" s="855"/>
      <c r="AU99" s="852"/>
      <c r="AV99" s="855"/>
      <c r="AW99" s="855"/>
      <c r="AX99" s="852"/>
      <c r="AY99" s="852"/>
      <c r="AZ99" s="852"/>
      <c r="BA99" s="798"/>
      <c r="BB99" s="131"/>
      <c r="BC99" s="131"/>
      <c r="BD99" s="175" t="str">
        <f t="shared" si="17"/>
        <v/>
      </c>
      <c r="BE99" s="151"/>
      <c r="BF99" s="151"/>
      <c r="BG99" s="151"/>
      <c r="BH99" s="151"/>
      <c r="BI99" s="131"/>
      <c r="BJ99" s="131"/>
      <c r="BK99" s="131"/>
      <c r="BL99" s="131"/>
      <c r="BM99" s="157"/>
      <c r="BN99" s="157"/>
      <c r="BO99" s="157"/>
      <c r="BP99" s="157"/>
      <c r="BQ99" s="158" t="str">
        <f t="shared" si="18"/>
        <v/>
      </c>
      <c r="BR99" s="159" t="str">
        <f t="shared" si="19"/>
        <v/>
      </c>
      <c r="BS99" s="819"/>
      <c r="BT99" s="804"/>
      <c r="BU99" s="804"/>
      <c r="BV99" s="1036"/>
    </row>
    <row r="100" spans="1:74" ht="93.75" customHeight="1" x14ac:dyDescent="0.25">
      <c r="A100" s="1062"/>
      <c r="B100" s="928"/>
      <c r="C100" s="1064"/>
      <c r="D100" s="1013"/>
      <c r="E100" s="831"/>
      <c r="F100" s="834"/>
      <c r="G100" s="804"/>
      <c r="H100" s="837"/>
      <c r="I100" s="798"/>
      <c r="J100" s="840"/>
      <c r="K100" s="843"/>
      <c r="L100" s="804"/>
      <c r="M100" s="846"/>
      <c r="N100" s="804"/>
      <c r="O100" s="804"/>
      <c r="P100" s="849"/>
      <c r="Q100" s="858"/>
      <c r="R100" s="798"/>
      <c r="S100" s="861"/>
      <c r="T100" s="798"/>
      <c r="U100" s="861"/>
      <c r="V100" s="798"/>
      <c r="W100" s="861"/>
      <c r="X100" s="864"/>
      <c r="Y100" s="861"/>
      <c r="Z100" s="861"/>
      <c r="AA100" s="852"/>
      <c r="AB100" s="152">
        <v>5</v>
      </c>
      <c r="AC100" s="151" t="s">
        <v>513</v>
      </c>
      <c r="AD100" s="225" t="s">
        <v>371</v>
      </c>
      <c r="AE100" s="151" t="s">
        <v>514</v>
      </c>
      <c r="AF100" s="147" t="str">
        <f t="shared" si="13"/>
        <v>Probabilidad</v>
      </c>
      <c r="AG100" s="153" t="s">
        <v>216</v>
      </c>
      <c r="AH100" s="148">
        <f t="shared" si="14"/>
        <v>0.25</v>
      </c>
      <c r="AI100" s="153" t="s">
        <v>217</v>
      </c>
      <c r="AJ100" s="148">
        <f t="shared" si="15"/>
        <v>0.15</v>
      </c>
      <c r="AK100" s="149">
        <f t="shared" si="16"/>
        <v>0.4</v>
      </c>
      <c r="AL100" s="154">
        <f>IFERROR(IF(AND(AF99="Probabilidad",AF100="Probabilidad"),(AL99-(+AL99*AK100)),IF(AND(AF99="Impacto",AF100="Probabilidad"),(AL98-(+AL98*AK100)),IF(AF100="Impacto",AL99,""))),"")</f>
        <v>9.0719999999999995E-2</v>
      </c>
      <c r="AM100" s="154">
        <f>IFERROR(IF(AND(AF99="Impacto",AF100="Impacto"),(AM99-(+AM99*AK100)),IF(AND(AF99="Probabilidad",AF100="Impacto"),(AM98-(+AM98*AK100)),IF(AF100="Probabilidad",AM99,""))),"")</f>
        <v>0.6</v>
      </c>
      <c r="AN100" s="155" t="s">
        <v>218</v>
      </c>
      <c r="AO100" s="155" t="s">
        <v>475</v>
      </c>
      <c r="AP100" s="155" t="s">
        <v>476</v>
      </c>
      <c r="AQ100" s="155" t="s">
        <v>221</v>
      </c>
      <c r="AR100" s="1032"/>
      <c r="AS100" s="855"/>
      <c r="AT100" s="855"/>
      <c r="AU100" s="852"/>
      <c r="AV100" s="855"/>
      <c r="AW100" s="855"/>
      <c r="AX100" s="852"/>
      <c r="AY100" s="852"/>
      <c r="AZ100" s="852"/>
      <c r="BA100" s="798"/>
      <c r="BB100" s="131"/>
      <c r="BC100" s="131"/>
      <c r="BD100" s="175" t="str">
        <f t="shared" si="17"/>
        <v/>
      </c>
      <c r="BE100" s="151"/>
      <c r="BF100" s="151"/>
      <c r="BG100" s="151"/>
      <c r="BH100" s="151"/>
      <c r="BI100" s="131"/>
      <c r="BJ100" s="131"/>
      <c r="BK100" s="131"/>
      <c r="BL100" s="131"/>
      <c r="BM100" s="157"/>
      <c r="BN100" s="157"/>
      <c r="BO100" s="157"/>
      <c r="BP100" s="157"/>
      <c r="BQ100" s="158" t="str">
        <f t="shared" si="18"/>
        <v/>
      </c>
      <c r="BR100" s="159" t="str">
        <f t="shared" si="19"/>
        <v/>
      </c>
      <c r="BS100" s="819"/>
      <c r="BT100" s="804"/>
      <c r="BU100" s="804"/>
      <c r="BV100" s="1036"/>
    </row>
    <row r="101" spans="1:74" ht="79.5" customHeight="1" thickBot="1" x14ac:dyDescent="0.3">
      <c r="A101" s="1062"/>
      <c r="B101" s="928"/>
      <c r="C101" s="1064"/>
      <c r="D101" s="1014"/>
      <c r="E101" s="831"/>
      <c r="F101" s="1015"/>
      <c r="G101" s="906"/>
      <c r="H101" s="837"/>
      <c r="I101" s="866"/>
      <c r="J101" s="966"/>
      <c r="K101" s="843"/>
      <c r="L101" s="906"/>
      <c r="M101" s="1043"/>
      <c r="N101" s="906"/>
      <c r="O101" s="906"/>
      <c r="P101" s="1045"/>
      <c r="Q101" s="1042"/>
      <c r="R101" s="866"/>
      <c r="S101" s="899"/>
      <c r="T101" s="866"/>
      <c r="U101" s="899"/>
      <c r="V101" s="866"/>
      <c r="W101" s="899"/>
      <c r="X101" s="910"/>
      <c r="Y101" s="899"/>
      <c r="Z101" s="899"/>
      <c r="AA101" s="936"/>
      <c r="AB101" s="295">
        <v>6</v>
      </c>
      <c r="AC101" s="293" t="s">
        <v>515</v>
      </c>
      <c r="AD101" s="339" t="s">
        <v>371</v>
      </c>
      <c r="AE101" s="293" t="s">
        <v>516</v>
      </c>
      <c r="AF101" s="99" t="str">
        <f t="shared" si="13"/>
        <v>Probabilidad</v>
      </c>
      <c r="AG101" s="242" t="s">
        <v>286</v>
      </c>
      <c r="AH101" s="294">
        <f t="shared" si="14"/>
        <v>0.15</v>
      </c>
      <c r="AI101" s="242" t="s">
        <v>217</v>
      </c>
      <c r="AJ101" s="294">
        <f t="shared" si="15"/>
        <v>0.15</v>
      </c>
      <c r="AK101" s="296">
        <f t="shared" si="16"/>
        <v>0.3</v>
      </c>
      <c r="AL101" s="297">
        <f>IFERROR(IF(AND(AF100="Probabilidad",AF101="Probabilidad"),(AL100-(+AL100*AK101)),IF(AND(AF100="Impacto",AF101="Probabilidad"),(AL99-(+AL99*AK101)),IF(AF101="Impacto",AL100,""))),"")</f>
        <v>6.3504000000000005E-2</v>
      </c>
      <c r="AM101" s="297">
        <f>IFERROR(IF(AND(AF100="Impacto",AF101="Impacto"),(AM100-(+AM100*AK101)),IF(AND(AF100="Probabilidad",AF101="Impacto"),(AM99-(+AM99*AK101)),IF(AF101="Probabilidad",AM100,""))),"")</f>
        <v>0.6</v>
      </c>
      <c r="AN101" s="389" t="s">
        <v>218</v>
      </c>
      <c r="AO101" s="127" t="s">
        <v>475</v>
      </c>
      <c r="AP101" s="127" t="s">
        <v>243</v>
      </c>
      <c r="AQ101" s="127" t="s">
        <v>221</v>
      </c>
      <c r="AR101" s="1032"/>
      <c r="AS101" s="907"/>
      <c r="AT101" s="907"/>
      <c r="AU101" s="936"/>
      <c r="AV101" s="907"/>
      <c r="AW101" s="907"/>
      <c r="AX101" s="936"/>
      <c r="AY101" s="936"/>
      <c r="AZ101" s="936"/>
      <c r="BA101" s="866"/>
      <c r="BB101" s="212"/>
      <c r="BC101" s="212"/>
      <c r="BD101" s="341" t="str">
        <f t="shared" si="17"/>
        <v/>
      </c>
      <c r="BE101" s="293"/>
      <c r="BF101" s="293"/>
      <c r="BG101" s="293"/>
      <c r="BH101" s="293"/>
      <c r="BI101" s="212"/>
      <c r="BJ101" s="212"/>
      <c r="BK101" s="212"/>
      <c r="BL101" s="212"/>
      <c r="BM101" s="299"/>
      <c r="BN101" s="299"/>
      <c r="BO101" s="299"/>
      <c r="BP101" s="299"/>
      <c r="BQ101" s="300" t="str">
        <f t="shared" si="18"/>
        <v/>
      </c>
      <c r="BR101" s="301" t="str">
        <f t="shared" si="19"/>
        <v/>
      </c>
      <c r="BS101" s="819"/>
      <c r="BT101" s="906"/>
      <c r="BU101" s="906"/>
      <c r="BV101" s="1037"/>
    </row>
    <row r="102" spans="1:74" ht="69" customHeight="1" x14ac:dyDescent="0.25">
      <c r="A102" s="1062"/>
      <c r="B102" s="928"/>
      <c r="C102" s="1064"/>
      <c r="D102" s="1012" t="s">
        <v>204</v>
      </c>
      <c r="E102" s="992" t="s">
        <v>419</v>
      </c>
      <c r="F102" s="993">
        <v>6</v>
      </c>
      <c r="G102" s="984" t="s">
        <v>517</v>
      </c>
      <c r="H102" s="952"/>
      <c r="I102" s="973"/>
      <c r="J102" s="1018" t="s">
        <v>518</v>
      </c>
      <c r="K102" s="1046" t="s">
        <v>208</v>
      </c>
      <c r="L102" s="984" t="s">
        <v>209</v>
      </c>
      <c r="M102" s="980" t="s">
        <v>519</v>
      </c>
      <c r="N102" s="984"/>
      <c r="O102" s="984"/>
      <c r="P102" s="985" t="s">
        <v>520</v>
      </c>
      <c r="Q102" s="986">
        <v>0.98</v>
      </c>
      <c r="R102" s="973" t="s">
        <v>458</v>
      </c>
      <c r="S102" s="987">
        <f>IF(R102="Muy Alta",100%,IF(R102="Alta",80%,IF(R102="Media",60%,IF(R102="Baja",40%,IF(R102="Muy Baja",20%,"")))))</f>
        <v>1</v>
      </c>
      <c r="T102" s="973"/>
      <c r="U102" s="987" t="str">
        <f>IF(T102="Catastrófico",100%,IF(T102="Mayor",80%,IF(T102="Moderado",60%,IF(T102="Menor",40%,IF(T102="Leve",20%,"")))))</f>
        <v/>
      </c>
      <c r="V102" s="973" t="s">
        <v>213</v>
      </c>
      <c r="W102" s="987">
        <f>IF(V102="Catastrófico",100%,IF(V102="Mayor",80%,IF(V102="Moderado",60%,IF(V102="Menor",40%,IF(V102="Leve",20%,"")))))</f>
        <v>0.6</v>
      </c>
      <c r="X102" s="990" t="str">
        <f>IF(Y102=100%,"Catastrófico",IF(Y102=80%,"Mayor",IF(Y102=60%,"Moderado",IF(Y102=40%,"Menor",IF(Y102=20%,"Leve","")))))</f>
        <v>Moderado</v>
      </c>
      <c r="Y102" s="987">
        <f>IF(AND(U102="",W102=""),"",MAX(U102,W102))</f>
        <v>0.6</v>
      </c>
      <c r="Z102" s="987" t="str">
        <f>CONCATENATE(R102,X102)</f>
        <v>Muy AltaModerado</v>
      </c>
      <c r="AA102" s="972" t="str">
        <f>IF(Z102="Muy AltaLeve","Alto",IF(Z102="Muy AltaMenor","Alto",IF(Z102="Muy AltaModerado","Alto",IF(Z102="Muy AltaMayor","Alto",IF(Z102="Muy AltaCatastrófico","Extremo",IF(Z102="AltaLeve","Moderado",IF(Z102="AltaMenor","Moderado",IF(Z102="AltaModerado","Alto",IF(Z102="AltaMayor","Alto",IF(Z102="AltaCatastrófico","Extremo",IF(Z102="MediaLeve","Moderado",IF(Z102="MediaMenor","Moderado",IF(Z102="MediaModerado","Moderado",IF(Z102="MediaMayor","Alto",IF(Z102="MediaCatastrófico","Extremo",IF(Z102="BajaLeve","Bajo",IF(Z102="BajaMenor","Moderado",IF(Z102="BajaModerado","Moderado",IF(Z102="BajaMayor","Alto",IF(Z102="BajaCatastrófico","Extremo",IF(Z102="Muy BajaLeve","Bajo",IF(Z102="Muy BajaMenor","Bajo",IF(Z102="Muy BajaModerado","Moderado",IF(Z102="Muy BajaMayor","Alto",IF(Z102="Muy BajaCatastrófico","Extremo","")))))))))))))))))))))))))</f>
        <v>Alto</v>
      </c>
      <c r="AB102" s="245">
        <v>1</v>
      </c>
      <c r="AC102" s="417" t="s">
        <v>521</v>
      </c>
      <c r="AD102" s="424" t="s">
        <v>274</v>
      </c>
      <c r="AE102" s="399" t="s">
        <v>522</v>
      </c>
      <c r="AF102" s="246" t="str">
        <f t="shared" si="13"/>
        <v>Probabilidad</v>
      </c>
      <c r="AG102" s="247" t="s">
        <v>216</v>
      </c>
      <c r="AH102" s="244">
        <f t="shared" si="14"/>
        <v>0.25</v>
      </c>
      <c r="AI102" s="247" t="s">
        <v>217</v>
      </c>
      <c r="AJ102" s="244">
        <f t="shared" si="15"/>
        <v>0.15</v>
      </c>
      <c r="AK102" s="248">
        <f t="shared" si="16"/>
        <v>0.4</v>
      </c>
      <c r="AL102" s="249">
        <f>IFERROR(IF(AF102="Probabilidad",(S102-(+S102*AK102)),IF(AF102="Impacto",S102,"")),"")</f>
        <v>0.6</v>
      </c>
      <c r="AM102" s="249">
        <f>IFERROR(IF(AF102="Impacto",(Y102-(+Y102*AK102)),IF(AF102="Probabilidad",Y102,"")),"")</f>
        <v>0.6</v>
      </c>
      <c r="AN102" s="250" t="s">
        <v>218</v>
      </c>
      <c r="AO102" s="250" t="s">
        <v>219</v>
      </c>
      <c r="AP102" s="250" t="s">
        <v>243</v>
      </c>
      <c r="AQ102" s="250" t="s">
        <v>221</v>
      </c>
      <c r="AR102" s="1031" t="s">
        <v>499</v>
      </c>
      <c r="AS102" s="989">
        <f>S102</f>
        <v>1</v>
      </c>
      <c r="AT102" s="989">
        <f>IF(AL102="","",MIN(AL102:AL107))</f>
        <v>0.10584</v>
      </c>
      <c r="AU102" s="972" t="str">
        <f>IFERROR(IF(AT102="","",IF(AT102&lt;=0.2,"Muy Baja",IF(AT102&lt;=0.4,"Baja",IF(AT102&lt;=0.6,"Media",IF(AT102&lt;=0.8,"Alta","Muy Alta"))))),"")</f>
        <v>Muy Baja</v>
      </c>
      <c r="AV102" s="989">
        <f>Y102</f>
        <v>0.6</v>
      </c>
      <c r="AW102" s="989">
        <f>IF(AM102="","",MIN(AM102:AM107))</f>
        <v>0.6</v>
      </c>
      <c r="AX102" s="972" t="str">
        <f>IFERROR(IF(AW102="","",IF(AW102&lt;=0.2,"Leve",IF(AW102&lt;=0.4,"Menor",IF(AW102&lt;=0.6,"Moderado",IF(AW102&lt;=0.8,"Mayor","Catastrófico"))))),"")</f>
        <v>Moderado</v>
      </c>
      <c r="AY102" s="972" t="str">
        <f>AA102</f>
        <v>Alto</v>
      </c>
      <c r="AZ102" s="972" t="str">
        <f>IFERROR(IF(OR(AND(AU102="Muy Baja",AX102="Leve"),AND(AU102="Muy Baja",AX102="Menor"),AND(AU102="Baja",AX102="Leve")),"Bajo",IF(OR(AND(AU102="Muy baja",AX102="Moderado"),AND(AU102="Baja",AX102="Menor"),AND(AU102="Baja",AX102="Moderado"),AND(AU102="Media",AX102="Leve"),AND(AU102="Media",AX102="Menor"),AND(AU102="Media",AX102="Moderado"),AND(AU102="Alta",AX102="Leve"),AND(AU102="Alta",AX102="Menor")),"Moderado",IF(OR(AND(AU102="Muy Baja",AX102="Mayor"),AND(AU102="Baja",AX102="Mayor"),AND(AU102="Media",AX102="Mayor"),AND(AU102="Alta",AX102="Moderado"),AND(AU102="Alta",AX102="Mayor"),AND(AU102="Muy Alta",AX102="Leve"),AND(AU102="Muy Alta",AX102="Menor"),AND(AU102="Muy Alta",AX102="Moderado"),AND(AU102="Muy Alta",AX102="Mayor")),"Alto",IF(OR(AND(AU102="Muy Baja",AX102="Catastrófico"),AND(AU102="Baja",AX102="Catastrófico"),AND(AU102="Media",AX102="Catastrófico"),AND(AU102="Alta",AX102="Catastrófico"),AND(AU102="Muy Alta",AX102="Catastrófico")),"Extremo","")))),"")</f>
        <v>Moderado</v>
      </c>
      <c r="BA102" s="973" t="s">
        <v>223</v>
      </c>
      <c r="BB102" s="425" t="s">
        <v>523</v>
      </c>
      <c r="BC102" s="426" t="s">
        <v>524</v>
      </c>
      <c r="BD102" s="271">
        <f t="shared" si="17"/>
        <v>4</v>
      </c>
      <c r="BE102" s="403">
        <v>1</v>
      </c>
      <c r="BF102" s="404">
        <v>1</v>
      </c>
      <c r="BG102" s="404">
        <v>1</v>
      </c>
      <c r="BH102" s="404">
        <v>1</v>
      </c>
      <c r="BI102" s="399" t="s">
        <v>502</v>
      </c>
      <c r="BJ102" s="399" t="s">
        <v>525</v>
      </c>
      <c r="BK102" s="251" t="s">
        <v>526</v>
      </c>
      <c r="BL102" s="251" t="s">
        <v>527</v>
      </c>
      <c r="BM102" s="254">
        <v>1</v>
      </c>
      <c r="BN102" s="254"/>
      <c r="BO102" s="254"/>
      <c r="BP102" s="254"/>
      <c r="BQ102" s="255">
        <f t="shared" si="18"/>
        <v>1</v>
      </c>
      <c r="BR102" s="256">
        <f t="shared" si="19"/>
        <v>0.25</v>
      </c>
      <c r="BS102" s="951" t="s">
        <v>528</v>
      </c>
      <c r="BT102" s="984" t="s">
        <v>470</v>
      </c>
      <c r="BU102" s="984" t="s">
        <v>232</v>
      </c>
      <c r="BV102" s="1035" t="s">
        <v>232</v>
      </c>
    </row>
    <row r="103" spans="1:74" ht="69" customHeight="1" x14ac:dyDescent="0.25">
      <c r="A103" s="1062"/>
      <c r="B103" s="928"/>
      <c r="C103" s="1064"/>
      <c r="D103" s="1013"/>
      <c r="E103" s="831"/>
      <c r="F103" s="834"/>
      <c r="G103" s="804"/>
      <c r="H103" s="837"/>
      <c r="I103" s="798"/>
      <c r="J103" s="1019"/>
      <c r="K103" s="1047"/>
      <c r="L103" s="804"/>
      <c r="M103" s="846"/>
      <c r="N103" s="804"/>
      <c r="O103" s="804"/>
      <c r="P103" s="868"/>
      <c r="Q103" s="880"/>
      <c r="R103" s="798"/>
      <c r="S103" s="861"/>
      <c r="T103" s="798"/>
      <c r="U103" s="861"/>
      <c r="V103" s="798"/>
      <c r="W103" s="861"/>
      <c r="X103" s="864"/>
      <c r="Y103" s="861"/>
      <c r="Z103" s="861"/>
      <c r="AA103" s="852"/>
      <c r="AB103" s="152">
        <v>2</v>
      </c>
      <c r="AC103" s="569" t="s">
        <v>529</v>
      </c>
      <c r="AD103" s="406" t="s">
        <v>282</v>
      </c>
      <c r="AE103" s="406" t="s">
        <v>530</v>
      </c>
      <c r="AF103" s="147" t="str">
        <f t="shared" si="13"/>
        <v>Probabilidad</v>
      </c>
      <c r="AG103" s="153" t="s">
        <v>216</v>
      </c>
      <c r="AH103" s="148">
        <f t="shared" si="14"/>
        <v>0.25</v>
      </c>
      <c r="AI103" s="153" t="s">
        <v>217</v>
      </c>
      <c r="AJ103" s="148">
        <f t="shared" si="15"/>
        <v>0.15</v>
      </c>
      <c r="AK103" s="149">
        <f t="shared" si="16"/>
        <v>0.4</v>
      </c>
      <c r="AL103" s="154">
        <f>IFERROR(IF(AND(AF102="Probabilidad",AF103="Probabilidad"),(AL102-(+AL102*AK103)),IF(AF103="Probabilidad",(S102-(+S102*AK103)),IF(AF103="Impacto",AL102,""))),"")</f>
        <v>0.36</v>
      </c>
      <c r="AM103" s="154">
        <f>IFERROR(IF(AND(AF102="Impacto",AF103="Impacto"),(AM102-(+AM102*AK103)),IF(AF103="Impacto",(Y102-(+Y102*AK103)),IF(AF103="Probabilidad",AM102,""))),"")</f>
        <v>0.6</v>
      </c>
      <c r="AN103" s="155" t="s">
        <v>218</v>
      </c>
      <c r="AO103" s="155" t="s">
        <v>475</v>
      </c>
      <c r="AP103" s="155" t="s">
        <v>476</v>
      </c>
      <c r="AQ103" s="155" t="s">
        <v>221</v>
      </c>
      <c r="AR103" s="1032"/>
      <c r="AS103" s="855"/>
      <c r="AT103" s="855"/>
      <c r="AU103" s="852"/>
      <c r="AV103" s="855"/>
      <c r="AW103" s="855"/>
      <c r="AX103" s="852"/>
      <c r="AY103" s="852"/>
      <c r="AZ103" s="852"/>
      <c r="BA103" s="798"/>
      <c r="BB103" s="131"/>
      <c r="BC103" s="131"/>
      <c r="BD103" s="175" t="str">
        <f t="shared" si="17"/>
        <v/>
      </c>
      <c r="BE103" s="151"/>
      <c r="BF103" s="151"/>
      <c r="BG103" s="151"/>
      <c r="BH103" s="151"/>
      <c r="BI103" s="131"/>
      <c r="BJ103" s="131"/>
      <c r="BK103" s="131"/>
      <c r="BL103" s="131"/>
      <c r="BM103" s="157"/>
      <c r="BN103" s="157"/>
      <c r="BO103" s="157"/>
      <c r="BP103" s="157"/>
      <c r="BQ103" s="158" t="str">
        <f t="shared" si="18"/>
        <v/>
      </c>
      <c r="BR103" s="159" t="str">
        <f t="shared" si="19"/>
        <v/>
      </c>
      <c r="BS103" s="819"/>
      <c r="BT103" s="804"/>
      <c r="BU103" s="804"/>
      <c r="BV103" s="1036"/>
    </row>
    <row r="104" spans="1:74" ht="69" customHeight="1" x14ac:dyDescent="0.25">
      <c r="A104" s="1062"/>
      <c r="B104" s="928"/>
      <c r="C104" s="1064"/>
      <c r="D104" s="1013"/>
      <c r="E104" s="831"/>
      <c r="F104" s="834"/>
      <c r="G104" s="804"/>
      <c r="H104" s="837"/>
      <c r="I104" s="798"/>
      <c r="J104" s="1019"/>
      <c r="K104" s="1047"/>
      <c r="L104" s="804"/>
      <c r="M104" s="846"/>
      <c r="N104" s="804"/>
      <c r="O104" s="804"/>
      <c r="P104" s="868"/>
      <c r="Q104" s="880"/>
      <c r="R104" s="798"/>
      <c r="S104" s="861"/>
      <c r="T104" s="798"/>
      <c r="U104" s="861"/>
      <c r="V104" s="798"/>
      <c r="W104" s="861"/>
      <c r="X104" s="864"/>
      <c r="Y104" s="861"/>
      <c r="Z104" s="861"/>
      <c r="AA104" s="852"/>
      <c r="AB104" s="152">
        <v>3</v>
      </c>
      <c r="AC104" s="679" t="s">
        <v>531</v>
      </c>
      <c r="AD104" s="411" t="s">
        <v>371</v>
      </c>
      <c r="AE104" s="411" t="s">
        <v>532</v>
      </c>
      <c r="AF104" s="147" t="str">
        <f t="shared" si="13"/>
        <v>Probabilidad</v>
      </c>
      <c r="AG104" s="153" t="s">
        <v>216</v>
      </c>
      <c r="AH104" s="148">
        <f t="shared" si="14"/>
        <v>0.25</v>
      </c>
      <c r="AI104" s="153" t="s">
        <v>217</v>
      </c>
      <c r="AJ104" s="148">
        <f t="shared" si="15"/>
        <v>0.15</v>
      </c>
      <c r="AK104" s="149">
        <f t="shared" si="16"/>
        <v>0.4</v>
      </c>
      <c r="AL104" s="154">
        <f>IFERROR(IF(AND(AF103="Probabilidad",AF104="Probabilidad"),(AL103-(+AL103*AK104)),IF(AND(AF103="Impacto",AF104="Probabilidad"),(AL102-(+AL102*AK104)),IF(AF104="Impacto",AL103,""))),"")</f>
        <v>0.216</v>
      </c>
      <c r="AM104" s="154">
        <f>IFERROR(IF(AND(AF103="Impacto",AF104="Impacto"),(AM103-(+AM103*AK104)),IF(AND(AF103="Probabilidad",AF104="Impacto"),(AM102-(+AM102*AK104)),IF(AF104="Probabilidad",AM103,""))),"")</f>
        <v>0.6</v>
      </c>
      <c r="AN104" s="155" t="s">
        <v>218</v>
      </c>
      <c r="AO104" s="155" t="s">
        <v>296</v>
      </c>
      <c r="AP104" s="155" t="s">
        <v>243</v>
      </c>
      <c r="AQ104" s="155" t="s">
        <v>221</v>
      </c>
      <c r="AR104" s="1032"/>
      <c r="AS104" s="855"/>
      <c r="AT104" s="855"/>
      <c r="AU104" s="852"/>
      <c r="AV104" s="855"/>
      <c r="AW104" s="855"/>
      <c r="AX104" s="852"/>
      <c r="AY104" s="852"/>
      <c r="AZ104" s="852"/>
      <c r="BA104" s="798"/>
      <c r="BB104" s="131"/>
      <c r="BC104" s="131"/>
      <c r="BD104" s="175" t="str">
        <f t="shared" si="17"/>
        <v/>
      </c>
      <c r="BE104" s="151"/>
      <c r="BF104" s="151"/>
      <c r="BG104" s="151"/>
      <c r="BH104" s="151"/>
      <c r="BI104" s="131"/>
      <c r="BJ104" s="131"/>
      <c r="BK104" s="131"/>
      <c r="BL104" s="131"/>
      <c r="BM104" s="157"/>
      <c r="BN104" s="157"/>
      <c r="BO104" s="157"/>
      <c r="BP104" s="157"/>
      <c r="BQ104" s="158" t="str">
        <f t="shared" si="18"/>
        <v/>
      </c>
      <c r="BR104" s="159" t="str">
        <f t="shared" si="19"/>
        <v/>
      </c>
      <c r="BS104" s="819"/>
      <c r="BT104" s="804"/>
      <c r="BU104" s="804"/>
      <c r="BV104" s="1036"/>
    </row>
    <row r="105" spans="1:74" ht="69" customHeight="1" x14ac:dyDescent="0.25">
      <c r="A105" s="1062"/>
      <c r="B105" s="928"/>
      <c r="C105" s="1064"/>
      <c r="D105" s="1013"/>
      <c r="E105" s="831"/>
      <c r="F105" s="834"/>
      <c r="G105" s="804"/>
      <c r="H105" s="837"/>
      <c r="I105" s="798"/>
      <c r="J105" s="1019"/>
      <c r="K105" s="1047"/>
      <c r="L105" s="804"/>
      <c r="M105" s="846"/>
      <c r="N105" s="804"/>
      <c r="O105" s="804"/>
      <c r="P105" s="868"/>
      <c r="Q105" s="880"/>
      <c r="R105" s="798"/>
      <c r="S105" s="861"/>
      <c r="T105" s="798"/>
      <c r="U105" s="861"/>
      <c r="V105" s="798"/>
      <c r="W105" s="861"/>
      <c r="X105" s="864"/>
      <c r="Y105" s="861"/>
      <c r="Z105" s="861"/>
      <c r="AA105" s="852"/>
      <c r="AB105" s="152">
        <v>4</v>
      </c>
      <c r="AC105" s="679" t="s">
        <v>533</v>
      </c>
      <c r="AD105" s="411" t="s">
        <v>371</v>
      </c>
      <c r="AE105" s="411" t="s">
        <v>534</v>
      </c>
      <c r="AF105" s="147" t="str">
        <f t="shared" si="13"/>
        <v>Probabilidad</v>
      </c>
      <c r="AG105" s="153" t="s">
        <v>286</v>
      </c>
      <c r="AH105" s="148">
        <f t="shared" si="14"/>
        <v>0.15</v>
      </c>
      <c r="AI105" s="153" t="s">
        <v>217</v>
      </c>
      <c r="AJ105" s="148">
        <f t="shared" si="15"/>
        <v>0.15</v>
      </c>
      <c r="AK105" s="149">
        <f t="shared" si="16"/>
        <v>0.3</v>
      </c>
      <c r="AL105" s="154">
        <f>IFERROR(IF(AND(AF104="Probabilidad",AF105="Probabilidad"),(AL104-(+AL104*AK105)),IF(AND(AF104="Impacto",AF105="Probabilidad"),(AL103-(+AL103*AK105)),IF(AF105="Impacto",AL104,""))),"")</f>
        <v>0.1512</v>
      </c>
      <c r="AM105" s="154">
        <f>IFERROR(IF(AND(AF104="Impacto",AF105="Impacto"),(AM104-(+AM104*AK105)),IF(AND(AF104="Probabilidad",AF105="Impacto"),(AM103-(+AM103*AK105)),IF(AF105="Probabilidad",AM104,""))),"")</f>
        <v>0.6</v>
      </c>
      <c r="AN105" s="155" t="s">
        <v>218</v>
      </c>
      <c r="AO105" s="155" t="s">
        <v>242</v>
      </c>
      <c r="AP105" s="155" t="s">
        <v>220</v>
      </c>
      <c r="AQ105" s="155" t="s">
        <v>221</v>
      </c>
      <c r="AR105" s="1032"/>
      <c r="AS105" s="855"/>
      <c r="AT105" s="855"/>
      <c r="AU105" s="852"/>
      <c r="AV105" s="855"/>
      <c r="AW105" s="855"/>
      <c r="AX105" s="852"/>
      <c r="AY105" s="852"/>
      <c r="AZ105" s="852"/>
      <c r="BA105" s="798"/>
      <c r="BB105" s="131"/>
      <c r="BC105" s="131"/>
      <c r="BD105" s="175" t="str">
        <f t="shared" si="17"/>
        <v/>
      </c>
      <c r="BE105" s="151"/>
      <c r="BF105" s="151"/>
      <c r="BG105" s="151"/>
      <c r="BH105" s="151"/>
      <c r="BI105" s="131"/>
      <c r="BJ105" s="131"/>
      <c r="BK105" s="131"/>
      <c r="BL105" s="131"/>
      <c r="BM105" s="157"/>
      <c r="BN105" s="157"/>
      <c r="BO105" s="157"/>
      <c r="BP105" s="157"/>
      <c r="BQ105" s="158" t="str">
        <f t="shared" si="18"/>
        <v/>
      </c>
      <c r="BR105" s="159" t="str">
        <f t="shared" si="19"/>
        <v/>
      </c>
      <c r="BS105" s="819"/>
      <c r="BT105" s="804"/>
      <c r="BU105" s="804"/>
      <c r="BV105" s="1036"/>
    </row>
    <row r="106" spans="1:74" ht="69" customHeight="1" x14ac:dyDescent="0.25">
      <c r="A106" s="1062"/>
      <c r="B106" s="928"/>
      <c r="C106" s="1064"/>
      <c r="D106" s="1013"/>
      <c r="E106" s="831"/>
      <c r="F106" s="834"/>
      <c r="G106" s="804"/>
      <c r="H106" s="837"/>
      <c r="I106" s="798"/>
      <c r="J106" s="1019"/>
      <c r="K106" s="1047"/>
      <c r="L106" s="804"/>
      <c r="M106" s="846"/>
      <c r="N106" s="804"/>
      <c r="O106" s="804"/>
      <c r="P106" s="868"/>
      <c r="Q106" s="880"/>
      <c r="R106" s="798"/>
      <c r="S106" s="861"/>
      <c r="T106" s="798"/>
      <c r="U106" s="861"/>
      <c r="V106" s="798"/>
      <c r="W106" s="861"/>
      <c r="X106" s="864"/>
      <c r="Y106" s="861"/>
      <c r="Z106" s="861"/>
      <c r="AA106" s="852"/>
      <c r="AB106" s="152">
        <v>5</v>
      </c>
      <c r="AC106" s="679" t="s">
        <v>535</v>
      </c>
      <c r="AD106" s="411" t="s">
        <v>371</v>
      </c>
      <c r="AE106" s="411" t="s">
        <v>536</v>
      </c>
      <c r="AF106" s="147" t="str">
        <f t="shared" si="13"/>
        <v>Probabilidad</v>
      </c>
      <c r="AG106" s="153" t="s">
        <v>286</v>
      </c>
      <c r="AH106" s="148">
        <f t="shared" si="14"/>
        <v>0.15</v>
      </c>
      <c r="AI106" s="153" t="s">
        <v>217</v>
      </c>
      <c r="AJ106" s="148">
        <f t="shared" si="15"/>
        <v>0.15</v>
      </c>
      <c r="AK106" s="149">
        <f t="shared" si="16"/>
        <v>0.3</v>
      </c>
      <c r="AL106" s="154">
        <f>IFERROR(IF(AND(AF105="Probabilidad",AF106="Probabilidad"),(AL105-(+AL105*AK106)),IF(AND(AF105="Impacto",AF106="Probabilidad"),(AL104-(+AL104*AK106)),IF(AF106="Impacto",AL105,""))),"")</f>
        <v>0.10584</v>
      </c>
      <c r="AM106" s="154">
        <f>IFERROR(IF(AND(AF105="Impacto",AF106="Impacto"),(AM105-(+AM105*AK106)),IF(AND(AF105="Probabilidad",AF106="Impacto"),(AM104-(+AM104*AK106)),IF(AF106="Probabilidad",AM105,""))),"")</f>
        <v>0.6</v>
      </c>
      <c r="AN106" s="155" t="s">
        <v>218</v>
      </c>
      <c r="AO106" s="155" t="s">
        <v>242</v>
      </c>
      <c r="AP106" s="155" t="s">
        <v>220</v>
      </c>
      <c r="AQ106" s="155" t="s">
        <v>221</v>
      </c>
      <c r="AR106" s="1032"/>
      <c r="AS106" s="855"/>
      <c r="AT106" s="855"/>
      <c r="AU106" s="852"/>
      <c r="AV106" s="855"/>
      <c r="AW106" s="855"/>
      <c r="AX106" s="852"/>
      <c r="AY106" s="852"/>
      <c r="AZ106" s="852"/>
      <c r="BA106" s="798"/>
      <c r="BB106" s="131"/>
      <c r="BC106" s="131"/>
      <c r="BD106" s="175" t="str">
        <f t="shared" si="17"/>
        <v/>
      </c>
      <c r="BE106" s="151"/>
      <c r="BF106" s="151"/>
      <c r="BG106" s="151"/>
      <c r="BH106" s="151"/>
      <c r="BI106" s="131"/>
      <c r="BJ106" s="131"/>
      <c r="BK106" s="131"/>
      <c r="BL106" s="131"/>
      <c r="BM106" s="157"/>
      <c r="BN106" s="157"/>
      <c r="BO106" s="157"/>
      <c r="BP106" s="157"/>
      <c r="BQ106" s="158" t="str">
        <f t="shared" si="18"/>
        <v/>
      </c>
      <c r="BR106" s="159" t="str">
        <f t="shared" si="19"/>
        <v/>
      </c>
      <c r="BS106" s="819"/>
      <c r="BT106" s="804"/>
      <c r="BU106" s="804"/>
      <c r="BV106" s="1036"/>
    </row>
    <row r="107" spans="1:74" ht="15.75" customHeight="1" thickBot="1" x14ac:dyDescent="0.3">
      <c r="A107" s="1062"/>
      <c r="B107" s="928"/>
      <c r="C107" s="1064"/>
      <c r="D107" s="1014"/>
      <c r="E107" s="831"/>
      <c r="F107" s="1015"/>
      <c r="G107" s="906"/>
      <c r="H107" s="837"/>
      <c r="I107" s="866"/>
      <c r="J107" s="1020"/>
      <c r="K107" s="1047"/>
      <c r="L107" s="906"/>
      <c r="M107" s="1043"/>
      <c r="N107" s="906"/>
      <c r="O107" s="906"/>
      <c r="P107" s="1023"/>
      <c r="Q107" s="1022"/>
      <c r="R107" s="866"/>
      <c r="S107" s="899"/>
      <c r="T107" s="866"/>
      <c r="U107" s="899"/>
      <c r="V107" s="866"/>
      <c r="W107" s="899"/>
      <c r="X107" s="910"/>
      <c r="Y107" s="899"/>
      <c r="Z107" s="899"/>
      <c r="AA107" s="936"/>
      <c r="AB107" s="295">
        <v>6</v>
      </c>
      <c r="AC107" s="293"/>
      <c r="AD107" s="293"/>
      <c r="AE107" s="293"/>
      <c r="AF107" s="99" t="str">
        <f t="shared" si="13"/>
        <v/>
      </c>
      <c r="AG107" s="242"/>
      <c r="AH107" s="294" t="str">
        <f t="shared" si="14"/>
        <v/>
      </c>
      <c r="AI107" s="242"/>
      <c r="AJ107" s="294" t="str">
        <f t="shared" si="15"/>
        <v/>
      </c>
      <c r="AK107" s="296" t="str">
        <f t="shared" si="16"/>
        <v/>
      </c>
      <c r="AL107" s="297" t="str">
        <f>IFERROR(IF(AND(AF106="Probabilidad",AF107="Probabilidad"),(AL106-(+AL106*AK107)),IF(AND(AF106="Impacto",AF107="Probabilidad"),(AL105-(+AL105*AK107)),IF(AF107="Impacto",AL106,""))),"")</f>
        <v/>
      </c>
      <c r="AM107" s="297" t="str">
        <f>IFERROR(IF(AND(AF106="Impacto",AF107="Impacto"),(AM106-(+AM106*AK107)),IF(AND(AF106="Probabilidad",AF107="Impacto"),(AM105-(+AM105*AK107)),IF(AF107="Probabilidad",AM106,""))),"")</f>
        <v/>
      </c>
      <c r="AN107" s="127"/>
      <c r="AO107" s="127"/>
      <c r="AP107" s="127"/>
      <c r="AQ107" s="127"/>
      <c r="AR107" s="1032"/>
      <c r="AS107" s="907"/>
      <c r="AT107" s="907"/>
      <c r="AU107" s="936"/>
      <c r="AV107" s="907"/>
      <c r="AW107" s="907"/>
      <c r="AX107" s="936"/>
      <c r="AY107" s="936"/>
      <c r="AZ107" s="936"/>
      <c r="BA107" s="866"/>
      <c r="BB107" s="212"/>
      <c r="BC107" s="212"/>
      <c r="BD107" s="341" t="str">
        <f t="shared" si="17"/>
        <v/>
      </c>
      <c r="BE107" s="293"/>
      <c r="BF107" s="293"/>
      <c r="BG107" s="293"/>
      <c r="BH107" s="293"/>
      <c r="BI107" s="212"/>
      <c r="BJ107" s="212"/>
      <c r="BK107" s="212"/>
      <c r="BL107" s="212"/>
      <c r="BM107" s="299"/>
      <c r="BN107" s="299"/>
      <c r="BO107" s="299"/>
      <c r="BP107" s="299"/>
      <c r="BQ107" s="300" t="str">
        <f t="shared" si="18"/>
        <v/>
      </c>
      <c r="BR107" s="301" t="str">
        <f t="shared" si="19"/>
        <v/>
      </c>
      <c r="BS107" s="819"/>
      <c r="BT107" s="906"/>
      <c r="BU107" s="906"/>
      <c r="BV107" s="1037"/>
    </row>
    <row r="108" spans="1:74" ht="93" customHeight="1" x14ac:dyDescent="0.25">
      <c r="A108" s="1062"/>
      <c r="B108" s="928"/>
      <c r="C108" s="1064"/>
      <c r="D108" s="1012" t="s">
        <v>204</v>
      </c>
      <c r="E108" s="992" t="s">
        <v>419</v>
      </c>
      <c r="F108" s="993">
        <v>7</v>
      </c>
      <c r="G108" s="1016" t="s">
        <v>537</v>
      </c>
      <c r="H108" s="952"/>
      <c r="I108" s="973"/>
      <c r="J108" s="956" t="s">
        <v>538</v>
      </c>
      <c r="K108" s="957" t="s">
        <v>324</v>
      </c>
      <c r="L108" s="984" t="s">
        <v>209</v>
      </c>
      <c r="M108" s="980" t="s">
        <v>539</v>
      </c>
      <c r="N108" s="984"/>
      <c r="O108" s="984"/>
      <c r="P108" s="1021" t="s">
        <v>540</v>
      </c>
      <c r="Q108" s="1050">
        <v>0.9</v>
      </c>
      <c r="R108" s="973" t="s">
        <v>252</v>
      </c>
      <c r="S108" s="987">
        <f>IF(R108="Muy Alta",100%,IF(R108="Alta",80%,IF(R108="Media",60%,IF(R108="Baja",40%,IF(R108="Muy Baja",20%,"")))))</f>
        <v>0.4</v>
      </c>
      <c r="T108" s="973"/>
      <c r="U108" s="987" t="str">
        <f>IF(T108="Catastrófico",100%,IF(T108="Mayor",80%,IF(T108="Moderado",60%,IF(T108="Menor",40%,IF(T108="Leve",20%,"")))))</f>
        <v/>
      </c>
      <c r="V108" s="973" t="s">
        <v>213</v>
      </c>
      <c r="W108" s="987">
        <f>IF(V108="Catastrófico",100%,IF(V108="Mayor",80%,IF(V108="Moderado",60%,IF(V108="Menor",40%,IF(V108="Leve",20%,"")))))</f>
        <v>0.6</v>
      </c>
      <c r="X108" s="990" t="str">
        <f>IF(Y108=100%,"Catastrófico",IF(Y108=80%,"Mayor",IF(Y108=60%,"Moderado",IF(Y108=40%,"Menor",IF(Y108=20%,"Leve","")))))</f>
        <v>Moderado</v>
      </c>
      <c r="Y108" s="987">
        <f>IF(AND(U108="",W108=""),"",MAX(U108,W108))</f>
        <v>0.6</v>
      </c>
      <c r="Z108" s="987" t="str">
        <f>CONCATENATE(R108,X108)</f>
        <v>BajaModerado</v>
      </c>
      <c r="AA108" s="972" t="str">
        <f>IF(Z108="Muy AltaLeve","Alto",IF(Z108="Muy AltaMenor","Alto",IF(Z108="Muy AltaModerado","Alto",IF(Z108="Muy AltaMayor","Alto",IF(Z108="Muy AltaCatastrófico","Extremo",IF(Z108="AltaLeve","Moderado",IF(Z108="AltaMenor","Moderado",IF(Z108="AltaModerado","Alto",IF(Z108="AltaMayor","Alto",IF(Z108="AltaCatastrófico","Extremo",IF(Z108="MediaLeve","Moderado",IF(Z108="MediaMenor","Moderado",IF(Z108="MediaModerado","Moderado",IF(Z108="MediaMayor","Alto",IF(Z108="MediaCatastrófico","Extremo",IF(Z108="BajaLeve","Bajo",IF(Z108="BajaMenor","Moderado",IF(Z108="BajaModerado","Moderado",IF(Z108="BajaMayor","Alto",IF(Z108="BajaCatastrófico","Extremo",IF(Z108="Muy BajaLeve","Bajo",IF(Z108="Muy BajaMenor","Bajo",IF(Z108="Muy BajaModerado","Moderado",IF(Z108="Muy BajaMayor","Alto",IF(Z108="Muy BajaCatastrófico","Extremo","")))))))))))))))))))))))))</f>
        <v>Moderado</v>
      </c>
      <c r="AB108" s="245">
        <v>1</v>
      </c>
      <c r="AC108" s="417" t="s">
        <v>541</v>
      </c>
      <c r="AD108" s="399" t="s">
        <v>274</v>
      </c>
      <c r="AE108" s="399" t="s">
        <v>542</v>
      </c>
      <c r="AF108" s="246" t="str">
        <f t="shared" si="13"/>
        <v>Probabilidad</v>
      </c>
      <c r="AG108" s="247" t="s">
        <v>216</v>
      </c>
      <c r="AH108" s="244">
        <f t="shared" si="14"/>
        <v>0.25</v>
      </c>
      <c r="AI108" s="247" t="s">
        <v>217</v>
      </c>
      <c r="AJ108" s="244">
        <f t="shared" si="15"/>
        <v>0.15</v>
      </c>
      <c r="AK108" s="248">
        <f t="shared" si="16"/>
        <v>0.4</v>
      </c>
      <c r="AL108" s="249">
        <f>IFERROR(IF(AF108="Probabilidad",(S108-(+S108*AK108)),IF(AF108="Impacto",S108,"")),"")</f>
        <v>0.24</v>
      </c>
      <c r="AM108" s="249">
        <f>IFERROR(IF(AF108="Impacto",(Y108-(+Y108*AK108)),IF(AF108="Probabilidad",Y108,"")),"")</f>
        <v>0.6</v>
      </c>
      <c r="AN108" s="250" t="s">
        <v>218</v>
      </c>
      <c r="AO108" s="250" t="s">
        <v>219</v>
      </c>
      <c r="AP108" s="250" t="s">
        <v>243</v>
      </c>
      <c r="AQ108" s="250" t="s">
        <v>221</v>
      </c>
      <c r="AR108" s="1031" t="s">
        <v>543</v>
      </c>
      <c r="AS108" s="989">
        <f>S108</f>
        <v>0.4</v>
      </c>
      <c r="AT108" s="989">
        <f>IF(AL108="","",MIN(AL108:AL113))</f>
        <v>0.11759999999999998</v>
      </c>
      <c r="AU108" s="972" t="str">
        <f>IFERROR(IF(AT108="","",IF(AT108&lt;=0.2,"Muy Baja",IF(AT108&lt;=0.4,"Baja",IF(AT108&lt;=0.6,"Media",IF(AT108&lt;=0.8,"Alta","Muy Alta"))))),"")</f>
        <v>Muy Baja</v>
      </c>
      <c r="AV108" s="989">
        <f>Y108</f>
        <v>0.6</v>
      </c>
      <c r="AW108" s="989">
        <f>IF(AM108="","",MIN(AM108:AM113))</f>
        <v>0.44999999999999996</v>
      </c>
      <c r="AX108" s="972" t="str">
        <f>IFERROR(IF(AW108="","",IF(AW108&lt;=0.2,"Leve",IF(AW108&lt;=0.4,"Menor",IF(AW108&lt;=0.6,"Moderado",IF(AW108&lt;=0.8,"Mayor","Catastrófico"))))),"")</f>
        <v>Moderado</v>
      </c>
      <c r="AY108" s="972" t="str">
        <f>AA108</f>
        <v>Moderado</v>
      </c>
      <c r="AZ108" s="972" t="str">
        <f>IFERROR(IF(OR(AND(AU108="Muy Baja",AX108="Leve"),AND(AU108="Muy Baja",AX108="Menor"),AND(AU108="Baja",AX108="Leve")),"Bajo",IF(OR(AND(AU108="Muy baja",AX108="Moderado"),AND(AU108="Baja",AX108="Menor"),AND(AU108="Baja",AX108="Moderado"),AND(AU108="Media",AX108="Leve"),AND(AU108="Media",AX108="Menor"),AND(AU108="Media",AX108="Moderado"),AND(AU108="Alta",AX108="Leve"),AND(AU108="Alta",AX108="Menor")),"Moderado",IF(OR(AND(AU108="Muy Baja",AX108="Mayor"),AND(AU108="Baja",AX108="Mayor"),AND(AU108="Media",AX108="Mayor"),AND(AU108="Alta",AX108="Moderado"),AND(AU108="Alta",AX108="Mayor"),AND(AU108="Muy Alta",AX108="Leve"),AND(AU108="Muy Alta",AX108="Menor"),AND(AU108="Muy Alta",AX108="Moderado"),AND(AU108="Muy Alta",AX108="Mayor")),"Alto",IF(OR(AND(AU108="Muy Baja",AX108="Catastrófico"),AND(AU108="Baja",AX108="Catastrófico"),AND(AU108="Media",AX108="Catastrófico"),AND(AU108="Alta",AX108="Catastrófico"),AND(AU108="Muy Alta",AX108="Catastrófico")),"Extremo","")))),"")</f>
        <v>Moderado</v>
      </c>
      <c r="BA108" s="973" t="s">
        <v>223</v>
      </c>
      <c r="BB108" s="414" t="s">
        <v>544</v>
      </c>
      <c r="BC108" s="427" t="s">
        <v>545</v>
      </c>
      <c r="BD108" s="271">
        <f t="shared" si="17"/>
        <v>12</v>
      </c>
      <c r="BE108" s="403">
        <v>3</v>
      </c>
      <c r="BF108" s="404">
        <v>3</v>
      </c>
      <c r="BG108" s="404">
        <v>3</v>
      </c>
      <c r="BH108" s="404">
        <v>3</v>
      </c>
      <c r="BI108" s="404" t="s">
        <v>502</v>
      </c>
      <c r="BJ108" s="399" t="s">
        <v>546</v>
      </c>
      <c r="BK108" s="251" t="s">
        <v>547</v>
      </c>
      <c r="BL108" s="251" t="s">
        <v>548</v>
      </c>
      <c r="BM108" s="254">
        <v>3</v>
      </c>
      <c r="BN108" s="254"/>
      <c r="BO108" s="254"/>
      <c r="BP108" s="254"/>
      <c r="BQ108" s="255">
        <f t="shared" si="18"/>
        <v>3</v>
      </c>
      <c r="BR108" s="256">
        <f t="shared" si="19"/>
        <v>0.25</v>
      </c>
      <c r="BS108" s="951" t="s">
        <v>549</v>
      </c>
      <c r="BT108" s="984" t="s">
        <v>470</v>
      </c>
      <c r="BU108" s="984" t="s">
        <v>232</v>
      </c>
      <c r="BV108" s="1035" t="s">
        <v>232</v>
      </c>
    </row>
    <row r="109" spans="1:74" ht="58.5" customHeight="1" x14ac:dyDescent="0.25">
      <c r="A109" s="1062"/>
      <c r="B109" s="928"/>
      <c r="C109" s="1064"/>
      <c r="D109" s="1013"/>
      <c r="E109" s="831"/>
      <c r="F109" s="834"/>
      <c r="G109" s="1017"/>
      <c r="H109" s="837"/>
      <c r="I109" s="798"/>
      <c r="J109" s="840"/>
      <c r="K109" s="843"/>
      <c r="L109" s="804"/>
      <c r="M109" s="846"/>
      <c r="N109" s="804"/>
      <c r="O109" s="804"/>
      <c r="P109" s="975"/>
      <c r="Q109" s="975"/>
      <c r="R109" s="798"/>
      <c r="S109" s="861"/>
      <c r="T109" s="798"/>
      <c r="U109" s="861"/>
      <c r="V109" s="798"/>
      <c r="W109" s="861"/>
      <c r="X109" s="864"/>
      <c r="Y109" s="861"/>
      <c r="Z109" s="861"/>
      <c r="AA109" s="852"/>
      <c r="AB109" s="152">
        <v>2</v>
      </c>
      <c r="AC109" s="569" t="s">
        <v>550</v>
      </c>
      <c r="AD109" s="406" t="s">
        <v>274</v>
      </c>
      <c r="AE109" s="406" t="s">
        <v>551</v>
      </c>
      <c r="AF109" s="147" t="str">
        <f t="shared" si="13"/>
        <v>Impacto</v>
      </c>
      <c r="AG109" s="153" t="s">
        <v>267</v>
      </c>
      <c r="AH109" s="148">
        <f t="shared" si="14"/>
        <v>0.1</v>
      </c>
      <c r="AI109" s="153" t="s">
        <v>217</v>
      </c>
      <c r="AJ109" s="148">
        <f t="shared" si="15"/>
        <v>0.15</v>
      </c>
      <c r="AK109" s="149">
        <f t="shared" si="16"/>
        <v>0.25</v>
      </c>
      <c r="AL109" s="154">
        <f>IFERROR(IF(AND(AF108="Probabilidad",AF109="Probabilidad"),(AL108-(+AL108*AK109)),IF(AF109="Probabilidad",(S108-(+S108*AK109)),IF(AF109="Impacto",AL108,""))),"")</f>
        <v>0.24</v>
      </c>
      <c r="AM109" s="154">
        <f>IFERROR(IF(AND(AF108="Impacto",AF109="Impacto"),(AM108-(+AM108*AK109)),IF(AF109="Impacto",(Y108-(Y108*AK109)),IF(AF109="Probabilidad",AM108,""))),"")</f>
        <v>0.44999999999999996</v>
      </c>
      <c r="AN109" s="155" t="s">
        <v>218</v>
      </c>
      <c r="AO109" s="155" t="s">
        <v>219</v>
      </c>
      <c r="AP109" s="155" t="s">
        <v>243</v>
      </c>
      <c r="AQ109" s="155" t="s">
        <v>221</v>
      </c>
      <c r="AR109" s="1032"/>
      <c r="AS109" s="855"/>
      <c r="AT109" s="855"/>
      <c r="AU109" s="852"/>
      <c r="AV109" s="855"/>
      <c r="AW109" s="855"/>
      <c r="AX109" s="852"/>
      <c r="AY109" s="852"/>
      <c r="AZ109" s="852"/>
      <c r="BA109" s="1168"/>
      <c r="BB109" s="428"/>
      <c r="BC109" s="428"/>
      <c r="BD109" s="429" t="str">
        <f t="shared" si="17"/>
        <v/>
      </c>
      <c r="BE109" s="151"/>
      <c r="BF109" s="151"/>
      <c r="BG109" s="151"/>
      <c r="BH109" s="151"/>
      <c r="BI109" s="131"/>
      <c r="BJ109" s="131"/>
      <c r="BK109" s="131"/>
      <c r="BL109" s="131"/>
      <c r="BM109" s="157"/>
      <c r="BN109" s="157"/>
      <c r="BO109" s="157"/>
      <c r="BP109" s="157"/>
      <c r="BQ109" s="158" t="str">
        <f t="shared" si="18"/>
        <v/>
      </c>
      <c r="BR109" s="159" t="str">
        <f t="shared" si="19"/>
        <v/>
      </c>
      <c r="BS109" s="819"/>
      <c r="BT109" s="804"/>
      <c r="BU109" s="804"/>
      <c r="BV109" s="1036"/>
    </row>
    <row r="110" spans="1:74" ht="58.5" customHeight="1" x14ac:dyDescent="0.25">
      <c r="A110" s="1062"/>
      <c r="B110" s="928"/>
      <c r="C110" s="1064"/>
      <c r="D110" s="1013"/>
      <c r="E110" s="831"/>
      <c r="F110" s="834"/>
      <c r="G110" s="1017"/>
      <c r="H110" s="837"/>
      <c r="I110" s="798"/>
      <c r="J110" s="840"/>
      <c r="K110" s="843"/>
      <c r="L110" s="804"/>
      <c r="M110" s="846"/>
      <c r="N110" s="804"/>
      <c r="O110" s="804"/>
      <c r="P110" s="975"/>
      <c r="Q110" s="975"/>
      <c r="R110" s="798"/>
      <c r="S110" s="861"/>
      <c r="T110" s="798"/>
      <c r="U110" s="861"/>
      <c r="V110" s="798"/>
      <c r="W110" s="861"/>
      <c r="X110" s="864"/>
      <c r="Y110" s="861"/>
      <c r="Z110" s="861"/>
      <c r="AA110" s="852"/>
      <c r="AB110" s="152">
        <v>3</v>
      </c>
      <c r="AC110" s="679" t="s">
        <v>552</v>
      </c>
      <c r="AD110" s="411" t="s">
        <v>282</v>
      </c>
      <c r="AE110" s="411" t="s">
        <v>553</v>
      </c>
      <c r="AF110" s="147" t="str">
        <f t="shared" si="13"/>
        <v>Probabilidad</v>
      </c>
      <c r="AG110" s="153" t="s">
        <v>286</v>
      </c>
      <c r="AH110" s="148">
        <f t="shared" si="14"/>
        <v>0.15</v>
      </c>
      <c r="AI110" s="153" t="s">
        <v>217</v>
      </c>
      <c r="AJ110" s="148">
        <f t="shared" si="15"/>
        <v>0.15</v>
      </c>
      <c r="AK110" s="149">
        <f t="shared" si="16"/>
        <v>0.3</v>
      </c>
      <c r="AL110" s="154">
        <f>IFERROR(IF(AND(AF109="Probabilidad",AF110="Probabilidad"),(AL109-(+AL109*AK110)),IF(AND(AF109="Impacto",AF110="Probabilidad"),(AL108-(+AL108*AK110)),IF(AF110="Impacto",AL109,""))),"")</f>
        <v>0.16799999999999998</v>
      </c>
      <c r="AM110" s="154">
        <f>IFERROR(IF(AND(AF109="Impacto",AF110="Impacto"),(AM109-(+AM109*AK110)),IF(AND(AF109="Probabilidad",AF110="Impacto"),(AM108-(+AM108*AK110)),IF(AF110="Probabilidad",AM109,""))),"")</f>
        <v>0.44999999999999996</v>
      </c>
      <c r="AN110" s="155" t="s">
        <v>218</v>
      </c>
      <c r="AO110" s="155" t="s">
        <v>242</v>
      </c>
      <c r="AP110" s="155" t="s">
        <v>243</v>
      </c>
      <c r="AQ110" s="155" t="s">
        <v>221</v>
      </c>
      <c r="AR110" s="1032"/>
      <c r="AS110" s="855"/>
      <c r="AT110" s="855"/>
      <c r="AU110" s="852"/>
      <c r="AV110" s="855"/>
      <c r="AW110" s="855"/>
      <c r="AX110" s="852"/>
      <c r="AY110" s="852"/>
      <c r="AZ110" s="852"/>
      <c r="BA110" s="798"/>
      <c r="BB110" s="238"/>
      <c r="BC110" s="238"/>
      <c r="BD110" s="175" t="str">
        <f t="shared" si="17"/>
        <v/>
      </c>
      <c r="BE110" s="151"/>
      <c r="BF110" s="151"/>
      <c r="BG110" s="151"/>
      <c r="BH110" s="151"/>
      <c r="BI110" s="131"/>
      <c r="BJ110" s="131"/>
      <c r="BK110" s="131"/>
      <c r="BL110" s="131"/>
      <c r="BM110" s="157"/>
      <c r="BN110" s="157"/>
      <c r="BO110" s="157"/>
      <c r="BP110" s="157"/>
      <c r="BQ110" s="158" t="str">
        <f t="shared" si="18"/>
        <v/>
      </c>
      <c r="BR110" s="159" t="str">
        <f t="shared" si="19"/>
        <v/>
      </c>
      <c r="BS110" s="819"/>
      <c r="BT110" s="804"/>
      <c r="BU110" s="804"/>
      <c r="BV110" s="1036"/>
    </row>
    <row r="111" spans="1:74" ht="58.5" customHeight="1" x14ac:dyDescent="0.25">
      <c r="A111" s="1062"/>
      <c r="B111" s="928"/>
      <c r="C111" s="1064"/>
      <c r="D111" s="1013"/>
      <c r="E111" s="831"/>
      <c r="F111" s="834"/>
      <c r="G111" s="1017"/>
      <c r="H111" s="837"/>
      <c r="I111" s="798"/>
      <c r="J111" s="840"/>
      <c r="K111" s="843"/>
      <c r="L111" s="804"/>
      <c r="M111" s="846"/>
      <c r="N111" s="804"/>
      <c r="O111" s="804"/>
      <c r="P111" s="975"/>
      <c r="Q111" s="975"/>
      <c r="R111" s="798"/>
      <c r="S111" s="861"/>
      <c r="T111" s="798"/>
      <c r="U111" s="861"/>
      <c r="V111" s="798"/>
      <c r="W111" s="861"/>
      <c r="X111" s="864"/>
      <c r="Y111" s="861"/>
      <c r="Z111" s="861"/>
      <c r="AA111" s="852"/>
      <c r="AB111" s="152">
        <v>4</v>
      </c>
      <c r="AC111" s="679" t="s">
        <v>554</v>
      </c>
      <c r="AD111" s="411" t="s">
        <v>282</v>
      </c>
      <c r="AE111" s="411" t="s">
        <v>555</v>
      </c>
      <c r="AF111" s="147" t="str">
        <f t="shared" si="13"/>
        <v>Probabilidad</v>
      </c>
      <c r="AG111" s="153" t="s">
        <v>286</v>
      </c>
      <c r="AH111" s="148">
        <f t="shared" si="14"/>
        <v>0.15</v>
      </c>
      <c r="AI111" s="153" t="s">
        <v>217</v>
      </c>
      <c r="AJ111" s="148">
        <f t="shared" si="15"/>
        <v>0.15</v>
      </c>
      <c r="AK111" s="149">
        <f t="shared" si="16"/>
        <v>0.3</v>
      </c>
      <c r="AL111" s="154">
        <f>IFERROR(IF(AND(AF110="Probabilidad",AF111="Probabilidad"),(AL110-(+AL110*AK111)),IF(AND(AF110="Impacto",AF111="Probabilidad"),(AL109-(+AL109*AK111)),IF(AF111="Impacto",AL110,""))),"")</f>
        <v>0.11759999999999998</v>
      </c>
      <c r="AM111" s="154">
        <f>IFERROR(IF(AND(AF110="Impacto",AF111="Impacto"),(AM110-(+AM110*AK111)),IF(AND(AF110="Probabilidad",AF111="Impacto"),(AM109-(+AM109*AK111)),IF(AF111="Probabilidad",AM110,""))),"")</f>
        <v>0.44999999999999996</v>
      </c>
      <c r="AN111" s="155" t="s">
        <v>218</v>
      </c>
      <c r="AO111" s="155" t="s">
        <v>242</v>
      </c>
      <c r="AP111" s="155" t="s">
        <v>243</v>
      </c>
      <c r="AQ111" s="155" t="s">
        <v>221</v>
      </c>
      <c r="AR111" s="1032"/>
      <c r="AS111" s="855"/>
      <c r="AT111" s="855"/>
      <c r="AU111" s="852"/>
      <c r="AV111" s="855"/>
      <c r="AW111" s="855"/>
      <c r="AX111" s="852"/>
      <c r="AY111" s="852"/>
      <c r="AZ111" s="852"/>
      <c r="BA111" s="798"/>
      <c r="BB111" s="131"/>
      <c r="BC111" s="131"/>
      <c r="BD111" s="175" t="str">
        <f t="shared" si="17"/>
        <v/>
      </c>
      <c r="BE111" s="151"/>
      <c r="BF111" s="151"/>
      <c r="BG111" s="151"/>
      <c r="BH111" s="151"/>
      <c r="BI111" s="131"/>
      <c r="BJ111" s="131"/>
      <c r="BK111" s="131"/>
      <c r="BL111" s="131"/>
      <c r="BM111" s="157"/>
      <c r="BN111" s="157"/>
      <c r="BO111" s="157"/>
      <c r="BP111" s="157"/>
      <c r="BQ111" s="158" t="str">
        <f t="shared" si="18"/>
        <v/>
      </c>
      <c r="BR111" s="159" t="str">
        <f t="shared" si="19"/>
        <v/>
      </c>
      <c r="BS111" s="819"/>
      <c r="BT111" s="804"/>
      <c r="BU111" s="804"/>
      <c r="BV111" s="1036"/>
    </row>
    <row r="112" spans="1:74" x14ac:dyDescent="0.25">
      <c r="A112" s="1062"/>
      <c r="B112" s="928"/>
      <c r="C112" s="1064"/>
      <c r="D112" s="1013"/>
      <c r="E112" s="831"/>
      <c r="F112" s="834"/>
      <c r="G112" s="1017"/>
      <c r="H112" s="837"/>
      <c r="I112" s="798"/>
      <c r="J112" s="840"/>
      <c r="K112" s="843"/>
      <c r="L112" s="804"/>
      <c r="M112" s="846"/>
      <c r="N112" s="804"/>
      <c r="O112" s="804"/>
      <c r="P112" s="975"/>
      <c r="Q112" s="975"/>
      <c r="R112" s="798"/>
      <c r="S112" s="861"/>
      <c r="T112" s="798"/>
      <c r="U112" s="861"/>
      <c r="V112" s="798"/>
      <c r="W112" s="861"/>
      <c r="X112" s="864"/>
      <c r="Y112" s="861"/>
      <c r="Z112" s="861"/>
      <c r="AA112" s="852"/>
      <c r="AB112" s="152">
        <v>5</v>
      </c>
      <c r="AC112" s="151"/>
      <c r="AD112" s="151"/>
      <c r="AE112" s="151"/>
      <c r="AF112" s="147" t="str">
        <f t="shared" si="13"/>
        <v/>
      </c>
      <c r="AG112" s="153"/>
      <c r="AH112" s="148" t="str">
        <f t="shared" si="14"/>
        <v/>
      </c>
      <c r="AI112" s="153"/>
      <c r="AJ112" s="148" t="str">
        <f t="shared" si="15"/>
        <v/>
      </c>
      <c r="AK112" s="149" t="str">
        <f t="shared" si="16"/>
        <v/>
      </c>
      <c r="AL112" s="154" t="str">
        <f>IFERROR(IF(AND(AF111="Probabilidad",AF112="Probabilidad"),(AL111-(+AL111*AK112)),IF(AND(AF111="Impacto",AF112="Probabilidad"),(AL110-(+AL110*AK112)),IF(AF112="Impacto",AL111,""))),"")</f>
        <v/>
      </c>
      <c r="AM112" s="154" t="str">
        <f>IFERROR(IF(AND(AF111="Impacto",AF112="Impacto"),(AM111-(+AM111*AK112)),IF(AND(AF111="Probabilidad",AF112="Impacto"),(AM110-(+AM110*AK112)),IF(AF112="Probabilidad",AM111,""))),"")</f>
        <v/>
      </c>
      <c r="AN112" s="155"/>
      <c r="AO112" s="155"/>
      <c r="AP112" s="155"/>
      <c r="AQ112" s="155"/>
      <c r="AR112" s="1032"/>
      <c r="AS112" s="855"/>
      <c r="AT112" s="855"/>
      <c r="AU112" s="852"/>
      <c r="AV112" s="855"/>
      <c r="AW112" s="855"/>
      <c r="AX112" s="852"/>
      <c r="AY112" s="852"/>
      <c r="AZ112" s="852"/>
      <c r="BA112" s="798"/>
      <c r="BB112" s="131"/>
      <c r="BC112" s="131"/>
      <c r="BD112" s="175" t="str">
        <f t="shared" si="17"/>
        <v/>
      </c>
      <c r="BE112" s="151"/>
      <c r="BF112" s="151"/>
      <c r="BG112" s="151"/>
      <c r="BH112" s="151"/>
      <c r="BI112" s="131"/>
      <c r="BJ112" s="131"/>
      <c r="BK112" s="131"/>
      <c r="BL112" s="131"/>
      <c r="BM112" s="157"/>
      <c r="BN112" s="157"/>
      <c r="BO112" s="157"/>
      <c r="BP112" s="157"/>
      <c r="BQ112" s="158" t="str">
        <f t="shared" si="18"/>
        <v/>
      </c>
      <c r="BR112" s="159" t="str">
        <f t="shared" si="19"/>
        <v/>
      </c>
      <c r="BS112" s="819"/>
      <c r="BT112" s="804"/>
      <c r="BU112" s="804"/>
      <c r="BV112" s="1036"/>
    </row>
    <row r="113" spans="1:74" ht="15.75" customHeight="1" thickBot="1" x14ac:dyDescent="0.3">
      <c r="A113" s="1062"/>
      <c r="B113" s="928"/>
      <c r="C113" s="1064"/>
      <c r="D113" s="1048"/>
      <c r="E113" s="961"/>
      <c r="F113" s="962"/>
      <c r="G113" s="1049"/>
      <c r="H113" s="964"/>
      <c r="I113" s="965"/>
      <c r="J113" s="966"/>
      <c r="K113" s="967"/>
      <c r="L113" s="963"/>
      <c r="M113" s="1043"/>
      <c r="N113" s="963"/>
      <c r="O113" s="963"/>
      <c r="P113" s="976"/>
      <c r="Q113" s="976"/>
      <c r="R113" s="965"/>
      <c r="S113" s="971"/>
      <c r="T113" s="965"/>
      <c r="U113" s="971"/>
      <c r="V113" s="965"/>
      <c r="W113" s="971"/>
      <c r="X113" s="978"/>
      <c r="Y113" s="971"/>
      <c r="Z113" s="971"/>
      <c r="AA113" s="979"/>
      <c r="AB113" s="259">
        <v>6</v>
      </c>
      <c r="AC113" s="257"/>
      <c r="AD113" s="257"/>
      <c r="AE113" s="257"/>
      <c r="AF113" s="260" t="str">
        <f t="shared" si="13"/>
        <v/>
      </c>
      <c r="AG113" s="261"/>
      <c r="AH113" s="258" t="str">
        <f t="shared" si="14"/>
        <v/>
      </c>
      <c r="AI113" s="261"/>
      <c r="AJ113" s="258" t="str">
        <f t="shared" si="15"/>
        <v/>
      </c>
      <c r="AK113" s="262" t="str">
        <f t="shared" si="16"/>
        <v/>
      </c>
      <c r="AL113" s="263" t="str">
        <f>IFERROR(IF(AND(AF112="Probabilidad",AF113="Probabilidad"),(AL112-(+AL112*AK113)),IF(AND(AF112="Impacto",AF113="Probabilidad"),(AL111-(+AL111*AK113)),IF(AF113="Impacto",AL112,""))),"")</f>
        <v/>
      </c>
      <c r="AM113" s="263" t="str">
        <f>IFERROR(IF(AND(AF112="Impacto",AF113="Impacto"),(AM112-(+AM112*AK113)),IF(AND(AF112="Probabilidad",AF113="Impacto"),(AM111-(+AM111*AK113)),IF(AF113="Probabilidad",AM112,""))),"")</f>
        <v/>
      </c>
      <c r="AN113" s="264"/>
      <c r="AO113" s="264"/>
      <c r="AP113" s="264"/>
      <c r="AQ113" s="264"/>
      <c r="AR113" s="1052"/>
      <c r="AS113" s="988"/>
      <c r="AT113" s="988"/>
      <c r="AU113" s="979"/>
      <c r="AV113" s="988"/>
      <c r="AW113" s="988"/>
      <c r="AX113" s="979"/>
      <c r="AY113" s="979"/>
      <c r="AZ113" s="979"/>
      <c r="BA113" s="965"/>
      <c r="BB113" s="265"/>
      <c r="BC113" s="265"/>
      <c r="BD113" s="266" t="str">
        <f t="shared" si="17"/>
        <v/>
      </c>
      <c r="BE113" s="257"/>
      <c r="BF113" s="257"/>
      <c r="BG113" s="257"/>
      <c r="BH113" s="257"/>
      <c r="BI113" s="265"/>
      <c r="BJ113" s="265"/>
      <c r="BK113" s="265"/>
      <c r="BL113" s="265"/>
      <c r="BM113" s="267"/>
      <c r="BN113" s="267"/>
      <c r="BO113" s="267"/>
      <c r="BP113" s="267"/>
      <c r="BQ113" s="268" t="str">
        <f t="shared" si="18"/>
        <v/>
      </c>
      <c r="BR113" s="269" t="str">
        <f t="shared" si="19"/>
        <v/>
      </c>
      <c r="BS113" s="1167"/>
      <c r="BT113" s="963"/>
      <c r="BU113" s="963"/>
      <c r="BV113" s="1051"/>
    </row>
    <row r="114" spans="1:74" ht="216.75" customHeight="1" x14ac:dyDescent="0.25">
      <c r="A114" s="1062"/>
      <c r="B114" s="928"/>
      <c r="C114" s="1064"/>
      <c r="D114" s="1066" t="s">
        <v>204</v>
      </c>
      <c r="E114" s="831" t="s">
        <v>419</v>
      </c>
      <c r="F114" s="1067">
        <v>8</v>
      </c>
      <c r="G114" s="1053" t="s">
        <v>556</v>
      </c>
      <c r="H114" s="837"/>
      <c r="I114" s="1055"/>
      <c r="J114" s="956" t="s">
        <v>557</v>
      </c>
      <c r="K114" s="843" t="s">
        <v>324</v>
      </c>
      <c r="L114" s="1053" t="s">
        <v>209</v>
      </c>
      <c r="M114" s="980" t="s">
        <v>558</v>
      </c>
      <c r="N114" s="1053"/>
      <c r="O114" s="1053"/>
      <c r="P114" s="975" t="s">
        <v>559</v>
      </c>
      <c r="Q114" s="1054">
        <v>0.8</v>
      </c>
      <c r="R114" s="1055" t="s">
        <v>252</v>
      </c>
      <c r="S114" s="1072">
        <f>IF(R114="Muy Alta",100%,IF(R114="Alta",80%,IF(R114="Media",60%,IF(R114="Baja",40%,IF(R114="Muy Baja",20%,"")))))</f>
        <v>0.4</v>
      </c>
      <c r="T114" s="1055" t="s">
        <v>253</v>
      </c>
      <c r="U114" s="1072">
        <f>IF(T114="Catastrófico",100%,IF(T114="Mayor",80%,IF(T114="Moderado",60%,IF(T114="Menor",40%,IF(T114="Leve",20%,"")))))</f>
        <v>0.4</v>
      </c>
      <c r="V114" s="1055" t="s">
        <v>213</v>
      </c>
      <c r="W114" s="1072">
        <f>IF(V114="Catastrófico",100%,IF(V114="Mayor",80%,IF(V114="Moderado",60%,IF(V114="Menor",40%,IF(V114="Leve",20%,"")))))</f>
        <v>0.6</v>
      </c>
      <c r="X114" s="1073" t="str">
        <f>IF(Y114=100%,"Catastrófico",IF(Y114=80%,"Mayor",IF(Y114=60%,"Moderado",IF(Y114=40%,"Menor",IF(Y114=20%,"Leve","")))))</f>
        <v>Moderado</v>
      </c>
      <c r="Y114" s="1072">
        <f>IF(AND(U114="",W114=""),"",MAX(U114,W114))</f>
        <v>0.6</v>
      </c>
      <c r="Z114" s="1072" t="str">
        <f>CONCATENATE(R114,X114)</f>
        <v>BajaModerado</v>
      </c>
      <c r="AA114" s="1071" t="str">
        <f>IF(Z114="Muy AltaLeve","Alto",IF(Z114="Muy AltaMenor","Alto",IF(Z114="Muy AltaModerado","Alto",IF(Z114="Muy AltaMayor","Alto",IF(Z114="Muy AltaCatastrófico","Extremo",IF(Z114="AltaLeve","Moderado",IF(Z114="AltaMenor","Moderado",IF(Z114="AltaModerado","Alto",IF(Z114="AltaMayor","Alto",IF(Z114="AltaCatastrófico","Extremo",IF(Z114="MediaLeve","Moderado",IF(Z114="MediaMenor","Moderado",IF(Z114="MediaModerado","Moderado",IF(Z114="MediaMayor","Alto",IF(Z114="MediaCatastrófico","Extremo",IF(Z114="BajaLeve","Bajo",IF(Z114="BajaMenor","Moderado",IF(Z114="BajaModerado","Moderado",IF(Z114="BajaMayor","Alto",IF(Z114="BajaCatastrófico","Extremo",IF(Z114="Muy BajaLeve","Bajo",IF(Z114="Muy BajaMenor","Bajo",IF(Z114="Muy BajaModerado","Moderado",IF(Z114="Muy BajaMayor","Alto",IF(Z114="Muy BajaCatastrófico","Extremo","")))))))))))))))))))))))))</f>
        <v>Moderado</v>
      </c>
      <c r="AB114" s="232">
        <v>1</v>
      </c>
      <c r="AC114" s="431" t="s">
        <v>560</v>
      </c>
      <c r="AD114" s="431" t="s">
        <v>274</v>
      </c>
      <c r="AE114" s="431" t="s">
        <v>561</v>
      </c>
      <c r="AF114" s="234" t="str">
        <f t="shared" si="13"/>
        <v>Probabilidad</v>
      </c>
      <c r="AG114" s="235" t="s">
        <v>216</v>
      </c>
      <c r="AH114" s="231">
        <f t="shared" si="14"/>
        <v>0.25</v>
      </c>
      <c r="AI114" s="235" t="s">
        <v>217</v>
      </c>
      <c r="AJ114" s="231">
        <f t="shared" si="15"/>
        <v>0.15</v>
      </c>
      <c r="AK114" s="236">
        <f t="shared" si="16"/>
        <v>0.4</v>
      </c>
      <c r="AL114" s="237">
        <f>IFERROR(IF(AF114="Probabilidad",(S114-(+S114*AK114)),IF(AF114="Impacto",S114,"")),"")</f>
        <v>0.24</v>
      </c>
      <c r="AM114" s="237">
        <f>IFERROR(IF(AF114="Impacto",(Y114-(+Y114*AK114)),IF(AF114="Probabilidad",Y114,"")),"")</f>
        <v>0.6</v>
      </c>
      <c r="AN114" s="127" t="s">
        <v>218</v>
      </c>
      <c r="AO114" s="127" t="s">
        <v>219</v>
      </c>
      <c r="AP114" s="127" t="s">
        <v>243</v>
      </c>
      <c r="AQ114" s="127" t="s">
        <v>221</v>
      </c>
      <c r="AR114" s="1047" t="s">
        <v>543</v>
      </c>
      <c r="AS114" s="1070">
        <f>S114</f>
        <v>0.4</v>
      </c>
      <c r="AT114" s="1070">
        <f>IF(AL114="","",MIN(AL114:AL119))</f>
        <v>2.1772799999999995E-2</v>
      </c>
      <c r="AU114" s="1071" t="str">
        <f>IFERROR(IF(AT114="","",IF(AT114&lt;=0.2,"Muy Baja",IF(AT114&lt;=0.4,"Baja",IF(AT114&lt;=0.6,"Media",IF(AT114&lt;=0.8,"Alta","Muy Alta"))))),"")</f>
        <v>Muy Baja</v>
      </c>
      <c r="AV114" s="1070">
        <f>Y114</f>
        <v>0.6</v>
      </c>
      <c r="AW114" s="1070">
        <f>IF(AM114="","",MIN(AM114:AM119))</f>
        <v>0.6</v>
      </c>
      <c r="AX114" s="1071" t="str">
        <f>IFERROR(IF(AW114="","",IF(AW114&lt;=0.2,"Leve",IF(AW114&lt;=0.4,"Menor",IF(AW114&lt;=0.6,"Moderado",IF(AW114&lt;=0.8,"Mayor","Catastrófico"))))),"")</f>
        <v>Moderado</v>
      </c>
      <c r="AY114" s="1071" t="str">
        <f>AA114</f>
        <v>Moderado</v>
      </c>
      <c r="AZ114" s="1071" t="str">
        <f>IFERROR(IF(OR(AND(AU114="Muy Baja",AX114="Leve"),AND(AU114="Muy Baja",AX114="Menor"),AND(AU114="Baja",AX114="Leve")),"Bajo",IF(OR(AND(AU114="Muy baja",AX114="Moderado"),AND(AU114="Baja",AX114="Menor"),AND(AU114="Baja",AX114="Moderado"),AND(AU114="Media",AX114="Leve"),AND(AU114="Media",AX114="Menor"),AND(AU114="Media",AX114="Moderado"),AND(AU114="Alta",AX114="Leve"),AND(AU114="Alta",AX114="Menor")),"Moderado",IF(OR(AND(AU114="Muy Baja",AX114="Mayor"),AND(AU114="Baja",AX114="Mayor"),AND(AU114="Media",AX114="Mayor"),AND(AU114="Alta",AX114="Moderado"),AND(AU114="Alta",AX114="Mayor"),AND(AU114="Muy Alta",AX114="Leve"),AND(AU114="Muy Alta",AX114="Menor"),AND(AU114="Muy Alta",AX114="Moderado"),AND(AU114="Muy Alta",AX114="Mayor")),"Alto",IF(OR(AND(AU114="Muy Baja",AX114="Catastrófico"),AND(AU114="Baja",AX114="Catastrófico"),AND(AU114="Media",AX114="Catastrófico"),AND(AU114="Alta",AX114="Catastrófico"),AND(AU114="Muy Alta",AX114="Catastrófico")),"Extremo","")))),"")</f>
        <v>Moderado</v>
      </c>
      <c r="BA114" s="1055" t="s">
        <v>223</v>
      </c>
      <c r="BB114" s="220" t="s">
        <v>562</v>
      </c>
      <c r="BC114" s="220" t="s">
        <v>563</v>
      </c>
      <c r="BD114" s="432">
        <f t="shared" si="17"/>
        <v>4</v>
      </c>
      <c r="BE114" s="431">
        <v>1</v>
      </c>
      <c r="BF114" s="431">
        <v>1</v>
      </c>
      <c r="BG114" s="431">
        <v>1</v>
      </c>
      <c r="BH114" s="431">
        <v>1</v>
      </c>
      <c r="BI114" s="220" t="s">
        <v>502</v>
      </c>
      <c r="BJ114" s="220" t="s">
        <v>564</v>
      </c>
      <c r="BK114" s="238" t="s">
        <v>565</v>
      </c>
      <c r="BL114" s="238" t="s">
        <v>566</v>
      </c>
      <c r="BM114" s="239">
        <v>1</v>
      </c>
      <c r="BN114" s="239"/>
      <c r="BO114" s="239"/>
      <c r="BP114" s="239"/>
      <c r="BQ114" s="240">
        <f t="shared" si="18"/>
        <v>1</v>
      </c>
      <c r="BR114" s="241">
        <f t="shared" si="19"/>
        <v>0.25</v>
      </c>
      <c r="BS114" s="1166" t="s">
        <v>567</v>
      </c>
      <c r="BT114" s="1053" t="s">
        <v>568</v>
      </c>
      <c r="BU114" s="1053" t="s">
        <v>232</v>
      </c>
      <c r="BV114" s="1068" t="s">
        <v>232</v>
      </c>
    </row>
    <row r="115" spans="1:74" ht="96" customHeight="1" x14ac:dyDescent="0.25">
      <c r="A115" s="1062"/>
      <c r="B115" s="928"/>
      <c r="C115" s="1064"/>
      <c r="D115" s="1013"/>
      <c r="E115" s="831"/>
      <c r="F115" s="834"/>
      <c r="G115" s="804"/>
      <c r="H115" s="837"/>
      <c r="I115" s="798"/>
      <c r="J115" s="840"/>
      <c r="K115" s="843"/>
      <c r="L115" s="804"/>
      <c r="M115" s="846"/>
      <c r="N115" s="804"/>
      <c r="O115" s="804"/>
      <c r="P115" s="975"/>
      <c r="Q115" s="975"/>
      <c r="R115" s="798"/>
      <c r="S115" s="861"/>
      <c r="T115" s="798"/>
      <c r="U115" s="861"/>
      <c r="V115" s="798"/>
      <c r="W115" s="861"/>
      <c r="X115" s="864"/>
      <c r="Y115" s="861"/>
      <c r="Z115" s="861"/>
      <c r="AA115" s="852"/>
      <c r="AB115" s="152">
        <v>2</v>
      </c>
      <c r="AC115" s="225" t="s">
        <v>569</v>
      </c>
      <c r="AD115" s="225" t="s">
        <v>274</v>
      </c>
      <c r="AE115" s="225" t="s">
        <v>570</v>
      </c>
      <c r="AF115" s="147" t="str">
        <f t="shared" si="13"/>
        <v>Probabilidad</v>
      </c>
      <c r="AG115" s="153" t="s">
        <v>216</v>
      </c>
      <c r="AH115" s="148">
        <f t="shared" si="14"/>
        <v>0.25</v>
      </c>
      <c r="AI115" s="153" t="s">
        <v>217</v>
      </c>
      <c r="AJ115" s="148">
        <f t="shared" si="15"/>
        <v>0.15</v>
      </c>
      <c r="AK115" s="149">
        <f t="shared" si="16"/>
        <v>0.4</v>
      </c>
      <c r="AL115" s="154">
        <f>IFERROR(IF(AND(AF114="Probabilidad",AF115="Probabilidad"),(AL114-(+AL114*AK115)),IF(AF115="Probabilidad",(S114-(+S114*AK115)),IF(AF115="Impacto",AL114,""))),"")</f>
        <v>0.14399999999999999</v>
      </c>
      <c r="AM115" s="154">
        <f>IFERROR(IF(AND(AF114="Impacto",AF115="Impacto"),(AM114-(+AM114*AK115)),IF(AF115="Impacto",(Y114-(Y114*AK115)),IF(AF115="Probabilidad",AM114,""))),"")</f>
        <v>0.6</v>
      </c>
      <c r="AN115" s="155" t="s">
        <v>218</v>
      </c>
      <c r="AO115" s="155" t="s">
        <v>219</v>
      </c>
      <c r="AP115" s="155" t="s">
        <v>243</v>
      </c>
      <c r="AQ115" s="155" t="s">
        <v>221</v>
      </c>
      <c r="AR115" s="1047"/>
      <c r="AS115" s="855"/>
      <c r="AT115" s="855"/>
      <c r="AU115" s="852"/>
      <c r="AV115" s="855"/>
      <c r="AW115" s="855"/>
      <c r="AX115" s="852"/>
      <c r="AY115" s="852"/>
      <c r="AZ115" s="852"/>
      <c r="BA115" s="798"/>
      <c r="BB115" s="226" t="s">
        <v>571</v>
      </c>
      <c r="BC115" s="226" t="s">
        <v>572</v>
      </c>
      <c r="BD115" s="433">
        <f t="shared" si="17"/>
        <v>1</v>
      </c>
      <c r="BE115" s="225"/>
      <c r="BF115" s="225"/>
      <c r="BG115" s="225"/>
      <c r="BH115" s="225">
        <v>1</v>
      </c>
      <c r="BI115" s="226" t="s">
        <v>502</v>
      </c>
      <c r="BJ115" s="226" t="s">
        <v>573</v>
      </c>
      <c r="BK115" s="364" t="s">
        <v>574</v>
      </c>
      <c r="BL115" s="365" t="s">
        <v>232</v>
      </c>
      <c r="BM115" s="157">
        <v>0</v>
      </c>
      <c r="BN115" s="157"/>
      <c r="BO115" s="157"/>
      <c r="BP115" s="157"/>
      <c r="BQ115" s="158" t="str">
        <f t="shared" si="18"/>
        <v/>
      </c>
      <c r="BR115" s="159" t="str">
        <f t="shared" si="19"/>
        <v/>
      </c>
      <c r="BS115" s="819"/>
      <c r="BT115" s="804"/>
      <c r="BU115" s="804"/>
      <c r="BV115" s="1036"/>
    </row>
    <row r="116" spans="1:74" ht="172.5" customHeight="1" x14ac:dyDescent="0.25">
      <c r="A116" s="1062"/>
      <c r="B116" s="928"/>
      <c r="C116" s="1064"/>
      <c r="D116" s="1013"/>
      <c r="E116" s="831"/>
      <c r="F116" s="834"/>
      <c r="G116" s="804"/>
      <c r="H116" s="837"/>
      <c r="I116" s="798"/>
      <c r="J116" s="840"/>
      <c r="K116" s="843"/>
      <c r="L116" s="804"/>
      <c r="M116" s="846"/>
      <c r="N116" s="804"/>
      <c r="O116" s="804"/>
      <c r="P116" s="975"/>
      <c r="Q116" s="975"/>
      <c r="R116" s="798"/>
      <c r="S116" s="861"/>
      <c r="T116" s="798"/>
      <c r="U116" s="861"/>
      <c r="V116" s="798"/>
      <c r="W116" s="861"/>
      <c r="X116" s="864"/>
      <c r="Y116" s="861"/>
      <c r="Z116" s="861"/>
      <c r="AA116" s="852"/>
      <c r="AB116" s="152">
        <v>3</v>
      </c>
      <c r="AC116" s="225" t="s">
        <v>575</v>
      </c>
      <c r="AD116" s="225" t="s">
        <v>576</v>
      </c>
      <c r="AE116" s="225" t="s">
        <v>577</v>
      </c>
      <c r="AF116" s="147" t="str">
        <f t="shared" si="13"/>
        <v>Probabilidad</v>
      </c>
      <c r="AG116" s="153" t="s">
        <v>216</v>
      </c>
      <c r="AH116" s="148">
        <f t="shared" si="14"/>
        <v>0.25</v>
      </c>
      <c r="AI116" s="153" t="s">
        <v>217</v>
      </c>
      <c r="AJ116" s="148">
        <f t="shared" si="15"/>
        <v>0.15</v>
      </c>
      <c r="AK116" s="149">
        <f t="shared" si="16"/>
        <v>0.4</v>
      </c>
      <c r="AL116" s="154">
        <f>IFERROR(IF(AND(AF115="Probabilidad",AF116="Probabilidad"),(AL115-(+AL115*AK116)),IF(AND(AF115="Impacto",AF116="Probabilidad"),(AL114-(+AL114*AK116)),IF(AF116="Impacto",AL115,""))),"")</f>
        <v>8.6399999999999991E-2</v>
      </c>
      <c r="AM116" s="154">
        <f>IFERROR(IF(AND(AF115="Impacto",AF116="Impacto"),(AM115-(+AM115*AK116)),IF(AND(AF115="Probabilidad",AF116="Impacto"),(AM114-(+AM114*AK116)),IF(AF116="Probabilidad",AM115,""))),"")</f>
        <v>0.6</v>
      </c>
      <c r="AN116" s="155" t="s">
        <v>218</v>
      </c>
      <c r="AO116" s="155" t="s">
        <v>296</v>
      </c>
      <c r="AP116" s="155" t="s">
        <v>243</v>
      </c>
      <c r="AQ116" s="155" t="s">
        <v>221</v>
      </c>
      <c r="AR116" s="1047"/>
      <c r="AS116" s="855"/>
      <c r="AT116" s="855"/>
      <c r="AU116" s="852"/>
      <c r="AV116" s="855"/>
      <c r="AW116" s="855"/>
      <c r="AX116" s="852"/>
      <c r="AY116" s="852"/>
      <c r="AZ116" s="852"/>
      <c r="BA116" s="798"/>
      <c r="BB116" s="131" t="s">
        <v>578</v>
      </c>
      <c r="BC116" s="131" t="s">
        <v>579</v>
      </c>
      <c r="BD116" s="175">
        <f t="shared" si="17"/>
        <v>4</v>
      </c>
      <c r="BE116" s="151">
        <v>1</v>
      </c>
      <c r="BF116" s="151">
        <v>1</v>
      </c>
      <c r="BG116" s="151">
        <v>1</v>
      </c>
      <c r="BH116" s="151">
        <v>1</v>
      </c>
      <c r="BI116" s="226" t="s">
        <v>502</v>
      </c>
      <c r="BJ116" s="220" t="s">
        <v>564</v>
      </c>
      <c r="BK116" s="707" t="s">
        <v>580</v>
      </c>
      <c r="BL116" s="714" t="s">
        <v>581</v>
      </c>
      <c r="BM116" s="157">
        <v>1</v>
      </c>
      <c r="BN116" s="157"/>
      <c r="BO116" s="157"/>
      <c r="BP116" s="157"/>
      <c r="BQ116" s="158">
        <f t="shared" si="18"/>
        <v>1</v>
      </c>
      <c r="BR116" s="159">
        <f t="shared" si="19"/>
        <v>0.25</v>
      </c>
      <c r="BS116" s="819"/>
      <c r="BT116" s="804"/>
      <c r="BU116" s="804"/>
      <c r="BV116" s="1036"/>
    </row>
    <row r="117" spans="1:74" ht="152.25" customHeight="1" x14ac:dyDescent="0.25">
      <c r="A117" s="1062"/>
      <c r="B117" s="928"/>
      <c r="C117" s="1064"/>
      <c r="D117" s="1013"/>
      <c r="E117" s="831"/>
      <c r="F117" s="834"/>
      <c r="G117" s="804"/>
      <c r="H117" s="837"/>
      <c r="I117" s="798"/>
      <c r="J117" s="840"/>
      <c r="K117" s="843"/>
      <c r="L117" s="804"/>
      <c r="M117" s="846"/>
      <c r="N117" s="804"/>
      <c r="O117" s="804"/>
      <c r="P117" s="975"/>
      <c r="Q117" s="975"/>
      <c r="R117" s="798"/>
      <c r="S117" s="861"/>
      <c r="T117" s="798"/>
      <c r="U117" s="861"/>
      <c r="V117" s="798"/>
      <c r="W117" s="861"/>
      <c r="X117" s="864"/>
      <c r="Y117" s="861"/>
      <c r="Z117" s="861"/>
      <c r="AA117" s="852"/>
      <c r="AB117" s="152">
        <v>4</v>
      </c>
      <c r="AC117" s="225" t="s">
        <v>582</v>
      </c>
      <c r="AD117" s="225" t="s">
        <v>583</v>
      </c>
      <c r="AE117" s="225" t="s">
        <v>584</v>
      </c>
      <c r="AF117" s="147" t="str">
        <f t="shared" si="13"/>
        <v>Probabilidad</v>
      </c>
      <c r="AG117" s="153" t="s">
        <v>216</v>
      </c>
      <c r="AH117" s="148">
        <f t="shared" si="14"/>
        <v>0.25</v>
      </c>
      <c r="AI117" s="153" t="s">
        <v>217</v>
      </c>
      <c r="AJ117" s="148">
        <f t="shared" si="15"/>
        <v>0.15</v>
      </c>
      <c r="AK117" s="149">
        <f t="shared" si="16"/>
        <v>0.4</v>
      </c>
      <c r="AL117" s="154">
        <f>IFERROR(IF(AND(AF116="Probabilidad",AF117="Probabilidad"),(AL116-(+AL116*AK117)),IF(AND(AF116="Impacto",AF117="Probabilidad"),(AL115-(+AL115*AK117)),IF(AF117="Impacto",AL116,""))),"")</f>
        <v>5.183999999999999E-2</v>
      </c>
      <c r="AM117" s="174">
        <f>IFERROR(IF(AND(AF116="Impacto",AF117="Impacto"),(AM116-(+AM116*AK117)),IF(AND(AF116="Probabilidad",AF117="Impacto"),(AM115-(+AM115*AK117)),IF(AF117="Probabilidad",AM116,""))),"")</f>
        <v>0.6</v>
      </c>
      <c r="AN117" s="155" t="s">
        <v>218</v>
      </c>
      <c r="AO117" s="155" t="s">
        <v>296</v>
      </c>
      <c r="AP117" s="155" t="s">
        <v>243</v>
      </c>
      <c r="AQ117" s="155" t="s">
        <v>221</v>
      </c>
      <c r="AR117" s="1047"/>
      <c r="AS117" s="855"/>
      <c r="AT117" s="855"/>
      <c r="AU117" s="852"/>
      <c r="AV117" s="855"/>
      <c r="AW117" s="855"/>
      <c r="AX117" s="852"/>
      <c r="AY117" s="852"/>
      <c r="AZ117" s="852"/>
      <c r="BA117" s="798"/>
      <c r="BB117" s="131" t="s">
        <v>585</v>
      </c>
      <c r="BC117" s="131" t="s">
        <v>586</v>
      </c>
      <c r="BD117" s="175">
        <f t="shared" si="17"/>
        <v>4</v>
      </c>
      <c r="BE117" s="151">
        <v>1</v>
      </c>
      <c r="BF117" s="151">
        <v>1</v>
      </c>
      <c r="BG117" s="151">
        <v>1</v>
      </c>
      <c r="BH117" s="151">
        <v>1</v>
      </c>
      <c r="BI117" s="226" t="s">
        <v>502</v>
      </c>
      <c r="BJ117" s="220" t="s">
        <v>564</v>
      </c>
      <c r="BK117" s="707" t="s">
        <v>587</v>
      </c>
      <c r="BL117" s="714" t="s">
        <v>588</v>
      </c>
      <c r="BM117" s="157">
        <v>1</v>
      </c>
      <c r="BN117" s="157"/>
      <c r="BO117" s="157"/>
      <c r="BP117" s="157"/>
      <c r="BQ117" s="158">
        <f t="shared" si="18"/>
        <v>1</v>
      </c>
      <c r="BR117" s="159">
        <f t="shared" si="19"/>
        <v>0.25</v>
      </c>
      <c r="BS117" s="819"/>
      <c r="BT117" s="804"/>
      <c r="BU117" s="804"/>
      <c r="BV117" s="1036"/>
    </row>
    <row r="118" spans="1:74" ht="217.5" customHeight="1" x14ac:dyDescent="0.25">
      <c r="A118" s="1062"/>
      <c r="B118" s="928"/>
      <c r="C118" s="1064"/>
      <c r="D118" s="1013"/>
      <c r="E118" s="831"/>
      <c r="F118" s="834"/>
      <c r="G118" s="804"/>
      <c r="H118" s="837"/>
      <c r="I118" s="798"/>
      <c r="J118" s="840"/>
      <c r="K118" s="843"/>
      <c r="L118" s="804"/>
      <c r="M118" s="846"/>
      <c r="N118" s="804"/>
      <c r="O118" s="804"/>
      <c r="P118" s="975"/>
      <c r="Q118" s="975"/>
      <c r="R118" s="798"/>
      <c r="S118" s="861"/>
      <c r="T118" s="798"/>
      <c r="U118" s="861"/>
      <c r="V118" s="798"/>
      <c r="W118" s="861"/>
      <c r="X118" s="864"/>
      <c r="Y118" s="861"/>
      <c r="Z118" s="861"/>
      <c r="AA118" s="852"/>
      <c r="AB118" s="152">
        <v>5</v>
      </c>
      <c r="AC118" s="225" t="s">
        <v>589</v>
      </c>
      <c r="AD118" s="225" t="s">
        <v>590</v>
      </c>
      <c r="AE118" s="225" t="s">
        <v>591</v>
      </c>
      <c r="AF118" s="147" t="str">
        <f t="shared" si="13"/>
        <v>Probabilidad</v>
      </c>
      <c r="AG118" s="153" t="s">
        <v>286</v>
      </c>
      <c r="AH118" s="148">
        <f t="shared" si="14"/>
        <v>0.15</v>
      </c>
      <c r="AI118" s="153" t="s">
        <v>217</v>
      </c>
      <c r="AJ118" s="148">
        <f t="shared" si="15"/>
        <v>0.15</v>
      </c>
      <c r="AK118" s="149">
        <f t="shared" si="16"/>
        <v>0.3</v>
      </c>
      <c r="AL118" s="154">
        <f>IFERROR(IF(AND(AF117="Probabilidad",AF118="Probabilidad"),(AL117-(+AL117*AK118)),IF(AND(AF117="Impacto",AF118="Probabilidad"),(AL116-(+AL116*AK118)),IF(AF118="Impacto",AL117,""))),"")</f>
        <v>3.6287999999999994E-2</v>
      </c>
      <c r="AM118" s="154">
        <f>IFERROR(IF(AND(AF117="Impacto",AF118="Impacto"),(AM117-(+AM117*AK118)),IF(AND(AF117="Probabilidad",AF118="Impacto"),(AM116-(+AM116*AK118)),IF(AF118="Probabilidad",AM117,""))),"")</f>
        <v>0.6</v>
      </c>
      <c r="AN118" s="155" t="s">
        <v>218</v>
      </c>
      <c r="AO118" s="155" t="s">
        <v>296</v>
      </c>
      <c r="AP118" s="155" t="s">
        <v>243</v>
      </c>
      <c r="AQ118" s="155" t="s">
        <v>221</v>
      </c>
      <c r="AR118" s="1047"/>
      <c r="AS118" s="855"/>
      <c r="AT118" s="855"/>
      <c r="AU118" s="852"/>
      <c r="AV118" s="855"/>
      <c r="AW118" s="855"/>
      <c r="AX118" s="852"/>
      <c r="AY118" s="852"/>
      <c r="AZ118" s="852"/>
      <c r="BA118" s="798"/>
      <c r="BB118" s="131" t="s">
        <v>592</v>
      </c>
      <c r="BC118" s="131" t="s">
        <v>579</v>
      </c>
      <c r="BD118" s="175">
        <f t="shared" si="17"/>
        <v>4</v>
      </c>
      <c r="BE118" s="151">
        <v>1</v>
      </c>
      <c r="BF118" s="151">
        <v>1</v>
      </c>
      <c r="BG118" s="151">
        <v>1</v>
      </c>
      <c r="BH118" s="151">
        <v>1</v>
      </c>
      <c r="BI118" s="226" t="s">
        <v>502</v>
      </c>
      <c r="BJ118" s="220" t="s">
        <v>564</v>
      </c>
      <c r="BK118" s="364" t="s">
        <v>593</v>
      </c>
      <c r="BL118" s="365" t="s">
        <v>594</v>
      </c>
      <c r="BM118" s="157">
        <v>1</v>
      </c>
      <c r="BN118" s="157"/>
      <c r="BO118" s="157"/>
      <c r="BP118" s="157"/>
      <c r="BQ118" s="158">
        <f t="shared" si="18"/>
        <v>1</v>
      </c>
      <c r="BR118" s="159">
        <f t="shared" si="19"/>
        <v>0.25</v>
      </c>
      <c r="BS118" s="819"/>
      <c r="BT118" s="804"/>
      <c r="BU118" s="804"/>
      <c r="BV118" s="1036"/>
    </row>
    <row r="119" spans="1:74" ht="172.5" customHeight="1" thickBot="1" x14ac:dyDescent="0.3">
      <c r="A119" s="1063"/>
      <c r="B119" s="999"/>
      <c r="C119" s="1065"/>
      <c r="D119" s="1048"/>
      <c r="E119" s="961"/>
      <c r="F119" s="962"/>
      <c r="G119" s="963"/>
      <c r="H119" s="964"/>
      <c r="I119" s="965"/>
      <c r="J119" s="966"/>
      <c r="K119" s="967"/>
      <c r="L119" s="963"/>
      <c r="M119" s="1043"/>
      <c r="N119" s="963"/>
      <c r="O119" s="963"/>
      <c r="P119" s="976"/>
      <c r="Q119" s="976"/>
      <c r="R119" s="965"/>
      <c r="S119" s="971"/>
      <c r="T119" s="965"/>
      <c r="U119" s="971"/>
      <c r="V119" s="965"/>
      <c r="W119" s="971"/>
      <c r="X119" s="978"/>
      <c r="Y119" s="971"/>
      <c r="Z119" s="971"/>
      <c r="AA119" s="979"/>
      <c r="AB119" s="259">
        <v>6</v>
      </c>
      <c r="AC119" s="344" t="s">
        <v>595</v>
      </c>
      <c r="AD119" s="344" t="s">
        <v>583</v>
      </c>
      <c r="AE119" s="344" t="s">
        <v>596</v>
      </c>
      <c r="AF119" s="260" t="str">
        <f t="shared" si="13"/>
        <v>Probabilidad</v>
      </c>
      <c r="AG119" s="261" t="s">
        <v>216</v>
      </c>
      <c r="AH119" s="258">
        <f t="shared" si="14"/>
        <v>0.25</v>
      </c>
      <c r="AI119" s="261" t="s">
        <v>217</v>
      </c>
      <c r="AJ119" s="258">
        <f t="shared" si="15"/>
        <v>0.15</v>
      </c>
      <c r="AK119" s="262">
        <f t="shared" si="16"/>
        <v>0.4</v>
      </c>
      <c r="AL119" s="263">
        <f>IFERROR(IF(AND(AF118="Probabilidad",AF119="Probabilidad"),(AL118-(+AL118*AK119)),IF(AND(AF118="Impacto",AF119="Probabilidad"),(AL117-(+AL117*AK119)),IF(AF119="Impacto",AL118,""))),"")</f>
        <v>2.1772799999999995E-2</v>
      </c>
      <c r="AM119" s="263">
        <f>IFERROR(IF(AND(AF118="Impacto",AF119="Impacto"),(AM118-(+AM118*AK119)),IF(AND(AF118="Probabilidad",AF119="Impacto"),(AM117-(+AM117*AK119)),IF(AF119="Probabilidad",AM118,""))),"")</f>
        <v>0.6</v>
      </c>
      <c r="AN119" s="264" t="s">
        <v>218</v>
      </c>
      <c r="AO119" s="264" t="s">
        <v>296</v>
      </c>
      <c r="AP119" s="264" t="s">
        <v>220</v>
      </c>
      <c r="AQ119" s="264" t="s">
        <v>221</v>
      </c>
      <c r="AR119" s="1069"/>
      <c r="AS119" s="988"/>
      <c r="AT119" s="988"/>
      <c r="AU119" s="979"/>
      <c r="AV119" s="988"/>
      <c r="AW119" s="988"/>
      <c r="AX119" s="979"/>
      <c r="AY119" s="979"/>
      <c r="AZ119" s="979"/>
      <c r="BA119" s="965"/>
      <c r="BB119" s="265"/>
      <c r="BC119" s="265"/>
      <c r="BD119" s="266" t="str">
        <f t="shared" si="17"/>
        <v/>
      </c>
      <c r="BE119" s="257"/>
      <c r="BF119" s="257"/>
      <c r="BG119" s="257"/>
      <c r="BH119" s="257"/>
      <c r="BI119" s="265"/>
      <c r="BJ119" s="265"/>
      <c r="BK119" s="265"/>
      <c r="BL119" s="265"/>
      <c r="BM119" s="267"/>
      <c r="BN119" s="267"/>
      <c r="BO119" s="267"/>
      <c r="BP119" s="267"/>
      <c r="BQ119" s="268" t="str">
        <f t="shared" si="18"/>
        <v/>
      </c>
      <c r="BR119" s="269" t="str">
        <f t="shared" si="19"/>
        <v/>
      </c>
      <c r="BS119" s="1167"/>
      <c r="BT119" s="963"/>
      <c r="BU119" s="963"/>
      <c r="BV119" s="1051"/>
    </row>
    <row r="120" spans="1:74" ht="98.25" customHeight="1" x14ac:dyDescent="0.25">
      <c r="A120" s="924" t="s">
        <v>597</v>
      </c>
      <c r="B120" s="927" t="s">
        <v>202</v>
      </c>
      <c r="C120" s="903" t="s">
        <v>598</v>
      </c>
      <c r="D120" s="930" t="s">
        <v>204</v>
      </c>
      <c r="E120" s="830" t="s">
        <v>599</v>
      </c>
      <c r="F120" s="833">
        <v>1</v>
      </c>
      <c r="G120" s="867" t="s">
        <v>600</v>
      </c>
      <c r="H120" s="836"/>
      <c r="I120" s="797"/>
      <c r="J120" s="839" t="s">
        <v>601</v>
      </c>
      <c r="K120" s="842" t="s">
        <v>208</v>
      </c>
      <c r="L120" s="803" t="s">
        <v>209</v>
      </c>
      <c r="M120" s="873" t="s">
        <v>602</v>
      </c>
      <c r="N120" s="803"/>
      <c r="O120" s="803"/>
      <c r="P120" s="947" t="s">
        <v>603</v>
      </c>
      <c r="Q120" s="879">
        <v>0.7</v>
      </c>
      <c r="R120" s="797" t="s">
        <v>252</v>
      </c>
      <c r="S120" s="860">
        <f>IF(R120="Muy Alta",100%,IF(R120="Alta",80%,IF(R120="Media",60%,IF(R120="Baja",40%,IF(R120="Muy Baja",20%,"")))))</f>
        <v>0.4</v>
      </c>
      <c r="T120" s="797"/>
      <c r="U120" s="860" t="str">
        <f>IF(T120="Catastrófico",100%,IF(T120="Mayor",80%,IF(T120="Moderado",60%,IF(T120="Menor",40%,IF(T120="Leve",20%,"")))))</f>
        <v/>
      </c>
      <c r="V120" s="797" t="s">
        <v>253</v>
      </c>
      <c r="W120" s="860">
        <f>IF(V120="Catastrófico",100%,IF(V120="Mayor",80%,IF(V120="Moderado",60%,IF(V120="Menor",40%,IF(V120="Leve",20%,"")))))</f>
        <v>0.4</v>
      </c>
      <c r="X120" s="863" t="str">
        <f>IF(Y120=100%,"Catastrófico",IF(Y120=80%,"Mayor",IF(Y120=60%,"Moderado",IF(Y120=40%,"Menor",IF(Y120=20%,"Leve","")))))</f>
        <v>Menor</v>
      </c>
      <c r="Y120" s="860">
        <f>IF(AND(U120="",W120=""),"",MAX(U120,W120))</f>
        <v>0.4</v>
      </c>
      <c r="Z120" s="860" t="str">
        <f>CONCATENATE(R120,X120)</f>
        <v>BajaMenor</v>
      </c>
      <c r="AA120" s="845" t="str">
        <f>IF(Z120="Muy AltaLeve","Alto",IF(Z120="Muy AltaMenor","Alto",IF(Z120="Muy AltaModerado","Alto",IF(Z120="Muy AltaMayor","Alto",IF(Z120="Muy AltaCatastrófico","Extremo",IF(Z120="AltaLeve","Moderado",IF(Z120="AltaMenor","Moderado",IF(Z120="AltaModerado","Alto",IF(Z120="AltaMayor","Alto",IF(Z120="AltaCatastrófico","Extremo",IF(Z120="MediaLeve","Moderado",IF(Z120="MediaMenor","Moderado",IF(Z120="MediaModerado","Moderado",IF(Z120="MediaMayor","Alto",IF(Z120="MediaCatastrófico","Extremo",IF(Z120="BajaLeve","Bajo",IF(Z120="BajaMenor","Moderado",IF(Z120="BajaModerado","Moderado",IF(Z120="BajaMayor","Alto",IF(Z120="BajaCatastrófico","Extremo",IF(Z120="Muy BajaLeve","Bajo",IF(Z120="Muy BajaMenor","Bajo",IF(Z120="Muy BajaModerado","Moderado",IF(Z120="Muy BajaMayor","Alto",IF(Z120="Muy BajaCatastrófico","Extremo","")))))))))))))))))))))))))</f>
        <v>Moderado</v>
      </c>
      <c r="AB120" s="98">
        <v>1</v>
      </c>
      <c r="AC120" s="224" t="s">
        <v>604</v>
      </c>
      <c r="AD120" s="9" t="s">
        <v>274</v>
      </c>
      <c r="AE120" s="224" t="s">
        <v>605</v>
      </c>
      <c r="AF120" s="100" t="str">
        <f t="shared" ref="AF120:AF167" si="20">IF(OR(AG120="Preventivo",AG120="Detectivo"),"Probabilidad",IF(AG120="Correctivo","Impacto",""))</f>
        <v>Probabilidad</v>
      </c>
      <c r="AG120" s="10" t="s">
        <v>216</v>
      </c>
      <c r="AH120" s="15">
        <f t="shared" ref="AH120:AH167" si="21">IF(AG120="","",IF(AG120="Preventivo",25%,IF(AG120="Detectivo",15%,IF(AG120="Correctivo",10%))))</f>
        <v>0.25</v>
      </c>
      <c r="AI120" s="10" t="s">
        <v>217</v>
      </c>
      <c r="AJ120" s="15">
        <f t="shared" ref="AJ120:AJ167" si="22">IF(AI120="Automático",25%,IF(AI120="Manual",15%,""))</f>
        <v>0.15</v>
      </c>
      <c r="AK120" s="102">
        <f t="shared" ref="AK120:AK167" si="23">IF(OR(AH120="",AJ120=""),"",AH120+AJ120)</f>
        <v>0.4</v>
      </c>
      <c r="AL120" s="101">
        <f>IFERROR(IF(AF120="Probabilidad",(S120-(+S120*AK120)),IF(AF120="Impacto",S120,"")),"")</f>
        <v>0.24</v>
      </c>
      <c r="AM120" s="101">
        <f>IFERROR(IF(AF120="Impacto",(Y120-(+Y120*AK120)),IF(AF120="Probabilidad",Y120,"")),"")</f>
        <v>0.4</v>
      </c>
      <c r="AN120" s="51" t="s">
        <v>218</v>
      </c>
      <c r="AO120" s="51" t="s">
        <v>219</v>
      </c>
      <c r="AP120" s="51" t="s">
        <v>243</v>
      </c>
      <c r="AQ120" s="51" t="s">
        <v>221</v>
      </c>
      <c r="AR120" s="836" t="s">
        <v>606</v>
      </c>
      <c r="AS120" s="854">
        <f>S120</f>
        <v>0.4</v>
      </c>
      <c r="AT120" s="854">
        <f>IF(AL120="","",MIN(AL120:AL125))</f>
        <v>5.183999999999999E-2</v>
      </c>
      <c r="AU120" s="851" t="str">
        <f>IFERROR(IF(AT120="","",IF(AT120&lt;=0.2,"Muy Baja",IF(AT120&lt;=0.4,"Baja",IF(AT120&lt;=0.6,"Media",IF(AT120&lt;=0.8,"Alta","Muy Alta"))))),"")</f>
        <v>Muy Baja</v>
      </c>
      <c r="AV120" s="854">
        <f>Y120</f>
        <v>0.4</v>
      </c>
      <c r="AW120" s="854">
        <f>IF(AM120="","",MIN(AM120:AM125))</f>
        <v>0.4</v>
      </c>
      <c r="AX120" s="851" t="str">
        <f>IFERROR(IF(AW120="","",IF(AW120&lt;=0.2,"Leve",IF(AW120&lt;=0.4,"Menor",IF(AW120&lt;=0.6,"Moderado",IF(AW120&lt;=0.8,"Mayor","Catastrófico"))))),"")</f>
        <v>Menor</v>
      </c>
      <c r="AY120" s="851" t="str">
        <f>AA120</f>
        <v>Moderado</v>
      </c>
      <c r="AZ120" s="851" t="str">
        <f>IFERROR(IF(OR(AND(AU120="Muy Baja",AX120="Leve"),AND(AU120="Muy Baja",AX120="Menor"),AND(AU120="Baja",AX120="Leve")),"Bajo",IF(OR(AND(AU120="Muy baja",AX120="Moderado"),AND(AU120="Baja",AX120="Menor"),AND(AU120="Baja",AX120="Moderado"),AND(AU120="Media",AX120="Leve"),AND(AU120="Media",AX120="Menor"),AND(AU120="Media",AX120="Moderado"),AND(AU120="Alta",AX120="Leve"),AND(AU120="Alta",AX120="Menor")),"Moderado",IF(OR(AND(AU120="Muy Baja",AX120="Mayor"),AND(AU120="Baja",AX120="Mayor"),AND(AU120="Media",AX120="Mayor"),AND(AU120="Alta",AX120="Moderado"),AND(AU120="Alta",AX120="Mayor"),AND(AU120="Muy Alta",AX120="Leve"),AND(AU120="Muy Alta",AX120="Menor"),AND(AU120="Muy Alta",AX120="Moderado"),AND(AU120="Muy Alta",AX120="Mayor")),"Alto",IF(OR(AND(AU120="Muy Baja",AX120="Catastrófico"),AND(AU120="Baja",AX120="Catastrófico"),AND(AU120="Media",AX120="Catastrófico"),AND(AU120="Alta",AX120="Catastrófico"),AND(AU120="Muy Alta",AX120="Catastrófico")),"Extremo","")))),"")</f>
        <v>Bajo</v>
      </c>
      <c r="BA120" s="797" t="s">
        <v>257</v>
      </c>
      <c r="BB120" s="218"/>
      <c r="BC120" s="218"/>
      <c r="BD120" s="103" t="str">
        <f>IF(SUM(BE120:BH120)=0,"",SUM(BE120:BH120))</f>
        <v/>
      </c>
      <c r="BE120" s="219"/>
      <c r="BF120" s="219"/>
      <c r="BG120" s="219"/>
      <c r="BH120" s="219"/>
      <c r="BI120" s="47"/>
      <c r="BJ120" s="47"/>
      <c r="BK120" s="47"/>
      <c r="BL120" s="47"/>
      <c r="BM120" s="49"/>
      <c r="BN120" s="49"/>
      <c r="BO120" s="49"/>
      <c r="BP120" s="49"/>
      <c r="BQ120" s="105" t="str">
        <f>IF(SUM(BM120:BP120)=0,"",SUM(BM120:BP120))</f>
        <v/>
      </c>
      <c r="BR120" s="129" t="str">
        <f>IF(ISERROR(BQ120/BD120),"",(BQ120/BD120))</f>
        <v/>
      </c>
      <c r="BS120" s="818" t="s">
        <v>607</v>
      </c>
      <c r="BT120" s="867" t="s">
        <v>608</v>
      </c>
      <c r="BU120" s="867" t="s">
        <v>609</v>
      </c>
      <c r="BV120" s="870" t="s">
        <v>609</v>
      </c>
    </row>
    <row r="121" spans="1:74" ht="98.25" customHeight="1" x14ac:dyDescent="0.25">
      <c r="A121" s="925"/>
      <c r="B121" s="928"/>
      <c r="C121" s="904"/>
      <c r="D121" s="931"/>
      <c r="E121" s="831"/>
      <c r="F121" s="834"/>
      <c r="G121" s="868"/>
      <c r="H121" s="837"/>
      <c r="I121" s="798"/>
      <c r="J121" s="840"/>
      <c r="K121" s="843"/>
      <c r="L121" s="804"/>
      <c r="M121" s="874"/>
      <c r="N121" s="804"/>
      <c r="O121" s="804"/>
      <c r="P121" s="948"/>
      <c r="Q121" s="880"/>
      <c r="R121" s="798"/>
      <c r="S121" s="861"/>
      <c r="T121" s="798"/>
      <c r="U121" s="861"/>
      <c r="V121" s="798"/>
      <c r="W121" s="861"/>
      <c r="X121" s="864"/>
      <c r="Y121" s="861"/>
      <c r="Z121" s="861"/>
      <c r="AA121" s="846"/>
      <c r="AB121" s="152">
        <v>2</v>
      </c>
      <c r="AC121" s="431" t="s">
        <v>610</v>
      </c>
      <c r="AD121" s="132" t="s">
        <v>282</v>
      </c>
      <c r="AE121" s="431" t="s">
        <v>611</v>
      </c>
      <c r="AF121" s="147" t="str">
        <f t="shared" si="20"/>
        <v>Probabilidad</v>
      </c>
      <c r="AG121" s="153" t="s">
        <v>216</v>
      </c>
      <c r="AH121" s="148">
        <f t="shared" si="21"/>
        <v>0.25</v>
      </c>
      <c r="AI121" s="153" t="s">
        <v>217</v>
      </c>
      <c r="AJ121" s="148">
        <f t="shared" si="22"/>
        <v>0.15</v>
      </c>
      <c r="AK121" s="149">
        <f t="shared" si="23"/>
        <v>0.4</v>
      </c>
      <c r="AL121" s="154">
        <f>IFERROR(IF(AND(AF120="Probabilidad",AF121="Probabilidad"),(AL120-(+AL120*AK121)),IF(AF121="Probabilidad",(S120-(+S120*AK121)),IF(AF121="Impacto",AL120,""))),"")</f>
        <v>0.14399999999999999</v>
      </c>
      <c r="AM121" s="154">
        <f>IFERROR(IF(AND(AF120="Impacto",AF121="Impacto"),(AM120-(+AM120*AK121)),IF(AF121="Impacto",(Y120-(+Y120*AK121)),IF(AF121="Probabilidad",AM120,""))),"")</f>
        <v>0.4</v>
      </c>
      <c r="AN121" s="155" t="s">
        <v>218</v>
      </c>
      <c r="AO121" s="155" t="s">
        <v>242</v>
      </c>
      <c r="AP121" s="155" t="s">
        <v>243</v>
      </c>
      <c r="AQ121" s="155" t="s">
        <v>221</v>
      </c>
      <c r="AR121" s="837"/>
      <c r="AS121" s="855"/>
      <c r="AT121" s="855"/>
      <c r="AU121" s="852"/>
      <c r="AV121" s="855"/>
      <c r="AW121" s="855"/>
      <c r="AX121" s="852"/>
      <c r="AY121" s="852"/>
      <c r="AZ121" s="852"/>
      <c r="BA121" s="798"/>
      <c r="BB121" s="130"/>
      <c r="BC121" s="130"/>
      <c r="BD121" s="150" t="str">
        <f t="shared" ref="BD121:BD131" si="24">IF(SUM(BE121:BH121)=0,"",SUM(BE121:BH121))</f>
        <v/>
      </c>
      <c r="BE121" s="156"/>
      <c r="BF121" s="156"/>
      <c r="BG121" s="156"/>
      <c r="BH121" s="156"/>
      <c r="BI121" s="131"/>
      <c r="BJ121" s="131"/>
      <c r="BK121" s="131"/>
      <c r="BL121" s="131"/>
      <c r="BM121" s="157"/>
      <c r="BN121" s="157"/>
      <c r="BO121" s="157"/>
      <c r="BP121" s="157"/>
      <c r="BQ121" s="158" t="str">
        <f>IF(SUM(BM121:BP121)=0,"",SUM(BM121:BP121))</f>
        <v/>
      </c>
      <c r="BR121" s="159" t="str">
        <f>IF(ISERROR(BQ121/BD121),"",(BQ121/BD121))</f>
        <v/>
      </c>
      <c r="BS121" s="819"/>
      <c r="BT121" s="868"/>
      <c r="BU121" s="868"/>
      <c r="BV121" s="871"/>
    </row>
    <row r="122" spans="1:74" ht="98.25" customHeight="1" x14ac:dyDescent="0.25">
      <c r="A122" s="925"/>
      <c r="B122" s="928"/>
      <c r="C122" s="904"/>
      <c r="D122" s="931"/>
      <c r="E122" s="831"/>
      <c r="F122" s="834"/>
      <c r="G122" s="868"/>
      <c r="H122" s="837"/>
      <c r="I122" s="798"/>
      <c r="J122" s="840"/>
      <c r="K122" s="843"/>
      <c r="L122" s="804"/>
      <c r="M122" s="874"/>
      <c r="N122" s="804"/>
      <c r="O122" s="804"/>
      <c r="P122" s="948"/>
      <c r="Q122" s="880"/>
      <c r="R122" s="798"/>
      <c r="S122" s="861"/>
      <c r="T122" s="798"/>
      <c r="U122" s="861"/>
      <c r="V122" s="798"/>
      <c r="W122" s="861"/>
      <c r="X122" s="864"/>
      <c r="Y122" s="861"/>
      <c r="Z122" s="861"/>
      <c r="AA122" s="846"/>
      <c r="AB122" s="152">
        <v>3</v>
      </c>
      <c r="AC122" s="431" t="s">
        <v>612</v>
      </c>
      <c r="AD122" s="132" t="s">
        <v>282</v>
      </c>
      <c r="AE122" s="431" t="s">
        <v>613</v>
      </c>
      <c r="AF122" s="147" t="str">
        <f t="shared" si="20"/>
        <v>Probabilidad</v>
      </c>
      <c r="AG122" s="153" t="s">
        <v>216</v>
      </c>
      <c r="AH122" s="148">
        <f t="shared" si="21"/>
        <v>0.25</v>
      </c>
      <c r="AI122" s="153" t="s">
        <v>217</v>
      </c>
      <c r="AJ122" s="148">
        <f t="shared" si="22"/>
        <v>0.15</v>
      </c>
      <c r="AK122" s="149">
        <f t="shared" si="23"/>
        <v>0.4</v>
      </c>
      <c r="AL122" s="154">
        <f>IFERROR(IF(AND(AF121="Probabilidad",AF122="Probabilidad"),(AL121-(+AL121*AK122)),IF(AND(AF121="Impacto",AF122="Probabilidad"),(AL120-(+AL120*AK122)),IF(AF122="Impacto",AL121,""))),"")</f>
        <v>8.6399999999999991E-2</v>
      </c>
      <c r="AM122" s="154">
        <f>IFERROR(IF(AND(AF121="Impacto",AF122="Impacto"),(AM121-(+AM121*AK122)),IF(AND(AF121="Probabilidad",AF122="Impacto"),(AM120-(+AM120*AK122)),IF(AF122="Probabilidad",AM121,""))),"")</f>
        <v>0.4</v>
      </c>
      <c r="AN122" s="155" t="s">
        <v>218</v>
      </c>
      <c r="AO122" s="155" t="s">
        <v>242</v>
      </c>
      <c r="AP122" s="155" t="s">
        <v>243</v>
      </c>
      <c r="AQ122" s="155" t="s">
        <v>221</v>
      </c>
      <c r="AR122" s="837"/>
      <c r="AS122" s="855"/>
      <c r="AT122" s="855"/>
      <c r="AU122" s="852"/>
      <c r="AV122" s="855"/>
      <c r="AW122" s="855"/>
      <c r="AX122" s="852"/>
      <c r="AY122" s="852"/>
      <c r="AZ122" s="852"/>
      <c r="BA122" s="798"/>
      <c r="BB122" s="130"/>
      <c r="BC122" s="130"/>
      <c r="BD122" s="150" t="str">
        <f t="shared" si="24"/>
        <v/>
      </c>
      <c r="BE122" s="156"/>
      <c r="BF122" s="156"/>
      <c r="BG122" s="156"/>
      <c r="BH122" s="156"/>
      <c r="BI122" s="131"/>
      <c r="BJ122" s="131"/>
      <c r="BK122" s="131"/>
      <c r="BL122" s="131"/>
      <c r="BM122" s="157"/>
      <c r="BN122" s="157"/>
      <c r="BO122" s="157"/>
      <c r="BP122" s="157"/>
      <c r="BQ122" s="158" t="str">
        <f t="shared" ref="BQ122:BQ131" si="25">IF(SUM(BM122:BP122)=0,"",SUM(BM122:BP122))</f>
        <v/>
      </c>
      <c r="BR122" s="159" t="str">
        <f t="shared" ref="BR122:BR131" si="26">IF(ISERROR(BQ122/BD122),"",(BQ122/BD122))</f>
        <v/>
      </c>
      <c r="BS122" s="819"/>
      <c r="BT122" s="868"/>
      <c r="BU122" s="868"/>
      <c r="BV122" s="871"/>
    </row>
    <row r="123" spans="1:74" ht="98.25" customHeight="1" x14ac:dyDescent="0.25">
      <c r="A123" s="925"/>
      <c r="B123" s="928"/>
      <c r="C123" s="904"/>
      <c r="D123" s="931"/>
      <c r="E123" s="831"/>
      <c r="F123" s="834"/>
      <c r="G123" s="868"/>
      <c r="H123" s="837"/>
      <c r="I123" s="798"/>
      <c r="J123" s="840"/>
      <c r="K123" s="843"/>
      <c r="L123" s="804"/>
      <c r="M123" s="874"/>
      <c r="N123" s="804"/>
      <c r="O123" s="804"/>
      <c r="P123" s="948"/>
      <c r="Q123" s="880"/>
      <c r="R123" s="798"/>
      <c r="S123" s="861"/>
      <c r="T123" s="798"/>
      <c r="U123" s="861"/>
      <c r="V123" s="798"/>
      <c r="W123" s="861"/>
      <c r="X123" s="864"/>
      <c r="Y123" s="861"/>
      <c r="Z123" s="861"/>
      <c r="AA123" s="846"/>
      <c r="AB123" s="152">
        <v>4</v>
      </c>
      <c r="AC123" s="11" t="s">
        <v>614</v>
      </c>
      <c r="AD123" s="151" t="s">
        <v>371</v>
      </c>
      <c r="AE123" s="151" t="s">
        <v>615</v>
      </c>
      <c r="AF123" s="147" t="str">
        <f t="shared" si="20"/>
        <v>Probabilidad</v>
      </c>
      <c r="AG123" s="153" t="s">
        <v>216</v>
      </c>
      <c r="AH123" s="148">
        <f t="shared" si="21"/>
        <v>0.25</v>
      </c>
      <c r="AI123" s="153" t="s">
        <v>217</v>
      </c>
      <c r="AJ123" s="148">
        <f t="shared" si="22"/>
        <v>0.15</v>
      </c>
      <c r="AK123" s="149">
        <f t="shared" si="23"/>
        <v>0.4</v>
      </c>
      <c r="AL123" s="154">
        <f>IFERROR(IF(AND(AF122="Probabilidad",AF123="Probabilidad"),(AL122-(+AL122*AK123)),IF(AND(AF122="Impacto",AF123="Probabilidad"),(AL121-(+AL121*AK123)),IF(AF123="Impacto",AL122,""))),"")</f>
        <v>5.183999999999999E-2</v>
      </c>
      <c r="AM123" s="154">
        <f>IFERROR(IF(AND(AF122="Impacto",AF123="Impacto"),(AM122-(+AM122*AK123)),IF(AND(AF122="Probabilidad",AF123="Impacto"),(AM121-(+AM121*AK123)),IF(AF123="Probabilidad",AM122,""))),"")</f>
        <v>0.4</v>
      </c>
      <c r="AN123" s="155" t="s">
        <v>218</v>
      </c>
      <c r="AO123" s="155" t="s">
        <v>219</v>
      </c>
      <c r="AP123" s="155" t="s">
        <v>243</v>
      </c>
      <c r="AQ123" s="155" t="s">
        <v>221</v>
      </c>
      <c r="AR123" s="837"/>
      <c r="AS123" s="855"/>
      <c r="AT123" s="855"/>
      <c r="AU123" s="852"/>
      <c r="AV123" s="855"/>
      <c r="AW123" s="855"/>
      <c r="AX123" s="852"/>
      <c r="AY123" s="852"/>
      <c r="AZ123" s="852"/>
      <c r="BA123" s="798"/>
      <c r="BB123" s="130"/>
      <c r="BC123" s="130"/>
      <c r="BD123" s="150" t="str">
        <f t="shared" si="24"/>
        <v/>
      </c>
      <c r="BE123" s="156"/>
      <c r="BF123" s="156"/>
      <c r="BG123" s="156"/>
      <c r="BH123" s="156"/>
      <c r="BI123" s="131"/>
      <c r="BJ123" s="131"/>
      <c r="BK123" s="131"/>
      <c r="BL123" s="131"/>
      <c r="BM123" s="157"/>
      <c r="BN123" s="157"/>
      <c r="BO123" s="157"/>
      <c r="BP123" s="157"/>
      <c r="BQ123" s="158" t="str">
        <f t="shared" si="25"/>
        <v/>
      </c>
      <c r="BR123" s="159" t="str">
        <f t="shared" si="26"/>
        <v/>
      </c>
      <c r="BS123" s="819"/>
      <c r="BT123" s="868"/>
      <c r="BU123" s="868"/>
      <c r="BV123" s="871"/>
    </row>
    <row r="124" spans="1:74" x14ac:dyDescent="0.25">
      <c r="A124" s="925"/>
      <c r="B124" s="928"/>
      <c r="C124" s="904"/>
      <c r="D124" s="931"/>
      <c r="E124" s="831"/>
      <c r="F124" s="834"/>
      <c r="G124" s="868"/>
      <c r="H124" s="837"/>
      <c r="I124" s="798"/>
      <c r="J124" s="840"/>
      <c r="K124" s="843"/>
      <c r="L124" s="804"/>
      <c r="M124" s="874"/>
      <c r="N124" s="804"/>
      <c r="O124" s="804"/>
      <c r="P124" s="948"/>
      <c r="Q124" s="880"/>
      <c r="R124" s="798"/>
      <c r="S124" s="861"/>
      <c r="T124" s="798"/>
      <c r="U124" s="861"/>
      <c r="V124" s="798"/>
      <c r="W124" s="861"/>
      <c r="X124" s="864"/>
      <c r="Y124" s="861"/>
      <c r="Z124" s="861"/>
      <c r="AA124" s="846"/>
      <c r="AB124" s="152">
        <v>5</v>
      </c>
      <c r="AC124" s="160"/>
      <c r="AD124" s="160"/>
      <c r="AE124" s="29"/>
      <c r="AF124" s="147" t="str">
        <f t="shared" si="20"/>
        <v/>
      </c>
      <c r="AG124" s="153"/>
      <c r="AH124" s="148" t="str">
        <f t="shared" si="21"/>
        <v/>
      </c>
      <c r="AI124" s="153"/>
      <c r="AJ124" s="148" t="str">
        <f t="shared" si="22"/>
        <v/>
      </c>
      <c r="AK124" s="149" t="str">
        <f t="shared" si="23"/>
        <v/>
      </c>
      <c r="AL124" s="154" t="str">
        <f>IFERROR(IF(AND(AF123="Probabilidad",AF124="Probabilidad"),(AL123-(+AL123*AK124)),IF(AND(AF123="Impacto",AF124="Probabilidad"),(AL122-(+AL122*AK124)),IF(AF124="Impacto",AL123,""))),"")</f>
        <v/>
      </c>
      <c r="AM124" s="154" t="str">
        <f>IFERROR(IF(AND(AF123="Impacto",AF124="Impacto"),(AM123-(+AM123*AK124)),IF(AND(AF123="Probabilidad",AF124="Impacto"),(AM122-(+AM122*AK124)),IF(AF124="Probabilidad",AM123,""))),"")</f>
        <v/>
      </c>
      <c r="AN124" s="155"/>
      <c r="AO124" s="155"/>
      <c r="AP124" s="155"/>
      <c r="AQ124" s="155"/>
      <c r="AR124" s="837"/>
      <c r="AS124" s="855"/>
      <c r="AT124" s="855"/>
      <c r="AU124" s="852"/>
      <c r="AV124" s="855"/>
      <c r="AW124" s="855"/>
      <c r="AX124" s="852"/>
      <c r="AY124" s="852"/>
      <c r="AZ124" s="852"/>
      <c r="BA124" s="798"/>
      <c r="BB124" s="130"/>
      <c r="BC124" s="130"/>
      <c r="BD124" s="150" t="str">
        <f t="shared" si="24"/>
        <v/>
      </c>
      <c r="BE124" s="156"/>
      <c r="BF124" s="156"/>
      <c r="BG124" s="156"/>
      <c r="BH124" s="156"/>
      <c r="BI124" s="131"/>
      <c r="BJ124" s="131"/>
      <c r="BK124" s="131"/>
      <c r="BL124" s="131"/>
      <c r="BM124" s="157"/>
      <c r="BN124" s="157"/>
      <c r="BO124" s="157"/>
      <c r="BP124" s="157"/>
      <c r="BQ124" s="158" t="str">
        <f t="shared" si="25"/>
        <v/>
      </c>
      <c r="BR124" s="159" t="str">
        <f t="shared" si="26"/>
        <v/>
      </c>
      <c r="BS124" s="819"/>
      <c r="BT124" s="868"/>
      <c r="BU124" s="868"/>
      <c r="BV124" s="871"/>
    </row>
    <row r="125" spans="1:74" ht="15.75" customHeight="1" thickBot="1" x14ac:dyDescent="0.3">
      <c r="A125" s="925"/>
      <c r="B125" s="928"/>
      <c r="C125" s="904"/>
      <c r="D125" s="932"/>
      <c r="E125" s="832"/>
      <c r="F125" s="835"/>
      <c r="G125" s="869"/>
      <c r="H125" s="838"/>
      <c r="I125" s="799"/>
      <c r="J125" s="841"/>
      <c r="K125" s="844"/>
      <c r="L125" s="805"/>
      <c r="M125" s="875"/>
      <c r="N125" s="805"/>
      <c r="O125" s="805"/>
      <c r="P125" s="949"/>
      <c r="Q125" s="881"/>
      <c r="R125" s="799"/>
      <c r="S125" s="862"/>
      <c r="T125" s="799"/>
      <c r="U125" s="862"/>
      <c r="V125" s="799"/>
      <c r="W125" s="862"/>
      <c r="X125" s="865"/>
      <c r="Y125" s="862"/>
      <c r="Z125" s="862"/>
      <c r="AA125" s="847"/>
      <c r="AB125" s="164">
        <v>6</v>
      </c>
      <c r="AC125" s="162"/>
      <c r="AD125" s="162"/>
      <c r="AE125" s="162"/>
      <c r="AF125" s="177" t="str">
        <f t="shared" si="20"/>
        <v/>
      </c>
      <c r="AG125" s="165"/>
      <c r="AH125" s="163" t="str">
        <f t="shared" si="21"/>
        <v/>
      </c>
      <c r="AI125" s="165"/>
      <c r="AJ125" s="163" t="str">
        <f t="shared" si="22"/>
        <v/>
      </c>
      <c r="AK125" s="166" t="str">
        <f t="shared" si="23"/>
        <v/>
      </c>
      <c r="AL125" s="222" t="str">
        <f>IFERROR(IF(AND(AF124="Probabilidad",AF125="Probabilidad"),(AL124-(+AL124*AK125)),IF(AND(AF124="Impacto",AF125="Probabilidad"),(AL123-(+AL123*AK125)),IF(AF125="Impacto",AL124,""))),"")</f>
        <v/>
      </c>
      <c r="AM125" s="222" t="str">
        <f>IFERROR(IF(AND(AF124="Impacto",AF125="Impacto"),(AM124-(+AM124*AK125)),IF(AND(AF124="Probabilidad",AF125="Impacto"),(AM123-(+AM123*AK125)),IF(AF125="Probabilidad",AM124,""))),"")</f>
        <v/>
      </c>
      <c r="AN125" s="223"/>
      <c r="AO125" s="223"/>
      <c r="AP125" s="223"/>
      <c r="AQ125" s="223"/>
      <c r="AR125" s="838"/>
      <c r="AS125" s="856"/>
      <c r="AT125" s="856"/>
      <c r="AU125" s="853"/>
      <c r="AV125" s="856"/>
      <c r="AW125" s="856"/>
      <c r="AX125" s="853"/>
      <c r="AY125" s="853"/>
      <c r="AZ125" s="853"/>
      <c r="BA125" s="799"/>
      <c r="BB125" s="167"/>
      <c r="BC125" s="167"/>
      <c r="BD125" s="161" t="str">
        <f t="shared" si="24"/>
        <v/>
      </c>
      <c r="BE125" s="168"/>
      <c r="BF125" s="168"/>
      <c r="BG125" s="168"/>
      <c r="BH125" s="168"/>
      <c r="BI125" s="169"/>
      <c r="BJ125" s="169"/>
      <c r="BK125" s="169"/>
      <c r="BL125" s="169"/>
      <c r="BM125" s="170"/>
      <c r="BN125" s="170"/>
      <c r="BO125" s="170"/>
      <c r="BP125" s="170"/>
      <c r="BQ125" s="171" t="str">
        <f t="shared" si="25"/>
        <v/>
      </c>
      <c r="BR125" s="172" t="str">
        <f t="shared" si="26"/>
        <v/>
      </c>
      <c r="BS125" s="820"/>
      <c r="BT125" s="869"/>
      <c r="BU125" s="869"/>
      <c r="BV125" s="872"/>
    </row>
    <row r="126" spans="1:74" ht="123" customHeight="1" x14ac:dyDescent="0.25">
      <c r="A126" s="925"/>
      <c r="B126" s="928"/>
      <c r="C126" s="904"/>
      <c r="D126" s="930" t="s">
        <v>204</v>
      </c>
      <c r="E126" s="830" t="s">
        <v>599</v>
      </c>
      <c r="F126" s="833">
        <v>2</v>
      </c>
      <c r="G126" s="803" t="s">
        <v>616</v>
      </c>
      <c r="H126" s="836"/>
      <c r="I126" s="797"/>
      <c r="J126" s="839" t="s">
        <v>617</v>
      </c>
      <c r="K126" s="842" t="s">
        <v>324</v>
      </c>
      <c r="L126" s="803" t="s">
        <v>618</v>
      </c>
      <c r="M126" s="873" t="s">
        <v>619</v>
      </c>
      <c r="N126" s="803"/>
      <c r="O126" s="803"/>
      <c r="P126" s="947" t="s">
        <v>620</v>
      </c>
      <c r="Q126" s="879">
        <v>0.7</v>
      </c>
      <c r="R126" s="797" t="s">
        <v>212</v>
      </c>
      <c r="S126" s="860">
        <f>IF(R126="Muy Alta",100%,IF(R126="Alta",80%,IF(R126="Media",60%,IF(R126="Baja",40%,IF(R126="Muy Baja",20%,"")))))</f>
        <v>0.6</v>
      </c>
      <c r="T126" s="797"/>
      <c r="U126" s="860" t="str">
        <f>IF(T126="Catastrófico",100%,IF(T126="Mayor",80%,IF(T126="Moderado",60%,IF(T126="Menor",40%,IF(T126="Leve",20%,"")))))</f>
        <v/>
      </c>
      <c r="V126" s="797" t="s">
        <v>213</v>
      </c>
      <c r="W126" s="860">
        <f>IF(V126="Catastrófico",100%,IF(V126="Mayor",80%,IF(V126="Moderado",60%,IF(V126="Menor",40%,IF(V126="Leve",20%,"")))))</f>
        <v>0.6</v>
      </c>
      <c r="X126" s="863" t="str">
        <f>IF(Y126=100%,"Catastrófico",IF(Y126=80%,"Mayor",IF(Y126=60%,"Moderado",IF(Y126=40%,"Menor",IF(Y126=20%,"Leve","")))))</f>
        <v>Moderado</v>
      </c>
      <c r="Y126" s="860">
        <f>IF(AND(U126="",W126=""),"",MAX(U126,W126))</f>
        <v>0.6</v>
      </c>
      <c r="Z126" s="860" t="str">
        <f>CONCATENATE(R126,X126)</f>
        <v>MediaModerado</v>
      </c>
      <c r="AA126" s="851" t="str">
        <f>IF(Z126="Muy AltaLeve","Alto",IF(Z126="Muy AltaMenor","Alto",IF(Z126="Muy AltaModerado","Alto",IF(Z126="Muy AltaMayor","Alto",IF(Z126="Muy AltaCatastrófico","Extremo",IF(Z126="AltaLeve","Moderado",IF(Z126="AltaMenor","Moderado",IF(Z126="AltaModerado","Alto",IF(Z126="AltaMayor","Alto",IF(Z126="AltaCatastrófico","Extremo",IF(Z126="MediaLeve","Moderado",IF(Z126="MediaMenor","Moderado",IF(Z126="MediaModerado","Moderado",IF(Z126="MediaMayor","Alto",IF(Z126="MediaCatastrófico","Extremo",IF(Z126="BajaLeve","Bajo",IF(Z126="BajaMenor","Moderado",IF(Z126="BajaModerado","Moderado",IF(Z126="BajaMayor","Alto",IF(Z126="BajaCatastrófico","Extremo",IF(Z126="Muy BajaLeve","Bajo",IF(Z126="Muy BajaMenor","Bajo",IF(Z126="Muy BajaModerado","Moderado",IF(Z126="Muy BajaMayor","Alto",IF(Z126="Muy BajaCatastrófico","Extremo","")))))))))))))))))))))))))</f>
        <v>Moderado</v>
      </c>
      <c r="AB126" s="98">
        <v>1</v>
      </c>
      <c r="AC126" s="224" t="s">
        <v>621</v>
      </c>
      <c r="AD126" s="9" t="s">
        <v>282</v>
      </c>
      <c r="AE126" s="224" t="s">
        <v>622</v>
      </c>
      <c r="AF126" s="100" t="str">
        <f t="shared" si="20"/>
        <v>Probabilidad</v>
      </c>
      <c r="AG126" s="10" t="s">
        <v>216</v>
      </c>
      <c r="AH126" s="15">
        <f t="shared" si="21"/>
        <v>0.25</v>
      </c>
      <c r="AI126" s="10" t="s">
        <v>217</v>
      </c>
      <c r="AJ126" s="15">
        <f t="shared" si="22"/>
        <v>0.15</v>
      </c>
      <c r="AK126" s="102">
        <f t="shared" si="23"/>
        <v>0.4</v>
      </c>
      <c r="AL126" s="101">
        <f>IFERROR(IF(AF126="Probabilidad",(S126-(+S126*AK126)),IF(AF126="Impacto",S126,"")),"")</f>
        <v>0.36</v>
      </c>
      <c r="AM126" s="101">
        <f>IFERROR(IF(AF126="Impacto",(Y126-(+Y126*AK126)),IF(AF126="Probabilidad",Y126,"")),"")</f>
        <v>0.6</v>
      </c>
      <c r="AN126" s="51" t="s">
        <v>218</v>
      </c>
      <c r="AO126" s="51" t="s">
        <v>219</v>
      </c>
      <c r="AP126" s="51" t="s">
        <v>243</v>
      </c>
      <c r="AQ126" s="51" t="s">
        <v>221</v>
      </c>
      <c r="AR126" s="836" t="s">
        <v>623</v>
      </c>
      <c r="AS126" s="854">
        <f>S126</f>
        <v>0.6</v>
      </c>
      <c r="AT126" s="854">
        <f>IF(AL126="","",MIN(AL126:AL131))</f>
        <v>2.7993599999999997E-2</v>
      </c>
      <c r="AU126" s="851" t="str">
        <f>IFERROR(IF(AT126="","",IF(AT126&lt;=0.2,"Muy Baja",IF(AT126&lt;=0.4,"Baja",IF(AT126&lt;=0.6,"Media",IF(AT126&lt;=0.8,"Alta","Muy Alta"))))),"")</f>
        <v>Muy Baja</v>
      </c>
      <c r="AV126" s="854">
        <f>Y126</f>
        <v>0.6</v>
      </c>
      <c r="AW126" s="854">
        <f>IF(AM126="","",MIN(AM126:AM131))</f>
        <v>0.6</v>
      </c>
      <c r="AX126" s="851" t="str">
        <f>IFERROR(IF(AW126="","",IF(AW126&lt;=0.2,"Leve",IF(AW126&lt;=0.4,"Menor",IF(AW126&lt;=0.6,"Moderado",IF(AW126&lt;=0.8,"Mayor","Catastrófico"))))),"")</f>
        <v>Moderado</v>
      </c>
      <c r="AY126" s="851" t="str">
        <f>AA126</f>
        <v>Moderado</v>
      </c>
      <c r="AZ126" s="851" t="str">
        <f>IFERROR(IF(OR(AND(AU126="Muy Baja",AX126="Leve"),AND(AU126="Muy Baja",AX126="Menor"),AND(AU126="Baja",AX126="Leve")),"Bajo",IF(OR(AND(AU126="Muy baja",AX126="Moderado"),AND(AU126="Baja",AX126="Menor"),AND(AU126="Baja",AX126="Moderado"),AND(AU126="Media",AX126="Leve"),AND(AU126="Media",AX126="Menor"),AND(AU126="Media",AX126="Moderado"),AND(AU126="Alta",AX126="Leve"),AND(AU126="Alta",AX126="Menor")),"Moderado",IF(OR(AND(AU126="Muy Baja",AX126="Mayor"),AND(AU126="Baja",AX126="Mayor"),AND(AU126="Media",AX126="Mayor"),AND(AU126="Alta",AX126="Moderado"),AND(AU126="Alta",AX126="Mayor"),AND(AU126="Muy Alta",AX126="Leve"),AND(AU126="Muy Alta",AX126="Menor"),AND(AU126="Muy Alta",AX126="Moderado"),AND(AU126="Muy Alta",AX126="Mayor")),"Alto",IF(OR(AND(AU126="Muy Baja",AX126="Catastrófico"),AND(AU126="Baja",AX126="Catastrófico"),AND(AU126="Media",AX126="Catastrófico"),AND(AU126="Alta",AX126="Catastrófico"),AND(AU126="Muy Alta",AX126="Catastrófico")),"Extremo","")))),"")</f>
        <v>Moderado</v>
      </c>
      <c r="BA126" s="797" t="s">
        <v>223</v>
      </c>
      <c r="BB126" s="218" t="s">
        <v>624</v>
      </c>
      <c r="BC126" s="47" t="s">
        <v>625</v>
      </c>
      <c r="BD126" s="104">
        <f t="shared" si="24"/>
        <v>4</v>
      </c>
      <c r="BE126" s="9">
        <v>1</v>
      </c>
      <c r="BF126" s="9">
        <v>1</v>
      </c>
      <c r="BG126" s="9">
        <v>1</v>
      </c>
      <c r="BH126" s="9">
        <v>1</v>
      </c>
      <c r="BI126" s="47" t="s">
        <v>626</v>
      </c>
      <c r="BJ126" s="47" t="s">
        <v>627</v>
      </c>
      <c r="BK126" s="47" t="s">
        <v>628</v>
      </c>
      <c r="BL126" s="47" t="s">
        <v>629</v>
      </c>
      <c r="BM126" s="49">
        <v>1</v>
      </c>
      <c r="BN126" s="49"/>
      <c r="BO126" s="49"/>
      <c r="BP126" s="49"/>
      <c r="BQ126" s="105">
        <f t="shared" si="25"/>
        <v>1</v>
      </c>
      <c r="BR126" s="129">
        <f t="shared" si="26"/>
        <v>0.25</v>
      </c>
      <c r="BS126" s="818" t="s">
        <v>630</v>
      </c>
      <c r="BT126" s="803" t="s">
        <v>608</v>
      </c>
      <c r="BU126" s="803" t="s">
        <v>609</v>
      </c>
      <c r="BV126" s="806" t="s">
        <v>609</v>
      </c>
    </row>
    <row r="127" spans="1:74" ht="117" customHeight="1" x14ac:dyDescent="0.25">
      <c r="A127" s="925"/>
      <c r="B127" s="928"/>
      <c r="C127" s="904"/>
      <c r="D127" s="931"/>
      <c r="E127" s="831"/>
      <c r="F127" s="834"/>
      <c r="G127" s="804"/>
      <c r="H127" s="837"/>
      <c r="I127" s="798"/>
      <c r="J127" s="840"/>
      <c r="K127" s="843"/>
      <c r="L127" s="804"/>
      <c r="M127" s="874"/>
      <c r="N127" s="804"/>
      <c r="O127" s="804"/>
      <c r="P127" s="948"/>
      <c r="Q127" s="880"/>
      <c r="R127" s="798"/>
      <c r="S127" s="861"/>
      <c r="T127" s="798"/>
      <c r="U127" s="861"/>
      <c r="V127" s="798"/>
      <c r="W127" s="861"/>
      <c r="X127" s="864"/>
      <c r="Y127" s="861"/>
      <c r="Z127" s="861"/>
      <c r="AA127" s="852"/>
      <c r="AB127" s="152">
        <v>2</v>
      </c>
      <c r="AC127" s="225" t="s">
        <v>631</v>
      </c>
      <c r="AD127" s="151" t="s">
        <v>282</v>
      </c>
      <c r="AE127" s="225" t="s">
        <v>632</v>
      </c>
      <c r="AF127" s="173" t="str">
        <f>IF(OR(AG127="Preventivo",AG127="Detectivo"),"Probabilidad",IF(AG127="Correctivo","Impacto",""))</f>
        <v>Probabilidad</v>
      </c>
      <c r="AG127" s="155" t="s">
        <v>216</v>
      </c>
      <c r="AH127" s="148">
        <f t="shared" si="21"/>
        <v>0.25</v>
      </c>
      <c r="AI127" s="155" t="s">
        <v>217</v>
      </c>
      <c r="AJ127" s="148">
        <f t="shared" si="22"/>
        <v>0.15</v>
      </c>
      <c r="AK127" s="149">
        <f t="shared" si="23"/>
        <v>0.4</v>
      </c>
      <c r="AL127" s="174">
        <f>IFERROR(IF(AND(AF126="Probabilidad",AF127="Probabilidad"),(AL126-(+AL126*AK127)),IF(AF127="Probabilidad",(S126-(+S126*AK127)),IF(AF127="Impacto",AL126,""))),"")</f>
        <v>0.216</v>
      </c>
      <c r="AM127" s="174">
        <f>IFERROR(IF(AND(AF126="Impacto",AF127="Impacto"),(AM126-(+AM126*AK127)),IF(AF127="Impacto",(Y126-(+Y126*AK127)),IF(AF127="Probabilidad",AM126,""))),"")</f>
        <v>0.6</v>
      </c>
      <c r="AN127" s="155" t="s">
        <v>218</v>
      </c>
      <c r="AO127" s="155" t="s">
        <v>219</v>
      </c>
      <c r="AP127" s="155" t="s">
        <v>243</v>
      </c>
      <c r="AQ127" s="155" t="s">
        <v>221</v>
      </c>
      <c r="AR127" s="837"/>
      <c r="AS127" s="855"/>
      <c r="AT127" s="855"/>
      <c r="AU127" s="852"/>
      <c r="AV127" s="855"/>
      <c r="AW127" s="855"/>
      <c r="AX127" s="852"/>
      <c r="AY127" s="852"/>
      <c r="AZ127" s="852"/>
      <c r="BA127" s="798"/>
      <c r="BB127" s="131"/>
      <c r="BC127" s="131"/>
      <c r="BD127" s="175" t="str">
        <f t="shared" si="24"/>
        <v/>
      </c>
      <c r="BE127" s="151"/>
      <c r="BF127" s="151"/>
      <c r="BG127" s="151"/>
      <c r="BH127" s="151"/>
      <c r="BI127" s="131"/>
      <c r="BJ127" s="131"/>
      <c r="BK127" s="131"/>
      <c r="BL127" s="131"/>
      <c r="BM127" s="157"/>
      <c r="BN127" s="157"/>
      <c r="BO127" s="157"/>
      <c r="BP127" s="157"/>
      <c r="BQ127" s="158" t="str">
        <f t="shared" si="25"/>
        <v/>
      </c>
      <c r="BR127" s="159" t="str">
        <f t="shared" si="26"/>
        <v/>
      </c>
      <c r="BS127" s="819"/>
      <c r="BT127" s="804"/>
      <c r="BU127" s="804"/>
      <c r="BV127" s="807"/>
    </row>
    <row r="128" spans="1:74" ht="78" customHeight="1" x14ac:dyDescent="0.25">
      <c r="A128" s="925"/>
      <c r="B128" s="928"/>
      <c r="C128" s="904"/>
      <c r="D128" s="931"/>
      <c r="E128" s="831"/>
      <c r="F128" s="834"/>
      <c r="G128" s="804"/>
      <c r="H128" s="837"/>
      <c r="I128" s="798"/>
      <c r="J128" s="840"/>
      <c r="K128" s="843"/>
      <c r="L128" s="804"/>
      <c r="M128" s="874"/>
      <c r="N128" s="804"/>
      <c r="O128" s="804"/>
      <c r="P128" s="948"/>
      <c r="Q128" s="880"/>
      <c r="R128" s="798"/>
      <c r="S128" s="861"/>
      <c r="T128" s="798"/>
      <c r="U128" s="861"/>
      <c r="V128" s="798"/>
      <c r="W128" s="861"/>
      <c r="X128" s="864"/>
      <c r="Y128" s="861"/>
      <c r="Z128" s="861"/>
      <c r="AA128" s="852"/>
      <c r="AB128" s="152">
        <v>3</v>
      </c>
      <c r="AC128" s="227" t="s">
        <v>633</v>
      </c>
      <c r="AD128" s="151" t="s">
        <v>282</v>
      </c>
      <c r="AE128" s="681" t="s">
        <v>634</v>
      </c>
      <c r="AF128" s="147" t="str">
        <f>IF(OR(AG128="Preventivo",AG128="Detectivo"),"Probabilidad",IF(AG128="Correctivo","Impacto",""))</f>
        <v>Probabilidad</v>
      </c>
      <c r="AG128" s="153" t="s">
        <v>216</v>
      </c>
      <c r="AH128" s="148">
        <f t="shared" si="21"/>
        <v>0.25</v>
      </c>
      <c r="AI128" s="153" t="s">
        <v>217</v>
      </c>
      <c r="AJ128" s="148">
        <f t="shared" si="22"/>
        <v>0.15</v>
      </c>
      <c r="AK128" s="149">
        <f t="shared" si="23"/>
        <v>0.4</v>
      </c>
      <c r="AL128" s="154">
        <f>IFERROR(IF(AND(AF127="Probabilidad",AF128="Probabilidad"),(AL127-(+AL127*AK128)),IF(AND(AF127="Impacto",AF128="Probabilidad"),(AL126-(+AL126*AK128)),IF(AF128="Impacto",AL127,""))),"")</f>
        <v>0.12959999999999999</v>
      </c>
      <c r="AM128" s="154">
        <f>IFERROR(IF(AND(AF127="Impacto",AF128="Impacto"),(AM127-(+AM127*AK128)),IF(AND(AF127="Probabilidad",AF128="Impacto"),(AM126-(+AM126*AK128)),IF(AF128="Probabilidad",AM127,""))),"")</f>
        <v>0.6</v>
      </c>
      <c r="AN128" s="155" t="s">
        <v>218</v>
      </c>
      <c r="AO128" s="155" t="s">
        <v>242</v>
      </c>
      <c r="AP128" s="155" t="s">
        <v>243</v>
      </c>
      <c r="AQ128" s="155" t="s">
        <v>221</v>
      </c>
      <c r="AR128" s="837"/>
      <c r="AS128" s="855"/>
      <c r="AT128" s="855"/>
      <c r="AU128" s="852"/>
      <c r="AV128" s="855"/>
      <c r="AW128" s="855"/>
      <c r="AX128" s="852"/>
      <c r="AY128" s="852"/>
      <c r="AZ128" s="852"/>
      <c r="BA128" s="798"/>
      <c r="BB128" s="131"/>
      <c r="BC128" s="131"/>
      <c r="BD128" s="175" t="str">
        <f t="shared" si="24"/>
        <v/>
      </c>
      <c r="BE128" s="151"/>
      <c r="BF128" s="151"/>
      <c r="BG128" s="151"/>
      <c r="BH128" s="151"/>
      <c r="BI128" s="131"/>
      <c r="BJ128" s="131"/>
      <c r="BK128" s="131"/>
      <c r="BL128" s="131"/>
      <c r="BM128" s="157"/>
      <c r="BN128" s="157"/>
      <c r="BO128" s="157"/>
      <c r="BP128" s="157"/>
      <c r="BQ128" s="158" t="str">
        <f t="shared" si="25"/>
        <v/>
      </c>
      <c r="BR128" s="159" t="str">
        <f t="shared" si="26"/>
        <v/>
      </c>
      <c r="BS128" s="819"/>
      <c r="BT128" s="804"/>
      <c r="BU128" s="804"/>
      <c r="BV128" s="807"/>
    </row>
    <row r="129" spans="1:74" ht="73.5" customHeight="1" x14ac:dyDescent="0.25">
      <c r="A129" s="925"/>
      <c r="B129" s="928"/>
      <c r="C129" s="904"/>
      <c r="D129" s="931"/>
      <c r="E129" s="831"/>
      <c r="F129" s="834"/>
      <c r="G129" s="804"/>
      <c r="H129" s="837"/>
      <c r="I129" s="798"/>
      <c r="J129" s="840"/>
      <c r="K129" s="843"/>
      <c r="L129" s="804"/>
      <c r="M129" s="874"/>
      <c r="N129" s="804"/>
      <c r="O129" s="804"/>
      <c r="P129" s="948"/>
      <c r="Q129" s="880"/>
      <c r="R129" s="798"/>
      <c r="S129" s="861"/>
      <c r="T129" s="798"/>
      <c r="U129" s="861"/>
      <c r="V129" s="798"/>
      <c r="W129" s="861"/>
      <c r="X129" s="864"/>
      <c r="Y129" s="861"/>
      <c r="Z129" s="861"/>
      <c r="AA129" s="852"/>
      <c r="AB129" s="152">
        <v>4</v>
      </c>
      <c r="AC129" s="225" t="s">
        <v>635</v>
      </c>
      <c r="AD129" s="29" t="s">
        <v>282</v>
      </c>
      <c r="AE129" s="151" t="s">
        <v>636</v>
      </c>
      <c r="AF129" s="147" t="str">
        <f t="shared" si="20"/>
        <v>Probabilidad</v>
      </c>
      <c r="AG129" s="153" t="s">
        <v>216</v>
      </c>
      <c r="AH129" s="148">
        <f t="shared" si="21"/>
        <v>0.25</v>
      </c>
      <c r="AI129" s="153" t="s">
        <v>217</v>
      </c>
      <c r="AJ129" s="148">
        <f t="shared" si="22"/>
        <v>0.15</v>
      </c>
      <c r="AK129" s="149">
        <f t="shared" si="23"/>
        <v>0.4</v>
      </c>
      <c r="AL129" s="154">
        <f>IFERROR(IF(AND(AF128="Probabilidad",AF129="Probabilidad"),(AL128-(+AL128*AK129)),IF(AND(AF128="Impacto",AF129="Probabilidad"),(AL127-(+AL127*AK129)),IF(AF129="Impacto",AL128,""))),"")</f>
        <v>7.7759999999999996E-2</v>
      </c>
      <c r="AM129" s="154">
        <f>IFERROR(IF(AND(AF128="Impacto",AF129="Impacto"),(AM128-(+AM128*AK129)),IF(AND(AF128="Probabilidad",AF129="Impacto"),(AM127-(+AM127*AK129)),IF(AF129="Probabilidad",AM128,""))),"")</f>
        <v>0.6</v>
      </c>
      <c r="AN129" s="155" t="s">
        <v>218</v>
      </c>
      <c r="AO129" s="155" t="s">
        <v>242</v>
      </c>
      <c r="AP129" s="155" t="s">
        <v>243</v>
      </c>
      <c r="AQ129" s="155" t="s">
        <v>221</v>
      </c>
      <c r="AR129" s="837"/>
      <c r="AS129" s="855"/>
      <c r="AT129" s="855"/>
      <c r="AU129" s="852"/>
      <c r="AV129" s="855"/>
      <c r="AW129" s="855"/>
      <c r="AX129" s="852"/>
      <c r="AY129" s="852"/>
      <c r="AZ129" s="852"/>
      <c r="BA129" s="798"/>
      <c r="BB129" s="131"/>
      <c r="BC129" s="131"/>
      <c r="BD129" s="175" t="str">
        <f t="shared" si="24"/>
        <v/>
      </c>
      <c r="BE129" s="151"/>
      <c r="BF129" s="151"/>
      <c r="BG129" s="151"/>
      <c r="BH129" s="151"/>
      <c r="BI129" s="131"/>
      <c r="BJ129" s="131"/>
      <c r="BK129" s="131"/>
      <c r="BL129" s="131"/>
      <c r="BM129" s="157"/>
      <c r="BN129" s="157"/>
      <c r="BO129" s="157"/>
      <c r="BP129" s="157"/>
      <c r="BQ129" s="158" t="str">
        <f t="shared" si="25"/>
        <v/>
      </c>
      <c r="BR129" s="159" t="str">
        <f t="shared" si="26"/>
        <v/>
      </c>
      <c r="BS129" s="819"/>
      <c r="BT129" s="804"/>
      <c r="BU129" s="804"/>
      <c r="BV129" s="807"/>
    </row>
    <row r="130" spans="1:74" ht="109.5" customHeight="1" x14ac:dyDescent="0.25">
      <c r="A130" s="925"/>
      <c r="B130" s="928"/>
      <c r="C130" s="904"/>
      <c r="D130" s="931"/>
      <c r="E130" s="831"/>
      <c r="F130" s="834"/>
      <c r="G130" s="804"/>
      <c r="H130" s="837"/>
      <c r="I130" s="798"/>
      <c r="J130" s="840"/>
      <c r="K130" s="843"/>
      <c r="L130" s="804"/>
      <c r="M130" s="874"/>
      <c r="N130" s="804"/>
      <c r="O130" s="804"/>
      <c r="P130" s="948"/>
      <c r="Q130" s="880"/>
      <c r="R130" s="798"/>
      <c r="S130" s="861"/>
      <c r="T130" s="798"/>
      <c r="U130" s="861"/>
      <c r="V130" s="798"/>
      <c r="W130" s="861"/>
      <c r="X130" s="864"/>
      <c r="Y130" s="861"/>
      <c r="Z130" s="861"/>
      <c r="AA130" s="852"/>
      <c r="AB130" s="152">
        <v>5</v>
      </c>
      <c r="AC130" s="132" t="s">
        <v>637</v>
      </c>
      <c r="AD130" s="187" t="s">
        <v>638</v>
      </c>
      <c r="AE130" s="151" t="s">
        <v>639</v>
      </c>
      <c r="AF130" s="147" t="str">
        <f t="shared" si="20"/>
        <v>Probabilidad</v>
      </c>
      <c r="AG130" s="153" t="s">
        <v>216</v>
      </c>
      <c r="AH130" s="148">
        <f t="shared" si="21"/>
        <v>0.25</v>
      </c>
      <c r="AI130" s="153" t="s">
        <v>217</v>
      </c>
      <c r="AJ130" s="148">
        <f t="shared" si="22"/>
        <v>0.15</v>
      </c>
      <c r="AK130" s="149">
        <f t="shared" si="23"/>
        <v>0.4</v>
      </c>
      <c r="AL130" s="154">
        <f>IFERROR(IF(AND(AF129="Probabilidad",AF130="Probabilidad"),(AL129-(+AL129*AK130)),IF(AND(AF129="Impacto",AF130="Probabilidad"),(AL128-(+AL128*AK130)),IF(AF130="Impacto",AL129,""))),"")</f>
        <v>4.6655999999999996E-2</v>
      </c>
      <c r="AM130" s="154">
        <f>IFERROR(IF(AND(AF129="Impacto",AF130="Impacto"),(AM129-(+AM129*AK130)),IF(AND(AF129="Probabilidad",AF130="Impacto"),(AM128-(+AM128*AK130)),IF(AF130="Probabilidad",AM129,""))),"")</f>
        <v>0.6</v>
      </c>
      <c r="AN130" s="155" t="s">
        <v>218</v>
      </c>
      <c r="AO130" s="155" t="s">
        <v>296</v>
      </c>
      <c r="AP130" s="155" t="s">
        <v>243</v>
      </c>
      <c r="AQ130" s="155" t="s">
        <v>221</v>
      </c>
      <c r="AR130" s="837"/>
      <c r="AS130" s="855"/>
      <c r="AT130" s="855"/>
      <c r="AU130" s="852"/>
      <c r="AV130" s="855"/>
      <c r="AW130" s="855"/>
      <c r="AX130" s="852"/>
      <c r="AY130" s="852"/>
      <c r="AZ130" s="852"/>
      <c r="BA130" s="798"/>
      <c r="BB130" s="131"/>
      <c r="BC130" s="131"/>
      <c r="BD130" s="175" t="str">
        <f t="shared" si="24"/>
        <v/>
      </c>
      <c r="BE130" s="151"/>
      <c r="BF130" s="151"/>
      <c r="BG130" s="151"/>
      <c r="BH130" s="151"/>
      <c r="BI130" s="131"/>
      <c r="BJ130" s="131"/>
      <c r="BK130" s="131"/>
      <c r="BL130" s="131"/>
      <c r="BM130" s="157"/>
      <c r="BN130" s="157"/>
      <c r="BO130" s="157"/>
      <c r="BP130" s="157"/>
      <c r="BQ130" s="158" t="str">
        <f t="shared" si="25"/>
        <v/>
      </c>
      <c r="BR130" s="159" t="str">
        <f t="shared" si="26"/>
        <v/>
      </c>
      <c r="BS130" s="819"/>
      <c r="BT130" s="804"/>
      <c r="BU130" s="804"/>
      <c r="BV130" s="807"/>
    </row>
    <row r="131" spans="1:74" ht="109.5" customHeight="1" thickBot="1" x14ac:dyDescent="0.3">
      <c r="A131" s="926"/>
      <c r="B131" s="929"/>
      <c r="C131" s="905"/>
      <c r="D131" s="932"/>
      <c r="E131" s="832"/>
      <c r="F131" s="835"/>
      <c r="G131" s="805"/>
      <c r="H131" s="838"/>
      <c r="I131" s="799"/>
      <c r="J131" s="841"/>
      <c r="K131" s="844"/>
      <c r="L131" s="805"/>
      <c r="M131" s="875"/>
      <c r="N131" s="805"/>
      <c r="O131" s="805"/>
      <c r="P131" s="949"/>
      <c r="Q131" s="881"/>
      <c r="R131" s="799"/>
      <c r="S131" s="862"/>
      <c r="T131" s="799"/>
      <c r="U131" s="862"/>
      <c r="V131" s="799"/>
      <c r="W131" s="862"/>
      <c r="X131" s="865"/>
      <c r="Y131" s="862"/>
      <c r="Z131" s="862"/>
      <c r="AA131" s="853"/>
      <c r="AB131" s="164">
        <v>6</v>
      </c>
      <c r="AC131" s="228" t="s">
        <v>640</v>
      </c>
      <c r="AD131" s="229" t="s">
        <v>641</v>
      </c>
      <c r="AE131" s="305" t="s">
        <v>642</v>
      </c>
      <c r="AF131" s="177" t="str">
        <f t="shared" si="20"/>
        <v>Probabilidad</v>
      </c>
      <c r="AG131" s="165" t="s">
        <v>216</v>
      </c>
      <c r="AH131" s="163">
        <f t="shared" si="21"/>
        <v>0.25</v>
      </c>
      <c r="AI131" s="165" t="s">
        <v>217</v>
      </c>
      <c r="AJ131" s="163">
        <f t="shared" si="22"/>
        <v>0.15</v>
      </c>
      <c r="AK131" s="166">
        <f t="shared" si="23"/>
        <v>0.4</v>
      </c>
      <c r="AL131" s="222">
        <f>IFERROR(IF(AND(AF130="Probabilidad",AF131="Probabilidad"),(AL130-(+AL130*AK131)),IF(AND(AF130="Impacto",AF131="Probabilidad"),(AL129-(+AL129*AK131)),IF(AF131="Impacto",AL130,""))),"")</f>
        <v>2.7993599999999997E-2</v>
      </c>
      <c r="AM131" s="222">
        <f>IFERROR(IF(AND(AF130="Impacto",AF131="Impacto"),(AM130-(+AM130*AK131)),IF(AND(AF130="Probabilidad",AF131="Impacto"),(AM129-(+AM129*AK131)),IF(AF131="Probabilidad",AM130,""))),"")</f>
        <v>0.6</v>
      </c>
      <c r="AN131" s="223" t="s">
        <v>218</v>
      </c>
      <c r="AO131" s="223" t="s">
        <v>296</v>
      </c>
      <c r="AP131" s="223" t="s">
        <v>243</v>
      </c>
      <c r="AQ131" s="223" t="s">
        <v>221</v>
      </c>
      <c r="AR131" s="838"/>
      <c r="AS131" s="856"/>
      <c r="AT131" s="856"/>
      <c r="AU131" s="853"/>
      <c r="AV131" s="856"/>
      <c r="AW131" s="856"/>
      <c r="AX131" s="853"/>
      <c r="AY131" s="853"/>
      <c r="AZ131" s="853"/>
      <c r="BA131" s="799"/>
      <c r="BB131" s="169"/>
      <c r="BC131" s="169"/>
      <c r="BD131" s="178" t="str">
        <f t="shared" si="24"/>
        <v/>
      </c>
      <c r="BE131" s="162"/>
      <c r="BF131" s="162"/>
      <c r="BG131" s="162"/>
      <c r="BH131" s="162"/>
      <c r="BI131" s="169"/>
      <c r="BJ131" s="169"/>
      <c r="BK131" s="169"/>
      <c r="BL131" s="169"/>
      <c r="BM131" s="170"/>
      <c r="BN131" s="170"/>
      <c r="BO131" s="170"/>
      <c r="BP131" s="170"/>
      <c r="BQ131" s="171" t="str">
        <f t="shared" si="25"/>
        <v/>
      </c>
      <c r="BR131" s="172" t="str">
        <f t="shared" si="26"/>
        <v/>
      </c>
      <c r="BS131" s="820"/>
      <c r="BT131" s="805"/>
      <c r="BU131" s="805"/>
      <c r="BV131" s="808"/>
    </row>
    <row r="132" spans="1:74" ht="90.75" customHeight="1" x14ac:dyDescent="0.25">
      <c r="A132" s="924" t="s">
        <v>643</v>
      </c>
      <c r="B132" s="927" t="s">
        <v>644</v>
      </c>
      <c r="C132" s="903" t="s">
        <v>645</v>
      </c>
      <c r="D132" s="1240" t="s">
        <v>204</v>
      </c>
      <c r="E132" s="1241" t="s">
        <v>646</v>
      </c>
      <c r="F132" s="1242">
        <v>1</v>
      </c>
      <c r="G132" s="1243" t="s">
        <v>647</v>
      </c>
      <c r="H132" s="1028"/>
      <c r="I132" s="1030"/>
      <c r="J132" s="1244" t="s">
        <v>648</v>
      </c>
      <c r="K132" s="1245" t="s">
        <v>208</v>
      </c>
      <c r="L132" s="1246" t="s">
        <v>209</v>
      </c>
      <c r="M132" s="1247" t="s">
        <v>649</v>
      </c>
      <c r="N132" s="1246"/>
      <c r="O132" s="1246"/>
      <c r="P132" s="1243" t="s">
        <v>650</v>
      </c>
      <c r="Q132" s="1248">
        <v>1</v>
      </c>
      <c r="R132" s="973" t="s">
        <v>272</v>
      </c>
      <c r="S132" s="987">
        <f>IF(R132="Muy Alta",100%,IF(R132="Alta",80%,IF(R132="Media",60%,IF(R132="Baja",40%,IF(R132="Muy Baja",20%,"")))))</f>
        <v>0.2</v>
      </c>
      <c r="T132" s="973"/>
      <c r="U132" s="987" t="str">
        <f>IF(T132="Catastrófico",100%,IF(T132="Mayor",80%,IF(T132="Moderado",60%,IF(T132="Menor",40%,IF(T132="Leve",20%,"")))))</f>
        <v/>
      </c>
      <c r="V132" s="973" t="s">
        <v>253</v>
      </c>
      <c r="W132" s="987">
        <f>IF(V132="Catastrófico",100%,IF(V132="Mayor",80%,IF(V132="Moderado",60%,IF(V132="Menor",40%,IF(V132="Leve",20%,"")))))</f>
        <v>0.4</v>
      </c>
      <c r="X132" s="990" t="str">
        <f>IF(Y132=100%,"Catastrófico",IF(Y132=80%,"Mayor",IF(Y132=60%,"Moderado",IF(Y132=40%,"Menor",IF(Y132=20%,"Leve","")))))</f>
        <v>Menor</v>
      </c>
      <c r="Y132" s="987">
        <f>IF(AND(U132="",W132=""),"",MAX(U132,W132))</f>
        <v>0.4</v>
      </c>
      <c r="Z132" s="987" t="str">
        <f>CONCATENATE(R132,X132)</f>
        <v>Muy BajaMenor</v>
      </c>
      <c r="AA132" s="980" t="str">
        <f>IF(Z132="Muy AltaLeve","Alto",IF(Z132="Muy AltaMenor","Alto",IF(Z132="Muy AltaModerado","Alto",IF(Z132="Muy AltaMayor","Alto",IF(Z132="Muy AltaCatastrófico","Extremo",IF(Z132="AltaLeve","Moderado",IF(Z132="AltaMenor","Moderado",IF(Z132="AltaModerado","Alto",IF(Z132="AltaMayor","Alto",IF(Z132="AltaCatastrófico","Extremo",IF(Z132="MediaLeve","Moderado",IF(Z132="MediaMenor","Moderado",IF(Z132="MediaModerado","Moderado",IF(Z132="MediaMayor","Alto",IF(Z132="MediaCatastrófico","Extremo",IF(Z132="BajaLeve","Bajo",IF(Z132="BajaMenor","Moderado",IF(Z132="BajaModerado","Moderado",IF(Z132="BajaMayor","Alto",IF(Z132="BajaCatastrófico","Extremo",IF(Z132="Muy BajaLeve","Bajo",IF(Z132="Muy BajaMenor","Bajo",IF(Z132="Muy BajaModerado","Moderado",IF(Z132="Muy BajaMayor","Alto",IF(Z132="Muy BajaCatastrófico","Extremo","")))))))))))))))))))))))))</f>
        <v>Bajo</v>
      </c>
      <c r="AB132" s="245">
        <v>1</v>
      </c>
      <c r="AC132" s="243" t="s">
        <v>651</v>
      </c>
      <c r="AD132" s="243">
        <v>1</v>
      </c>
      <c r="AE132" s="243" t="s">
        <v>652</v>
      </c>
      <c r="AF132" s="246" t="str">
        <f t="shared" si="20"/>
        <v>Probabilidad</v>
      </c>
      <c r="AG132" s="247" t="s">
        <v>216</v>
      </c>
      <c r="AH132" s="244">
        <f t="shared" si="21"/>
        <v>0.25</v>
      </c>
      <c r="AI132" s="247" t="s">
        <v>217</v>
      </c>
      <c r="AJ132" s="244">
        <f t="shared" si="22"/>
        <v>0.15</v>
      </c>
      <c r="AK132" s="248">
        <f t="shared" si="23"/>
        <v>0.4</v>
      </c>
      <c r="AL132" s="249">
        <f>IFERROR(IF(AF132="Probabilidad",(S132-(+S132*AK132)),IF(AF132="Impacto",S132,"")),"")</f>
        <v>0.12</v>
      </c>
      <c r="AM132" s="249">
        <f>IFERROR(IF(AF132="Impacto",(Y132-(+Y132*AK132)),IF(AF132="Probabilidad",Y132,"")),"")</f>
        <v>0.4</v>
      </c>
      <c r="AN132" s="250" t="s">
        <v>218</v>
      </c>
      <c r="AO132" s="250" t="s">
        <v>296</v>
      </c>
      <c r="AP132" s="250" t="s">
        <v>243</v>
      </c>
      <c r="AQ132" s="250" t="s">
        <v>221</v>
      </c>
      <c r="AR132" s="952" t="s">
        <v>653</v>
      </c>
      <c r="AS132" s="989">
        <f>S132</f>
        <v>0.2</v>
      </c>
      <c r="AT132" s="989">
        <f>IF(AL132="","",MIN(AL132:AL137))</f>
        <v>2.5919999999999995E-2</v>
      </c>
      <c r="AU132" s="972" t="str">
        <f>IFERROR(IF(AT132="","",IF(AT132&lt;=0.2,"Muy Baja",IF(AT132&lt;=0.4,"Baja",IF(AT132&lt;=0.6,"Media",IF(AT132&lt;=0.8,"Alta","Muy Alta"))))),"")</f>
        <v>Muy Baja</v>
      </c>
      <c r="AV132" s="989">
        <f>Y132</f>
        <v>0.4</v>
      </c>
      <c r="AW132" s="989">
        <f>IF(AM132="","",MIN(AM132:AM137))</f>
        <v>0.4</v>
      </c>
      <c r="AX132" s="972" t="str">
        <f>IFERROR(IF(AW132="","",IF(AW132&lt;=0.2,"Leve",IF(AW132&lt;=0.4,"Menor",IF(AW132&lt;=0.6,"Moderado",IF(AW132&lt;=0.8,"Mayor","Catastrófico"))))),"")</f>
        <v>Menor</v>
      </c>
      <c r="AY132" s="972" t="str">
        <f>AA132</f>
        <v>Bajo</v>
      </c>
      <c r="AZ132" s="972" t="str">
        <f>IFERROR(IF(OR(AND(AU132="Muy Baja",AX132="Leve"),AND(AU132="Muy Baja",AX132="Menor"),AND(AU132="Baja",AX132="Leve")),"Bajo",IF(OR(AND(AU132="Muy baja",AX132="Moderado"),AND(AU132="Baja",AX132="Menor"),AND(AU132="Baja",AX132="Moderado"),AND(AU132="Media",AX132="Leve"),AND(AU132="Media",AX132="Menor"),AND(AU132="Media",AX132="Moderado"),AND(AU132="Alta",AX132="Leve"),AND(AU132="Alta",AX132="Menor")),"Moderado",IF(OR(AND(AU132="Muy Baja",AX132="Mayor"),AND(AU132="Baja",AX132="Mayor"),AND(AU132="Media",AX132="Mayor"),AND(AU132="Alta",AX132="Moderado"),AND(AU132="Alta",AX132="Mayor"),AND(AU132="Muy Alta",AX132="Leve"),AND(AU132="Muy Alta",AX132="Menor"),AND(AU132="Muy Alta",AX132="Moderado"),AND(AU132="Muy Alta",AX132="Mayor")),"Alto",IF(OR(AND(AU132="Muy Baja",AX132="Catastrófico"),AND(AU132="Baja",AX132="Catastrófico"),AND(AU132="Media",AX132="Catastrófico"),AND(AU132="Alta",AX132="Catastrófico"),AND(AU132="Muy Alta",AX132="Catastrófico")),"Extremo","")))),"")</f>
        <v>Bajo</v>
      </c>
      <c r="BA132" s="973" t="s">
        <v>257</v>
      </c>
      <c r="BB132" s="270"/>
      <c r="BC132" s="270"/>
      <c r="BD132" s="252" t="str">
        <f>IF(SUM(BE132:BH132)=0,"",SUM(BE132:BH132))</f>
        <v/>
      </c>
      <c r="BE132" s="253"/>
      <c r="BF132" s="253"/>
      <c r="BG132" s="253"/>
      <c r="BH132" s="253"/>
      <c r="BI132" s="251"/>
      <c r="BJ132" s="251"/>
      <c r="BK132" s="251"/>
      <c r="BL132" s="251"/>
      <c r="BM132" s="254"/>
      <c r="BN132" s="254"/>
      <c r="BO132" s="254"/>
      <c r="BP132" s="254"/>
      <c r="BQ132" s="255" t="str">
        <f>IF(SUM(BM132:BP132)=0,"",SUM(BM132:BP132))</f>
        <v/>
      </c>
      <c r="BR132" s="256" t="str">
        <f>IF(ISERROR(BQ132/BD132),"",(BQ132/BD132))</f>
        <v/>
      </c>
      <c r="BS132" s="951" t="s">
        <v>654</v>
      </c>
      <c r="BT132" s="985" t="s">
        <v>305</v>
      </c>
      <c r="BU132" s="985" t="s">
        <v>232</v>
      </c>
      <c r="BV132" s="1024" t="s">
        <v>232</v>
      </c>
    </row>
    <row r="133" spans="1:74" ht="102" customHeight="1" x14ac:dyDescent="0.25">
      <c r="A133" s="925"/>
      <c r="B133" s="928"/>
      <c r="C133" s="904"/>
      <c r="D133" s="1171"/>
      <c r="E133" s="1173"/>
      <c r="F133" s="1176"/>
      <c r="G133" s="1232"/>
      <c r="H133" s="1029"/>
      <c r="I133" s="928"/>
      <c r="J133" s="1185"/>
      <c r="K133" s="1187"/>
      <c r="L133" s="1179"/>
      <c r="M133" s="1190"/>
      <c r="N133" s="1179"/>
      <c r="O133" s="1179"/>
      <c r="P133" s="1232"/>
      <c r="Q133" s="1235"/>
      <c r="R133" s="798"/>
      <c r="S133" s="861"/>
      <c r="T133" s="798"/>
      <c r="U133" s="861"/>
      <c r="V133" s="798"/>
      <c r="W133" s="861"/>
      <c r="X133" s="864"/>
      <c r="Y133" s="861"/>
      <c r="Z133" s="861"/>
      <c r="AA133" s="846"/>
      <c r="AB133" s="152">
        <v>2</v>
      </c>
      <c r="AC133" s="132" t="s">
        <v>655</v>
      </c>
      <c r="AD133" s="132">
        <v>1</v>
      </c>
      <c r="AE133" s="151" t="s">
        <v>656</v>
      </c>
      <c r="AF133" s="147" t="str">
        <f t="shared" si="20"/>
        <v>Probabilidad</v>
      </c>
      <c r="AG133" s="153" t="s">
        <v>216</v>
      </c>
      <c r="AH133" s="148">
        <f t="shared" si="21"/>
        <v>0.25</v>
      </c>
      <c r="AI133" s="153" t="s">
        <v>217</v>
      </c>
      <c r="AJ133" s="148">
        <f t="shared" si="22"/>
        <v>0.15</v>
      </c>
      <c r="AK133" s="149">
        <f t="shared" si="23"/>
        <v>0.4</v>
      </c>
      <c r="AL133" s="154">
        <f>IFERROR(IF(AND(AF132="Probabilidad",AF133="Probabilidad"),(AL132-(+AL132*AK133)),IF(AF133="Probabilidad",(S132-(+S132*AK133)),IF(AF133="Impacto",AL132,""))),"")</f>
        <v>7.1999999999999995E-2</v>
      </c>
      <c r="AM133" s="154">
        <f>IFERROR(IF(AND(AF132="Impacto",AF133="Impacto"),(AM132-(+AM132*AK133)),IF(AF133="Impacto",(Y132-(+Y132*AK133)),IF(AF133="Probabilidad",AM132,""))),"")</f>
        <v>0.4</v>
      </c>
      <c r="AN133" s="155" t="s">
        <v>218</v>
      </c>
      <c r="AO133" s="155" t="s">
        <v>296</v>
      </c>
      <c r="AP133" s="155" t="s">
        <v>243</v>
      </c>
      <c r="AQ133" s="155" t="s">
        <v>221</v>
      </c>
      <c r="AR133" s="837"/>
      <c r="AS133" s="855"/>
      <c r="AT133" s="855"/>
      <c r="AU133" s="852"/>
      <c r="AV133" s="855"/>
      <c r="AW133" s="855"/>
      <c r="AX133" s="852"/>
      <c r="AY133" s="852"/>
      <c r="AZ133" s="852"/>
      <c r="BA133" s="798"/>
      <c r="BB133" s="130"/>
      <c r="BC133" s="130"/>
      <c r="BD133" s="150" t="str">
        <f t="shared" ref="BD133:BD167" si="27">IF(SUM(BE133:BH133)=0,"",SUM(BE133:BH133))</f>
        <v/>
      </c>
      <c r="BE133" s="156"/>
      <c r="BF133" s="156"/>
      <c r="BG133" s="156"/>
      <c r="BH133" s="156"/>
      <c r="BI133" s="131"/>
      <c r="BJ133" s="131"/>
      <c r="BK133" s="131"/>
      <c r="BL133" s="131"/>
      <c r="BM133" s="157"/>
      <c r="BN133" s="157"/>
      <c r="BO133" s="157"/>
      <c r="BP133" s="157"/>
      <c r="BQ133" s="158" t="str">
        <f>IF(SUM(BM133:BP133)=0,"",SUM(BM133:BP133))</f>
        <v/>
      </c>
      <c r="BR133" s="159" t="str">
        <f>IF(ISERROR(BQ133/BD133),"",(BQ133/BD133))</f>
        <v/>
      </c>
      <c r="BS133" s="819"/>
      <c r="BT133" s="868"/>
      <c r="BU133" s="868"/>
      <c r="BV133" s="1025"/>
    </row>
    <row r="134" spans="1:74" ht="89.25" customHeight="1" x14ac:dyDescent="0.25">
      <c r="A134" s="925"/>
      <c r="B134" s="928"/>
      <c r="C134" s="904"/>
      <c r="D134" s="1171"/>
      <c r="E134" s="1173"/>
      <c r="F134" s="1176"/>
      <c r="G134" s="1232"/>
      <c r="H134" s="1029"/>
      <c r="I134" s="928"/>
      <c r="J134" s="1185"/>
      <c r="K134" s="1187"/>
      <c r="L134" s="1179"/>
      <c r="M134" s="1190"/>
      <c r="N134" s="1179"/>
      <c r="O134" s="1179"/>
      <c r="P134" s="1232"/>
      <c r="Q134" s="1235"/>
      <c r="R134" s="798"/>
      <c r="S134" s="861"/>
      <c r="T134" s="798"/>
      <c r="U134" s="861"/>
      <c r="V134" s="798"/>
      <c r="W134" s="861"/>
      <c r="X134" s="864"/>
      <c r="Y134" s="861"/>
      <c r="Z134" s="861"/>
      <c r="AA134" s="846"/>
      <c r="AB134" s="152">
        <v>3</v>
      </c>
      <c r="AC134" s="132" t="s">
        <v>657</v>
      </c>
      <c r="AD134" s="132" t="s">
        <v>658</v>
      </c>
      <c r="AE134" s="132" t="s">
        <v>659</v>
      </c>
      <c r="AF134" s="147" t="str">
        <f t="shared" si="20"/>
        <v>Probabilidad</v>
      </c>
      <c r="AG134" s="153" t="s">
        <v>216</v>
      </c>
      <c r="AH134" s="148">
        <f t="shared" si="21"/>
        <v>0.25</v>
      </c>
      <c r="AI134" s="153" t="s">
        <v>217</v>
      </c>
      <c r="AJ134" s="148">
        <f t="shared" si="22"/>
        <v>0.15</v>
      </c>
      <c r="AK134" s="149">
        <f t="shared" si="23"/>
        <v>0.4</v>
      </c>
      <c r="AL134" s="154">
        <f>IFERROR(IF(AND(AF133="Probabilidad",AF134="Probabilidad"),(AL133-(+AL133*AK134)),IF(AND(AF133="Impacto",AF134="Probabilidad"),(AL132-(+AL132*AK134)),IF(AF134="Impacto",AL133,""))),"")</f>
        <v>4.3199999999999995E-2</v>
      </c>
      <c r="AM134" s="154">
        <f>IFERROR(IF(AND(AF133="Impacto",AF134="Impacto"),(AM133-(+AM133*AK134)),IF(AND(AF133="Probabilidad",AF134="Impacto"),(AM132-(+AM132*AK134)),IF(AF134="Probabilidad",AM133,""))),"")</f>
        <v>0.4</v>
      </c>
      <c r="AN134" s="155" t="s">
        <v>218</v>
      </c>
      <c r="AO134" s="155" t="s">
        <v>296</v>
      </c>
      <c r="AP134" s="155" t="s">
        <v>243</v>
      </c>
      <c r="AQ134" s="155" t="s">
        <v>221</v>
      </c>
      <c r="AR134" s="837"/>
      <c r="AS134" s="855"/>
      <c r="AT134" s="855"/>
      <c r="AU134" s="852"/>
      <c r="AV134" s="855"/>
      <c r="AW134" s="855"/>
      <c r="AX134" s="852"/>
      <c r="AY134" s="852"/>
      <c r="AZ134" s="852"/>
      <c r="BA134" s="798"/>
      <c r="BB134" s="130"/>
      <c r="BC134" s="130"/>
      <c r="BD134" s="150" t="str">
        <f t="shared" si="27"/>
        <v/>
      </c>
      <c r="BE134" s="156"/>
      <c r="BF134" s="156"/>
      <c r="BG134" s="156"/>
      <c r="BH134" s="156"/>
      <c r="BI134" s="131"/>
      <c r="BJ134" s="131"/>
      <c r="BK134" s="131"/>
      <c r="BL134" s="131"/>
      <c r="BM134" s="157"/>
      <c r="BN134" s="157"/>
      <c r="BO134" s="157"/>
      <c r="BP134" s="157"/>
      <c r="BQ134" s="158" t="str">
        <f t="shared" ref="BQ134:BQ167" si="28">IF(SUM(BM134:BP134)=0,"",SUM(BM134:BP134))</f>
        <v/>
      </c>
      <c r="BR134" s="159" t="str">
        <f t="shared" ref="BR134:BR167" si="29">IF(ISERROR(BQ134/BD134),"",(BQ134/BD134))</f>
        <v/>
      </c>
      <c r="BS134" s="819"/>
      <c r="BT134" s="868"/>
      <c r="BU134" s="868"/>
      <c r="BV134" s="1025"/>
    </row>
    <row r="135" spans="1:74" ht="94.5" customHeight="1" x14ac:dyDescent="0.25">
      <c r="A135" s="925"/>
      <c r="B135" s="928"/>
      <c r="C135" s="904"/>
      <c r="D135" s="1171"/>
      <c r="E135" s="1173"/>
      <c r="F135" s="1176"/>
      <c r="G135" s="1232"/>
      <c r="H135" s="1029"/>
      <c r="I135" s="928"/>
      <c r="J135" s="1185"/>
      <c r="K135" s="1187"/>
      <c r="L135" s="1179"/>
      <c r="M135" s="1190"/>
      <c r="N135" s="1179"/>
      <c r="O135" s="1179"/>
      <c r="P135" s="1232"/>
      <c r="Q135" s="1235"/>
      <c r="R135" s="798"/>
      <c r="S135" s="861"/>
      <c r="T135" s="798"/>
      <c r="U135" s="861"/>
      <c r="V135" s="798"/>
      <c r="W135" s="861"/>
      <c r="X135" s="864"/>
      <c r="Y135" s="861"/>
      <c r="Z135" s="861"/>
      <c r="AA135" s="846"/>
      <c r="AB135" s="152">
        <v>4</v>
      </c>
      <c r="AC135" s="151" t="s">
        <v>660</v>
      </c>
      <c r="AD135" s="151" t="s">
        <v>658</v>
      </c>
      <c r="AE135" s="151" t="s">
        <v>661</v>
      </c>
      <c r="AF135" s="147" t="str">
        <f t="shared" si="20"/>
        <v>Probabilidad</v>
      </c>
      <c r="AG135" s="153" t="s">
        <v>216</v>
      </c>
      <c r="AH135" s="148">
        <f t="shared" si="21"/>
        <v>0.25</v>
      </c>
      <c r="AI135" s="153" t="s">
        <v>217</v>
      </c>
      <c r="AJ135" s="148">
        <f t="shared" si="22"/>
        <v>0.15</v>
      </c>
      <c r="AK135" s="149">
        <f t="shared" si="23"/>
        <v>0.4</v>
      </c>
      <c r="AL135" s="154">
        <f>IFERROR(IF(AND(AF134="Probabilidad",AF135="Probabilidad"),(AL134-(+AL134*AK135)),IF(AND(AF134="Impacto",AF135="Probabilidad"),(AL133-(+AL133*AK135)),IF(AF135="Impacto",AL134,""))),"")</f>
        <v>2.5919999999999995E-2</v>
      </c>
      <c r="AM135" s="154">
        <f>IFERROR(IF(AND(AF134="Impacto",AF135="Impacto"),(AM134-(+AM134*AK135)),IF(AND(AF134="Probabilidad",AF135="Impacto"),(AM133-(+AM133*AK135)),IF(AF135="Probabilidad",AM134,""))),"")</f>
        <v>0.4</v>
      </c>
      <c r="AN135" s="155" t="s">
        <v>218</v>
      </c>
      <c r="AO135" s="155" t="s">
        <v>296</v>
      </c>
      <c r="AP135" s="155" t="s">
        <v>243</v>
      </c>
      <c r="AQ135" s="155" t="s">
        <v>221</v>
      </c>
      <c r="AR135" s="837"/>
      <c r="AS135" s="855"/>
      <c r="AT135" s="855"/>
      <c r="AU135" s="852"/>
      <c r="AV135" s="855"/>
      <c r="AW135" s="855"/>
      <c r="AX135" s="852"/>
      <c r="AY135" s="852"/>
      <c r="AZ135" s="852"/>
      <c r="BA135" s="798"/>
      <c r="BB135" s="130"/>
      <c r="BC135" s="130"/>
      <c r="BD135" s="150" t="str">
        <f t="shared" si="27"/>
        <v/>
      </c>
      <c r="BE135" s="156"/>
      <c r="BF135" s="156"/>
      <c r="BG135" s="156"/>
      <c r="BH135" s="156"/>
      <c r="BI135" s="131"/>
      <c r="BJ135" s="131"/>
      <c r="BK135" s="131"/>
      <c r="BL135" s="131"/>
      <c r="BM135" s="157"/>
      <c r="BN135" s="157"/>
      <c r="BO135" s="157"/>
      <c r="BP135" s="157"/>
      <c r="BQ135" s="158" t="str">
        <f t="shared" si="28"/>
        <v/>
      </c>
      <c r="BR135" s="159" t="str">
        <f t="shared" si="29"/>
        <v/>
      </c>
      <c r="BS135" s="819"/>
      <c r="BT135" s="868"/>
      <c r="BU135" s="868"/>
      <c r="BV135" s="1025"/>
    </row>
    <row r="136" spans="1:74" x14ac:dyDescent="0.25">
      <c r="A136" s="925"/>
      <c r="B136" s="928"/>
      <c r="C136" s="904"/>
      <c r="D136" s="1171"/>
      <c r="E136" s="1173"/>
      <c r="F136" s="1176"/>
      <c r="G136" s="1232"/>
      <c r="H136" s="1029"/>
      <c r="I136" s="928"/>
      <c r="J136" s="1185"/>
      <c r="K136" s="1187"/>
      <c r="L136" s="1179"/>
      <c r="M136" s="1190"/>
      <c r="N136" s="1179"/>
      <c r="O136" s="1179"/>
      <c r="P136" s="1232"/>
      <c r="Q136" s="1235"/>
      <c r="R136" s="798"/>
      <c r="S136" s="861"/>
      <c r="T136" s="798"/>
      <c r="U136" s="861"/>
      <c r="V136" s="798"/>
      <c r="W136" s="861"/>
      <c r="X136" s="864"/>
      <c r="Y136" s="861"/>
      <c r="Z136" s="861"/>
      <c r="AA136" s="846"/>
      <c r="AB136" s="152">
        <v>5</v>
      </c>
      <c r="AC136" s="160"/>
      <c r="AD136" s="160"/>
      <c r="AE136" s="151"/>
      <c r="AF136" s="147" t="str">
        <f t="shared" si="20"/>
        <v/>
      </c>
      <c r="AG136" s="153"/>
      <c r="AH136" s="148" t="str">
        <f t="shared" si="21"/>
        <v/>
      </c>
      <c r="AI136" s="153"/>
      <c r="AJ136" s="148" t="str">
        <f t="shared" si="22"/>
        <v/>
      </c>
      <c r="AK136" s="149" t="str">
        <f t="shared" si="23"/>
        <v/>
      </c>
      <c r="AL136" s="154" t="str">
        <f>IFERROR(IF(AND(AF135="Probabilidad",AF136="Probabilidad"),(AL135-(+AL135*AK136)),IF(AND(AF135="Impacto",AF136="Probabilidad"),(AL134-(+AL134*AK136)),IF(AF136="Impacto",AL135,""))),"")</f>
        <v/>
      </c>
      <c r="AM136" s="154" t="str">
        <f>IFERROR(IF(AND(AF135="Impacto",AF136="Impacto"),(AM135-(+AM135*AK136)),IF(AND(AF135="Probabilidad",AF136="Impacto"),(AM134-(+AM134*AK136)),IF(AF136="Probabilidad",AM135,""))),"")</f>
        <v/>
      </c>
      <c r="AN136" s="155"/>
      <c r="AO136" s="155"/>
      <c r="AP136" s="155"/>
      <c r="AQ136" s="155"/>
      <c r="AR136" s="837"/>
      <c r="AS136" s="855"/>
      <c r="AT136" s="855"/>
      <c r="AU136" s="852"/>
      <c r="AV136" s="855"/>
      <c r="AW136" s="855"/>
      <c r="AX136" s="852"/>
      <c r="AY136" s="852"/>
      <c r="AZ136" s="852"/>
      <c r="BA136" s="798"/>
      <c r="BB136" s="130"/>
      <c r="BC136" s="130"/>
      <c r="BD136" s="150" t="str">
        <f t="shared" si="27"/>
        <v/>
      </c>
      <c r="BE136" s="156"/>
      <c r="BF136" s="156"/>
      <c r="BG136" s="156"/>
      <c r="BH136" s="156"/>
      <c r="BI136" s="131"/>
      <c r="BJ136" s="131"/>
      <c r="BK136" s="131"/>
      <c r="BL136" s="131"/>
      <c r="BM136" s="157"/>
      <c r="BN136" s="157"/>
      <c r="BO136" s="157"/>
      <c r="BP136" s="157"/>
      <c r="BQ136" s="158" t="str">
        <f t="shared" si="28"/>
        <v/>
      </c>
      <c r="BR136" s="159" t="str">
        <f t="shared" si="29"/>
        <v/>
      </c>
      <c r="BS136" s="819"/>
      <c r="BT136" s="868"/>
      <c r="BU136" s="868"/>
      <c r="BV136" s="1025"/>
    </row>
    <row r="137" spans="1:74" ht="15.75" customHeight="1" thickBot="1" x14ac:dyDescent="0.3">
      <c r="A137" s="925"/>
      <c r="B137" s="928"/>
      <c r="C137" s="904"/>
      <c r="D137" s="1172"/>
      <c r="E137" s="1174"/>
      <c r="F137" s="1177"/>
      <c r="G137" s="1233"/>
      <c r="H137" s="1181"/>
      <c r="I137" s="1183"/>
      <c r="J137" s="1186"/>
      <c r="K137" s="1188"/>
      <c r="L137" s="1180"/>
      <c r="M137" s="1191"/>
      <c r="N137" s="1180"/>
      <c r="O137" s="1180"/>
      <c r="P137" s="1233"/>
      <c r="Q137" s="1236"/>
      <c r="R137" s="965"/>
      <c r="S137" s="971"/>
      <c r="T137" s="965"/>
      <c r="U137" s="971"/>
      <c r="V137" s="965"/>
      <c r="W137" s="971"/>
      <c r="X137" s="978"/>
      <c r="Y137" s="971"/>
      <c r="Z137" s="971"/>
      <c r="AA137" s="1043"/>
      <c r="AB137" s="259">
        <v>6</v>
      </c>
      <c r="AC137" s="257"/>
      <c r="AD137" s="257"/>
      <c r="AE137" s="257"/>
      <c r="AF137" s="260" t="str">
        <f t="shared" si="20"/>
        <v/>
      </c>
      <c r="AG137" s="261"/>
      <c r="AH137" s="258" t="str">
        <f t="shared" si="21"/>
        <v/>
      </c>
      <c r="AI137" s="261"/>
      <c r="AJ137" s="258" t="str">
        <f t="shared" si="22"/>
        <v/>
      </c>
      <c r="AK137" s="262" t="str">
        <f t="shared" si="23"/>
        <v/>
      </c>
      <c r="AL137" s="263" t="str">
        <f>IFERROR(IF(AND(AF136="Probabilidad",AF137="Probabilidad"),(AL136-(+AL136*AK137)),IF(AND(AF136="Impacto",AF137="Probabilidad"),(AL135-(+AL135*AK137)),IF(AF137="Impacto",AL136,""))),"")</f>
        <v/>
      </c>
      <c r="AM137" s="263" t="str">
        <f>IFERROR(IF(AND(AF136="Impacto",AF137="Impacto"),(AM136-(+AM136*AK137)),IF(AND(AF136="Probabilidad",AF137="Impacto"),(AM135-(+AM135*AK137)),IF(AF137="Probabilidad",AM136,""))),"")</f>
        <v/>
      </c>
      <c r="AN137" s="264"/>
      <c r="AO137" s="264"/>
      <c r="AP137" s="264"/>
      <c r="AQ137" s="264"/>
      <c r="AR137" s="964"/>
      <c r="AS137" s="988"/>
      <c r="AT137" s="988"/>
      <c r="AU137" s="979"/>
      <c r="AV137" s="988"/>
      <c r="AW137" s="988"/>
      <c r="AX137" s="979"/>
      <c r="AY137" s="979"/>
      <c r="AZ137" s="979"/>
      <c r="BA137" s="965"/>
      <c r="BB137" s="560"/>
      <c r="BC137" s="560"/>
      <c r="BD137" s="540" t="str">
        <f t="shared" si="27"/>
        <v/>
      </c>
      <c r="BE137" s="561"/>
      <c r="BF137" s="561"/>
      <c r="BG137" s="561"/>
      <c r="BH137" s="561"/>
      <c r="BI137" s="265"/>
      <c r="BJ137" s="265"/>
      <c r="BK137" s="265"/>
      <c r="BL137" s="265"/>
      <c r="BM137" s="267"/>
      <c r="BN137" s="267"/>
      <c r="BO137" s="267"/>
      <c r="BP137" s="267"/>
      <c r="BQ137" s="268" t="str">
        <f t="shared" si="28"/>
        <v/>
      </c>
      <c r="BR137" s="269" t="str">
        <f t="shared" si="29"/>
        <v/>
      </c>
      <c r="BS137" s="1167"/>
      <c r="BT137" s="969"/>
      <c r="BU137" s="969"/>
      <c r="BV137" s="1169"/>
    </row>
    <row r="138" spans="1:74" ht="195" customHeight="1" x14ac:dyDescent="0.25">
      <c r="A138" s="925"/>
      <c r="B138" s="928"/>
      <c r="C138" s="904"/>
      <c r="D138" s="1170" t="s">
        <v>204</v>
      </c>
      <c r="E138" s="1173" t="s">
        <v>646</v>
      </c>
      <c r="F138" s="1175">
        <v>2</v>
      </c>
      <c r="G138" s="1178" t="s">
        <v>662</v>
      </c>
      <c r="H138" s="1029"/>
      <c r="I138" s="1182"/>
      <c r="J138" s="1184" t="s">
        <v>663</v>
      </c>
      <c r="K138" s="1187" t="s">
        <v>208</v>
      </c>
      <c r="L138" s="1178" t="s">
        <v>209</v>
      </c>
      <c r="M138" s="1189" t="s">
        <v>664</v>
      </c>
      <c r="N138" s="1178"/>
      <c r="O138" s="1178"/>
      <c r="P138" s="1192" t="s">
        <v>665</v>
      </c>
      <c r="Q138" s="1195">
        <v>1</v>
      </c>
      <c r="R138" s="1055" t="s">
        <v>458</v>
      </c>
      <c r="S138" s="1072">
        <f>IF(R138="Muy Alta",100%,IF(R138="Alta",80%,IF(R138="Media",60%,IF(R138="Baja",40%,IF(R138="Muy Baja",20%,"")))))</f>
        <v>1</v>
      </c>
      <c r="T138" s="1055"/>
      <c r="U138" s="1072" t="str">
        <f>IF(T138="Catastrófico",100%,IF(T138="Mayor",80%,IF(T138="Moderado",60%,IF(T138="Menor",40%,IF(T138="Leve",20%,"")))))</f>
        <v/>
      </c>
      <c r="V138" s="1055" t="s">
        <v>213</v>
      </c>
      <c r="W138" s="1072">
        <f>IF(V138="Catastrófico",100%,IF(V138="Mayor",80%,IF(V138="Moderado",60%,IF(V138="Menor",40%,IF(V138="Leve",20%,"")))))</f>
        <v>0.6</v>
      </c>
      <c r="X138" s="1073" t="str">
        <f>IF(Y138=100%,"Catastrófico",IF(Y138=80%,"Mayor",IF(Y138=60%,"Moderado",IF(Y138=40%,"Menor",IF(Y138=20%,"Leve","")))))</f>
        <v>Moderado</v>
      </c>
      <c r="Y138" s="1072">
        <f>IF(AND(U138="",W138=""),"",MAX(U138,W138))</f>
        <v>0.6</v>
      </c>
      <c r="Z138" s="1072" t="str">
        <f>CONCATENATE(R138,X138)</f>
        <v>Muy AltaModerado</v>
      </c>
      <c r="AA138" s="1071" t="str">
        <f>IF(Z138="Muy AltaLeve","Alto",IF(Z138="Muy AltaMenor","Alto",IF(Z138="Muy AltaModerado","Alto",IF(Z138="Muy AltaMayor","Alto",IF(Z138="Muy AltaCatastrófico","Extremo",IF(Z138="AltaLeve","Moderado",IF(Z138="AltaMenor","Moderado",IF(Z138="AltaModerado","Alto",IF(Z138="AltaMayor","Alto",IF(Z138="AltaCatastrófico","Extremo",IF(Z138="MediaLeve","Moderado",IF(Z138="MediaMenor","Moderado",IF(Z138="MediaModerado","Moderado",IF(Z138="MediaMayor","Alto",IF(Z138="MediaCatastrófico","Extremo",IF(Z138="BajaLeve","Bajo",IF(Z138="BajaMenor","Moderado",IF(Z138="BajaModerado","Moderado",IF(Z138="BajaMayor","Alto",IF(Z138="BajaCatastrófico","Extremo",IF(Z138="Muy BajaLeve","Bajo",IF(Z138="Muy BajaMenor","Bajo",IF(Z138="Muy BajaModerado","Moderado",IF(Z138="Muy BajaMayor","Alto",IF(Z138="Muy BajaCatastrófico","Extremo","")))))))))))))))))))))))))</f>
        <v>Alto</v>
      </c>
      <c r="AB138" s="232">
        <v>1</v>
      </c>
      <c r="AC138" s="543" t="s">
        <v>666</v>
      </c>
      <c r="AD138" s="562" t="s">
        <v>667</v>
      </c>
      <c r="AE138" s="563" t="s">
        <v>668</v>
      </c>
      <c r="AF138" s="234" t="str">
        <f t="shared" si="20"/>
        <v>Probabilidad</v>
      </c>
      <c r="AG138" s="235" t="s">
        <v>216</v>
      </c>
      <c r="AH138" s="231">
        <f t="shared" si="21"/>
        <v>0.25</v>
      </c>
      <c r="AI138" s="235" t="s">
        <v>217</v>
      </c>
      <c r="AJ138" s="231">
        <f t="shared" si="22"/>
        <v>0.15</v>
      </c>
      <c r="AK138" s="236">
        <f t="shared" si="23"/>
        <v>0.4</v>
      </c>
      <c r="AL138" s="237">
        <f>IFERROR(IF(AF138="Probabilidad",(S138-(+S138*AK138)),IF(AF138="Impacto",S138,"")),"")</f>
        <v>0.6</v>
      </c>
      <c r="AM138" s="237">
        <f>IFERROR(IF(AF138="Impacto",(Y138-(+Y138*AK138)),IF(AF138="Probabilidad",Y138,"")),"")</f>
        <v>0.6</v>
      </c>
      <c r="AN138" s="127" t="s">
        <v>218</v>
      </c>
      <c r="AO138" s="127" t="s">
        <v>475</v>
      </c>
      <c r="AP138" s="127" t="s">
        <v>243</v>
      </c>
      <c r="AQ138" s="127" t="s">
        <v>221</v>
      </c>
      <c r="AR138" s="1047" t="s">
        <v>669</v>
      </c>
      <c r="AS138" s="1070">
        <f>S138</f>
        <v>1</v>
      </c>
      <c r="AT138" s="1070">
        <f>IF(AL138="","",MIN(AL138:AL143))</f>
        <v>0.29399999999999998</v>
      </c>
      <c r="AU138" s="1071" t="str">
        <f>IFERROR(IF(AT138="","",IF(AT138&lt;=0.2,"Muy Baja",IF(AT138&lt;=0.4,"Baja",IF(AT138&lt;=0.6,"Media",IF(AT138&lt;=0.8,"Alta","Muy Alta"))))),"")</f>
        <v>Baja</v>
      </c>
      <c r="AV138" s="1070">
        <f>Y138</f>
        <v>0.6</v>
      </c>
      <c r="AW138" s="1070">
        <f>IF(AM138="","",MIN(AM138:AM143))</f>
        <v>0.6</v>
      </c>
      <c r="AX138" s="1071" t="str">
        <f>IFERROR(IF(AW138="","",IF(AW138&lt;=0.2,"Leve",IF(AW138&lt;=0.4,"Menor",IF(AW138&lt;=0.6,"Moderado",IF(AW138&lt;=0.8,"Mayor","Catastrófico"))))),"")</f>
        <v>Moderado</v>
      </c>
      <c r="AY138" s="1071" t="str">
        <f>AA138</f>
        <v>Alto</v>
      </c>
      <c r="AZ138" s="1071" t="str">
        <f>IFERROR(IF(OR(AND(AU138="Muy Baja",AX138="Leve"),AND(AU138="Muy Baja",AX138="Menor"),AND(AU138="Baja",AX138="Leve")),"Bajo",IF(OR(AND(AU138="Muy baja",AX138="Moderado"),AND(AU138="Baja",AX138="Menor"),AND(AU138="Baja",AX138="Moderado"),AND(AU138="Media",AX138="Leve"),AND(AU138="Media",AX138="Menor"),AND(AU138="Media",AX138="Moderado"),AND(AU138="Alta",AX138="Leve"),AND(AU138="Alta",AX138="Menor")),"Moderado",IF(OR(AND(AU138="Muy Baja",AX138="Mayor"),AND(AU138="Baja",AX138="Mayor"),AND(AU138="Media",AX138="Mayor"),AND(AU138="Alta",AX138="Moderado"),AND(AU138="Alta",AX138="Mayor"),AND(AU138="Muy Alta",AX138="Leve"),AND(AU138="Muy Alta",AX138="Menor"),AND(AU138="Muy Alta",AX138="Moderado"),AND(AU138="Muy Alta",AX138="Mayor")),"Alto",IF(OR(AND(AU138="Muy Baja",AX138="Catastrófico"),AND(AU138="Baja",AX138="Catastrófico"),AND(AU138="Media",AX138="Catastrófico"),AND(AU138="Alta",AX138="Catastrófico"),AND(AU138="Muy Alta",AX138="Catastrófico")),"Extremo","")))),"")</f>
        <v>Moderado</v>
      </c>
      <c r="BA138" s="1055" t="s">
        <v>223</v>
      </c>
      <c r="BB138" s="564" t="s">
        <v>670</v>
      </c>
      <c r="BC138" s="565" t="s">
        <v>671</v>
      </c>
      <c r="BD138" s="566">
        <f t="shared" si="27"/>
        <v>4</v>
      </c>
      <c r="BE138" s="29">
        <v>1</v>
      </c>
      <c r="BF138" s="29">
        <v>1</v>
      </c>
      <c r="BG138" s="29">
        <v>1</v>
      </c>
      <c r="BH138" s="29">
        <v>1</v>
      </c>
      <c r="BI138" s="567" t="s">
        <v>672</v>
      </c>
      <c r="BJ138" s="568" t="s">
        <v>673</v>
      </c>
      <c r="BK138" s="238" t="s">
        <v>674</v>
      </c>
      <c r="BL138" s="238" t="s">
        <v>675</v>
      </c>
      <c r="BM138" s="239">
        <v>1</v>
      </c>
      <c r="BN138" s="239"/>
      <c r="BO138" s="239"/>
      <c r="BP138" s="239"/>
      <c r="BQ138" s="240">
        <f t="shared" si="28"/>
        <v>1</v>
      </c>
      <c r="BR138" s="241">
        <f t="shared" si="29"/>
        <v>0.25</v>
      </c>
      <c r="BS138" s="801" t="s">
        <v>676</v>
      </c>
      <c r="BT138" s="1053" t="s">
        <v>305</v>
      </c>
      <c r="BU138" s="1053" t="s">
        <v>232</v>
      </c>
      <c r="BV138" s="1068" t="s">
        <v>232</v>
      </c>
    </row>
    <row r="139" spans="1:74" ht="159.75" customHeight="1" x14ac:dyDescent="0.25">
      <c r="A139" s="925"/>
      <c r="B139" s="928"/>
      <c r="C139" s="904"/>
      <c r="D139" s="1171"/>
      <c r="E139" s="1173"/>
      <c r="F139" s="1176"/>
      <c r="G139" s="1179"/>
      <c r="H139" s="1029"/>
      <c r="I139" s="928"/>
      <c r="J139" s="1185"/>
      <c r="K139" s="1187"/>
      <c r="L139" s="1179"/>
      <c r="M139" s="1190"/>
      <c r="N139" s="1179"/>
      <c r="O139" s="1179"/>
      <c r="P139" s="1193"/>
      <c r="Q139" s="1196"/>
      <c r="R139" s="798"/>
      <c r="S139" s="861"/>
      <c r="T139" s="798"/>
      <c r="U139" s="861"/>
      <c r="V139" s="798"/>
      <c r="W139" s="861"/>
      <c r="X139" s="864"/>
      <c r="Y139" s="861"/>
      <c r="Z139" s="861"/>
      <c r="AA139" s="852"/>
      <c r="AB139" s="152">
        <v>2</v>
      </c>
      <c r="AC139" s="569" t="s">
        <v>677</v>
      </c>
      <c r="AD139" s="406" t="s">
        <v>667</v>
      </c>
      <c r="AE139" s="570" t="s">
        <v>678</v>
      </c>
      <c r="AF139" s="173" t="str">
        <f>IF(OR(AG139="Preventivo",AG139="Detectivo"),"Probabilidad",IF(AG139="Correctivo","Impacto",""))</f>
        <v>Probabilidad</v>
      </c>
      <c r="AG139" s="155" t="s">
        <v>286</v>
      </c>
      <c r="AH139" s="148">
        <f t="shared" si="21"/>
        <v>0.15</v>
      </c>
      <c r="AI139" s="155" t="s">
        <v>217</v>
      </c>
      <c r="AJ139" s="148">
        <f t="shared" si="22"/>
        <v>0.15</v>
      </c>
      <c r="AK139" s="149">
        <f t="shared" si="23"/>
        <v>0.3</v>
      </c>
      <c r="AL139" s="174">
        <f>IFERROR(IF(AND(AF138="Probabilidad",AF139="Probabilidad"),(AL138-(+AL138*AK139)),IF(AF139="Probabilidad",(S138-(+S138*AK139)),IF(AF139="Impacto",AL138,""))),"")</f>
        <v>0.42</v>
      </c>
      <c r="AM139" s="174">
        <f>IFERROR(IF(AND(AF138="Impacto",AF139="Impacto"),(AM138-(+AM138*AK139)),IF(AF139="Impacto",(Y138-(+Y138*AK139)),IF(AF139="Probabilidad",AM138,""))),"")</f>
        <v>0.6</v>
      </c>
      <c r="AN139" s="155" t="s">
        <v>218</v>
      </c>
      <c r="AO139" s="155" t="s">
        <v>296</v>
      </c>
      <c r="AP139" s="155" t="s">
        <v>243</v>
      </c>
      <c r="AQ139" s="155" t="s">
        <v>221</v>
      </c>
      <c r="AR139" s="1047"/>
      <c r="AS139" s="855"/>
      <c r="AT139" s="855"/>
      <c r="AU139" s="852"/>
      <c r="AV139" s="855"/>
      <c r="AW139" s="855"/>
      <c r="AX139" s="852"/>
      <c r="AY139" s="852"/>
      <c r="AZ139" s="852"/>
      <c r="BA139" s="798"/>
      <c r="BB139" s="571" t="s">
        <v>679</v>
      </c>
      <c r="BC139" s="572" t="s">
        <v>680</v>
      </c>
      <c r="BD139" s="175">
        <f t="shared" si="27"/>
        <v>4</v>
      </c>
      <c r="BE139" s="151">
        <v>1</v>
      </c>
      <c r="BF139" s="151">
        <v>1</v>
      </c>
      <c r="BG139" s="151">
        <v>1</v>
      </c>
      <c r="BH139" s="151">
        <v>1</v>
      </c>
      <c r="BI139" s="573" t="s">
        <v>672</v>
      </c>
      <c r="BJ139" s="574" t="s">
        <v>673</v>
      </c>
      <c r="BK139" s="619" t="s">
        <v>681</v>
      </c>
      <c r="BL139" s="131" t="s">
        <v>682</v>
      </c>
      <c r="BM139" s="157">
        <v>1</v>
      </c>
      <c r="BN139" s="157"/>
      <c r="BO139" s="157"/>
      <c r="BP139" s="157"/>
      <c r="BQ139" s="158">
        <f t="shared" si="28"/>
        <v>1</v>
      </c>
      <c r="BR139" s="159">
        <f t="shared" si="29"/>
        <v>0.25</v>
      </c>
      <c r="BS139" s="801"/>
      <c r="BT139" s="804"/>
      <c r="BU139" s="804"/>
      <c r="BV139" s="1036"/>
    </row>
    <row r="140" spans="1:74" ht="105.75" customHeight="1" x14ac:dyDescent="0.25">
      <c r="A140" s="925"/>
      <c r="B140" s="928"/>
      <c r="C140" s="904"/>
      <c r="D140" s="1171"/>
      <c r="E140" s="1173"/>
      <c r="F140" s="1176"/>
      <c r="G140" s="1179"/>
      <c r="H140" s="1029"/>
      <c r="I140" s="928"/>
      <c r="J140" s="1185"/>
      <c r="K140" s="1187"/>
      <c r="L140" s="1179"/>
      <c r="M140" s="1190"/>
      <c r="N140" s="1179"/>
      <c r="O140" s="1179"/>
      <c r="P140" s="1193"/>
      <c r="Q140" s="1196"/>
      <c r="R140" s="798"/>
      <c r="S140" s="861"/>
      <c r="T140" s="798"/>
      <c r="U140" s="861"/>
      <c r="V140" s="798"/>
      <c r="W140" s="861"/>
      <c r="X140" s="864"/>
      <c r="Y140" s="861"/>
      <c r="Z140" s="861"/>
      <c r="AA140" s="852"/>
      <c r="AB140" s="152">
        <v>3</v>
      </c>
      <c r="AC140" s="575" t="s">
        <v>683</v>
      </c>
      <c r="AD140" s="576" t="s">
        <v>667</v>
      </c>
      <c r="AE140" s="576" t="s">
        <v>684</v>
      </c>
      <c r="AF140" s="147" t="str">
        <f>IF(OR(AG140="Preventivo",AG140="Detectivo"),"Probabilidad",IF(AG140="Correctivo","Impacto",""))</f>
        <v>Probabilidad</v>
      </c>
      <c r="AG140" s="153" t="s">
        <v>286</v>
      </c>
      <c r="AH140" s="148">
        <f t="shared" si="21"/>
        <v>0.15</v>
      </c>
      <c r="AI140" s="153" t="s">
        <v>217</v>
      </c>
      <c r="AJ140" s="148">
        <f t="shared" si="22"/>
        <v>0.15</v>
      </c>
      <c r="AK140" s="149">
        <f t="shared" si="23"/>
        <v>0.3</v>
      </c>
      <c r="AL140" s="154">
        <f>IFERROR(IF(AND(AF139="Probabilidad",AF140="Probabilidad"),(AL139-(+AL139*AK140)),IF(AND(AF139="Impacto",AF140="Probabilidad"),(AL138-(+AL138*AK140)),IF(AF140="Impacto",AL139,""))),"")</f>
        <v>0.29399999999999998</v>
      </c>
      <c r="AM140" s="154">
        <f>IFERROR(IF(AND(AF139="Impacto",AF140="Impacto"),(AM139-(+AM139*AK140)),IF(AND(AF139="Probabilidad",AF140="Impacto"),(AM138-(+AM138*AK140)),IF(AF140="Probabilidad",AM139,""))),"")</f>
        <v>0.6</v>
      </c>
      <c r="AN140" s="155" t="s">
        <v>218</v>
      </c>
      <c r="AO140" s="155" t="s">
        <v>296</v>
      </c>
      <c r="AP140" s="155" t="s">
        <v>220</v>
      </c>
      <c r="AQ140" s="155" t="s">
        <v>221</v>
      </c>
      <c r="AR140" s="1047"/>
      <c r="AS140" s="855"/>
      <c r="AT140" s="855"/>
      <c r="AU140" s="852"/>
      <c r="AV140" s="855"/>
      <c r="AW140" s="855"/>
      <c r="AX140" s="852"/>
      <c r="AY140" s="852"/>
      <c r="AZ140" s="852"/>
      <c r="BA140" s="798"/>
      <c r="BB140" s="564" t="s">
        <v>685</v>
      </c>
      <c r="BC140" s="577" t="s">
        <v>686</v>
      </c>
      <c r="BD140" s="175">
        <f t="shared" si="27"/>
        <v>12</v>
      </c>
      <c r="BE140" s="578">
        <v>3</v>
      </c>
      <c r="BF140" s="578">
        <v>3</v>
      </c>
      <c r="BG140" s="578">
        <v>3</v>
      </c>
      <c r="BH140" s="578">
        <v>3</v>
      </c>
      <c r="BI140" s="573" t="s">
        <v>672</v>
      </c>
      <c r="BJ140" s="579" t="s">
        <v>673</v>
      </c>
      <c r="BK140" s="131" t="s">
        <v>687</v>
      </c>
      <c r="BL140" s="131" t="s">
        <v>688</v>
      </c>
      <c r="BM140" s="157">
        <v>3</v>
      </c>
      <c r="BN140" s="157"/>
      <c r="BO140" s="157"/>
      <c r="BP140" s="157"/>
      <c r="BQ140" s="158">
        <f t="shared" si="28"/>
        <v>3</v>
      </c>
      <c r="BR140" s="159">
        <f t="shared" si="29"/>
        <v>0.25</v>
      </c>
      <c r="BS140" s="801"/>
      <c r="BT140" s="804"/>
      <c r="BU140" s="804"/>
      <c r="BV140" s="1036"/>
    </row>
    <row r="141" spans="1:74" ht="84" customHeight="1" x14ac:dyDescent="0.25">
      <c r="A141" s="925"/>
      <c r="B141" s="928"/>
      <c r="C141" s="904"/>
      <c r="D141" s="1171"/>
      <c r="E141" s="1173"/>
      <c r="F141" s="1176"/>
      <c r="G141" s="1179"/>
      <c r="H141" s="1029"/>
      <c r="I141" s="928"/>
      <c r="J141" s="1185"/>
      <c r="K141" s="1187"/>
      <c r="L141" s="1179"/>
      <c r="M141" s="1190"/>
      <c r="N141" s="1179"/>
      <c r="O141" s="1179"/>
      <c r="P141" s="1193"/>
      <c r="Q141" s="1196"/>
      <c r="R141" s="798"/>
      <c r="S141" s="861"/>
      <c r="T141" s="798"/>
      <c r="U141" s="861"/>
      <c r="V141" s="798"/>
      <c r="W141" s="861"/>
      <c r="X141" s="864"/>
      <c r="Y141" s="861"/>
      <c r="Z141" s="861"/>
      <c r="AA141" s="852"/>
      <c r="AB141" s="152">
        <v>4</v>
      </c>
      <c r="AC141" s="151"/>
      <c r="AD141" s="151"/>
      <c r="AE141" s="151"/>
      <c r="AF141" s="147" t="str">
        <f t="shared" si="20"/>
        <v/>
      </c>
      <c r="AG141" s="153"/>
      <c r="AH141" s="148" t="str">
        <f t="shared" si="21"/>
        <v/>
      </c>
      <c r="AI141" s="153"/>
      <c r="AJ141" s="148" t="str">
        <f t="shared" si="22"/>
        <v/>
      </c>
      <c r="AK141" s="149" t="str">
        <f t="shared" si="23"/>
        <v/>
      </c>
      <c r="AL141" s="154" t="str">
        <f>IFERROR(IF(AND(AF140="Probabilidad",AF141="Probabilidad"),(AL140-(+AL140*AK141)),IF(AND(AF140="Impacto",AF141="Probabilidad"),(AL139-(+AL139*AK141)),IF(AF141="Impacto",AL140,""))),"")</f>
        <v/>
      </c>
      <c r="AM141" s="154" t="str">
        <f>IFERROR(IF(AND(AF140="Impacto",AF141="Impacto"),(AM140-(+AM140*AK141)),IF(AND(AF140="Probabilidad",AF141="Impacto"),(AM139-(+AM139*AK141)),IF(AF141="Probabilidad",AM140,""))),"")</f>
        <v/>
      </c>
      <c r="AN141" s="155"/>
      <c r="AO141" s="155"/>
      <c r="AP141" s="155"/>
      <c r="AQ141" s="155"/>
      <c r="AR141" s="1047"/>
      <c r="AS141" s="855"/>
      <c r="AT141" s="855"/>
      <c r="AU141" s="852"/>
      <c r="AV141" s="855"/>
      <c r="AW141" s="855"/>
      <c r="AX141" s="852"/>
      <c r="AY141" s="852"/>
      <c r="AZ141" s="852"/>
      <c r="BA141" s="798"/>
      <c r="BB141" s="580" t="s">
        <v>689</v>
      </c>
      <c r="BC141" s="581" t="s">
        <v>690</v>
      </c>
      <c r="BD141" s="175">
        <f t="shared" si="27"/>
        <v>4</v>
      </c>
      <c r="BE141" s="151">
        <v>1</v>
      </c>
      <c r="BF141" s="151">
        <v>1</v>
      </c>
      <c r="BG141" s="151">
        <v>1</v>
      </c>
      <c r="BH141" s="151">
        <v>1</v>
      </c>
      <c r="BI141" s="573" t="s">
        <v>672</v>
      </c>
      <c r="BJ141" s="131" t="s">
        <v>691</v>
      </c>
      <c r="BK141" s="131" t="s">
        <v>692</v>
      </c>
      <c r="BL141" s="131" t="s">
        <v>693</v>
      </c>
      <c r="BM141" s="157">
        <v>1</v>
      </c>
      <c r="BN141" s="157"/>
      <c r="BO141" s="157"/>
      <c r="BP141" s="157"/>
      <c r="BQ141" s="158">
        <f t="shared" si="28"/>
        <v>1</v>
      </c>
      <c r="BR141" s="159">
        <f t="shared" si="29"/>
        <v>0.25</v>
      </c>
      <c r="BS141" s="801"/>
      <c r="BT141" s="804"/>
      <c r="BU141" s="804"/>
      <c r="BV141" s="1036"/>
    </row>
    <row r="142" spans="1:74" x14ac:dyDescent="0.25">
      <c r="A142" s="925"/>
      <c r="B142" s="928"/>
      <c r="C142" s="904"/>
      <c r="D142" s="1171"/>
      <c r="E142" s="1173"/>
      <c r="F142" s="1176"/>
      <c r="G142" s="1179"/>
      <c r="H142" s="1029"/>
      <c r="I142" s="928"/>
      <c r="J142" s="1185"/>
      <c r="K142" s="1187"/>
      <c r="L142" s="1179"/>
      <c r="M142" s="1190"/>
      <c r="N142" s="1179"/>
      <c r="O142" s="1179"/>
      <c r="P142" s="1193"/>
      <c r="Q142" s="1196"/>
      <c r="R142" s="798"/>
      <c r="S142" s="861"/>
      <c r="T142" s="798"/>
      <c r="U142" s="861"/>
      <c r="V142" s="798"/>
      <c r="W142" s="861"/>
      <c r="X142" s="864"/>
      <c r="Y142" s="861"/>
      <c r="Z142" s="861"/>
      <c r="AA142" s="852"/>
      <c r="AB142" s="152">
        <v>5</v>
      </c>
      <c r="AC142" s="176"/>
      <c r="AD142" s="176"/>
      <c r="AE142" s="151"/>
      <c r="AF142" s="147" t="str">
        <f t="shared" si="20"/>
        <v/>
      </c>
      <c r="AG142" s="153"/>
      <c r="AH142" s="148" t="str">
        <f t="shared" si="21"/>
        <v/>
      </c>
      <c r="AI142" s="153"/>
      <c r="AJ142" s="148" t="str">
        <f t="shared" si="22"/>
        <v/>
      </c>
      <c r="AK142" s="149" t="str">
        <f t="shared" si="23"/>
        <v/>
      </c>
      <c r="AL142" s="154" t="str">
        <f>IFERROR(IF(AND(AF141="Probabilidad",AF142="Probabilidad"),(AL141-(+AL141*AK142)),IF(AND(AF141="Impacto",AF142="Probabilidad"),(AL140-(+AL140*AK142)),IF(AF142="Impacto",AL141,""))),"")</f>
        <v/>
      </c>
      <c r="AM142" s="154" t="str">
        <f>IFERROR(IF(AND(AF141="Impacto",AF142="Impacto"),(AM141-(+AM141*AK142)),IF(AND(AF141="Probabilidad",AF142="Impacto"),(AM140-(+AM140*AK142)),IF(AF142="Probabilidad",AM141,""))),"")</f>
        <v/>
      </c>
      <c r="AN142" s="155"/>
      <c r="AO142" s="155"/>
      <c r="AP142" s="155"/>
      <c r="AQ142" s="155"/>
      <c r="AR142" s="1047"/>
      <c r="AS142" s="855"/>
      <c r="AT142" s="855"/>
      <c r="AU142" s="852"/>
      <c r="AV142" s="855"/>
      <c r="AW142" s="855"/>
      <c r="AX142" s="852"/>
      <c r="AY142" s="852"/>
      <c r="AZ142" s="852"/>
      <c r="BA142" s="798"/>
      <c r="BB142" s="582"/>
      <c r="BC142" s="581"/>
      <c r="BD142" s="175" t="str">
        <f t="shared" si="27"/>
        <v/>
      </c>
      <c r="BE142" s="151"/>
      <c r="BF142" s="151"/>
      <c r="BG142" s="151"/>
      <c r="BH142" s="151"/>
      <c r="BI142" s="131"/>
      <c r="BJ142" s="131"/>
      <c r="BK142" s="131"/>
      <c r="BL142" s="131"/>
      <c r="BM142" s="157"/>
      <c r="BN142" s="157"/>
      <c r="BO142" s="157"/>
      <c r="BP142" s="157"/>
      <c r="BQ142" s="158" t="str">
        <f t="shared" si="28"/>
        <v/>
      </c>
      <c r="BR142" s="159" t="str">
        <f t="shared" si="29"/>
        <v/>
      </c>
      <c r="BS142" s="801"/>
      <c r="BT142" s="804"/>
      <c r="BU142" s="804"/>
      <c r="BV142" s="1036"/>
    </row>
    <row r="143" spans="1:74" ht="15.75" customHeight="1" thickBot="1" x14ac:dyDescent="0.3">
      <c r="A143" s="925"/>
      <c r="B143" s="928"/>
      <c r="C143" s="904"/>
      <c r="D143" s="1172"/>
      <c r="E143" s="1174"/>
      <c r="F143" s="1177"/>
      <c r="G143" s="1180"/>
      <c r="H143" s="1181"/>
      <c r="I143" s="1183"/>
      <c r="J143" s="1186"/>
      <c r="K143" s="1188"/>
      <c r="L143" s="1180"/>
      <c r="M143" s="1191"/>
      <c r="N143" s="1180"/>
      <c r="O143" s="1180"/>
      <c r="P143" s="1194"/>
      <c r="Q143" s="1197"/>
      <c r="R143" s="965"/>
      <c r="S143" s="971"/>
      <c r="T143" s="965"/>
      <c r="U143" s="971"/>
      <c r="V143" s="965"/>
      <c r="W143" s="971"/>
      <c r="X143" s="978"/>
      <c r="Y143" s="971"/>
      <c r="Z143" s="971"/>
      <c r="AA143" s="979"/>
      <c r="AB143" s="259">
        <v>6</v>
      </c>
      <c r="AC143" s="257"/>
      <c r="AD143" s="257"/>
      <c r="AE143" s="257"/>
      <c r="AF143" s="260" t="str">
        <f t="shared" si="20"/>
        <v/>
      </c>
      <c r="AG143" s="261"/>
      <c r="AH143" s="258" t="str">
        <f t="shared" si="21"/>
        <v/>
      </c>
      <c r="AI143" s="261"/>
      <c r="AJ143" s="258" t="str">
        <f t="shared" si="22"/>
        <v/>
      </c>
      <c r="AK143" s="262" t="str">
        <f t="shared" si="23"/>
        <v/>
      </c>
      <c r="AL143" s="263" t="str">
        <f>IFERROR(IF(AND(AF142="Probabilidad",AF143="Probabilidad"),(AL142-(+AL142*AK143)),IF(AND(AF142="Impacto",AF143="Probabilidad"),(AL141-(+AL141*AK143)),IF(AF143="Impacto",AL142,""))),"")</f>
        <v/>
      </c>
      <c r="AM143" s="263" t="str">
        <f>IFERROR(IF(AND(AF142="Impacto",AF143="Impacto"),(AM142-(+AM142*AK143)),IF(AND(AF142="Probabilidad",AF143="Impacto"),(AM141-(+AM141*AK143)),IF(AF143="Probabilidad",AM142,""))),"")</f>
        <v/>
      </c>
      <c r="AN143" s="264"/>
      <c r="AO143" s="264"/>
      <c r="AP143" s="264"/>
      <c r="AQ143" s="264"/>
      <c r="AR143" s="1069"/>
      <c r="AS143" s="988"/>
      <c r="AT143" s="988"/>
      <c r="AU143" s="979"/>
      <c r="AV143" s="988"/>
      <c r="AW143" s="988"/>
      <c r="AX143" s="979"/>
      <c r="AY143" s="979"/>
      <c r="AZ143" s="979"/>
      <c r="BA143" s="965"/>
      <c r="BB143" s="265"/>
      <c r="BC143" s="265"/>
      <c r="BD143" s="266" t="str">
        <f t="shared" si="27"/>
        <v/>
      </c>
      <c r="BE143" s="257"/>
      <c r="BF143" s="257"/>
      <c r="BG143" s="257"/>
      <c r="BH143" s="257"/>
      <c r="BI143" s="265"/>
      <c r="BJ143" s="265"/>
      <c r="BK143" s="265"/>
      <c r="BL143" s="265"/>
      <c r="BM143" s="267"/>
      <c r="BN143" s="267"/>
      <c r="BO143" s="267"/>
      <c r="BP143" s="267"/>
      <c r="BQ143" s="268" t="str">
        <f t="shared" si="28"/>
        <v/>
      </c>
      <c r="BR143" s="269" t="str">
        <f t="shared" si="29"/>
        <v/>
      </c>
      <c r="BS143" s="1198"/>
      <c r="BT143" s="963"/>
      <c r="BU143" s="963"/>
      <c r="BV143" s="1051"/>
    </row>
    <row r="144" spans="1:74" ht="100.5" customHeight="1" x14ac:dyDescent="0.25">
      <c r="A144" s="925"/>
      <c r="B144" s="928"/>
      <c r="C144" s="904"/>
      <c r="D144" s="1170" t="s">
        <v>204</v>
      </c>
      <c r="E144" s="1173" t="s">
        <v>646</v>
      </c>
      <c r="F144" s="1175">
        <v>3</v>
      </c>
      <c r="G144" s="1178" t="s">
        <v>694</v>
      </c>
      <c r="H144" s="1029"/>
      <c r="I144" s="1182"/>
      <c r="J144" s="1199" t="s">
        <v>695</v>
      </c>
      <c r="K144" s="1187" t="s">
        <v>324</v>
      </c>
      <c r="L144" s="1178" t="s">
        <v>209</v>
      </c>
      <c r="M144" s="1189" t="s">
        <v>696</v>
      </c>
      <c r="N144" s="1178"/>
      <c r="O144" s="1178"/>
      <c r="P144" s="1202" t="s">
        <v>697</v>
      </c>
      <c r="Q144" s="1205">
        <v>0.65</v>
      </c>
      <c r="R144" s="1055" t="s">
        <v>353</v>
      </c>
      <c r="S144" s="1072">
        <f>IF(R144="Muy Alta",100%,IF(R144="Alta",80%,IF(R144="Media",60%,IF(R144="Baja",40%,IF(R144="Muy Baja",20%,"")))))</f>
        <v>0.8</v>
      </c>
      <c r="T144" s="1055"/>
      <c r="U144" s="1072" t="str">
        <f>IF(T144="Catastrófico",100%,IF(T144="Mayor",80%,IF(T144="Moderado",60%,IF(T144="Menor",40%,IF(T144="Leve",20%,"")))))</f>
        <v/>
      </c>
      <c r="V144" s="1055" t="s">
        <v>213</v>
      </c>
      <c r="W144" s="1072">
        <f>IF(V144="Catastrófico",100%,IF(V144="Mayor",80%,IF(V144="Moderado",60%,IF(V144="Menor",40%,IF(V144="Leve",20%,"")))))</f>
        <v>0.6</v>
      </c>
      <c r="X144" s="1073" t="str">
        <f>IF(Y144=100%,"Catastrófico",IF(Y144=80%,"Mayor",IF(Y144=60%,"Moderado",IF(Y144=40%,"Menor",IF(Y144=20%,"Leve","")))))</f>
        <v>Moderado</v>
      </c>
      <c r="Y144" s="1072">
        <f>IF(AND(U144="",W144=""),"",MAX(U144,W144))</f>
        <v>0.6</v>
      </c>
      <c r="Z144" s="1072" t="str">
        <f>CONCATENATE(R144,X144)</f>
        <v>AltaModerado</v>
      </c>
      <c r="AA144" s="1071" t="str">
        <f>IF(Z144="Muy AltaLeve","Alto",IF(Z144="Muy AltaMenor","Alto",IF(Z144="Muy AltaModerado","Alto",IF(Z144="Muy AltaMayor","Alto",IF(Z144="Muy AltaCatastrófico","Extremo",IF(Z144="AltaLeve","Moderado",IF(Z144="AltaMenor","Moderado",IF(Z144="AltaModerado","Alto",IF(Z144="AltaMayor","Alto",IF(Z144="AltaCatastrófico","Extremo",IF(Z144="MediaLeve","Moderado",IF(Z144="MediaMenor","Moderado",IF(Z144="MediaModerado","Moderado",IF(Z144="MediaMayor","Alto",IF(Z144="MediaCatastrófico","Extremo",IF(Z144="BajaLeve","Bajo",IF(Z144="BajaMenor","Moderado",IF(Z144="BajaModerado","Moderado",IF(Z144="BajaMayor","Alto",IF(Z144="BajaCatastrófico","Extremo",IF(Z144="Muy BajaLeve","Bajo",IF(Z144="Muy BajaMenor","Bajo",IF(Z144="Muy BajaModerado","Moderado",IF(Z144="Muy BajaMayor","Alto",IF(Z144="Muy BajaCatastrófico","Extremo","")))))))))))))))))))))))))</f>
        <v>Alto</v>
      </c>
      <c r="AB144" s="232">
        <v>1</v>
      </c>
      <c r="AC144" s="575" t="s">
        <v>698</v>
      </c>
      <c r="AD144" s="583">
        <v>3</v>
      </c>
      <c r="AE144" s="576" t="s">
        <v>699</v>
      </c>
      <c r="AF144" s="234" t="str">
        <f t="shared" si="20"/>
        <v>Probabilidad</v>
      </c>
      <c r="AG144" s="235" t="s">
        <v>216</v>
      </c>
      <c r="AH144" s="231">
        <f t="shared" si="21"/>
        <v>0.25</v>
      </c>
      <c r="AI144" s="235" t="s">
        <v>217</v>
      </c>
      <c r="AJ144" s="231">
        <f t="shared" si="22"/>
        <v>0.15</v>
      </c>
      <c r="AK144" s="236">
        <f t="shared" si="23"/>
        <v>0.4</v>
      </c>
      <c r="AL144" s="237">
        <f>IFERROR(IF(AF144="Probabilidad",(S144-(+S144*AK144)),IF(AF144="Impacto",S144,"")),"")</f>
        <v>0.48</v>
      </c>
      <c r="AM144" s="237">
        <f>IFERROR(IF(AF144="Impacto",(Y144-(+Y144*AK144)),IF(AF144="Probabilidad",Y144,"")),"")</f>
        <v>0.6</v>
      </c>
      <c r="AN144" s="127" t="s">
        <v>218</v>
      </c>
      <c r="AO144" s="127" t="s">
        <v>296</v>
      </c>
      <c r="AP144" s="127" t="s">
        <v>243</v>
      </c>
      <c r="AQ144" s="127" t="s">
        <v>221</v>
      </c>
      <c r="AR144" s="1208" t="s">
        <v>700</v>
      </c>
      <c r="AS144" s="1070">
        <f>S144</f>
        <v>0.8</v>
      </c>
      <c r="AT144" s="1070">
        <f>IF(AL144="","",MIN(AL144:AL149))</f>
        <v>0.10367999999999998</v>
      </c>
      <c r="AU144" s="1071" t="str">
        <f>IFERROR(IF(AT144="","",IF(AT144&lt;=0.2,"Muy Baja",IF(AT144&lt;=0.4,"Baja",IF(AT144&lt;=0.6,"Media",IF(AT144&lt;=0.8,"Alta","Muy Alta"))))),"")</f>
        <v>Muy Baja</v>
      </c>
      <c r="AV144" s="1070">
        <f>Y144</f>
        <v>0.6</v>
      </c>
      <c r="AW144" s="1070">
        <f>IF(AM144="","",MIN(AM144:AM149))</f>
        <v>0.6</v>
      </c>
      <c r="AX144" s="1071" t="str">
        <f>IFERROR(IF(AW144="","",IF(AW144&lt;=0.2,"Leve",IF(AW144&lt;=0.4,"Menor",IF(AW144&lt;=0.6,"Moderado",IF(AW144&lt;=0.8,"Mayor","Catastrófico"))))),"")</f>
        <v>Moderado</v>
      </c>
      <c r="AY144" s="1071" t="str">
        <f>AA144</f>
        <v>Alto</v>
      </c>
      <c r="AZ144" s="1071" t="str">
        <f>IFERROR(IF(OR(AND(AU144="Muy Baja",AX144="Leve"),AND(AU144="Muy Baja",AX144="Menor"),AND(AU144="Baja",AX144="Leve")),"Bajo",IF(OR(AND(AU144="Muy baja",AX144="Moderado"),AND(AU144="Baja",AX144="Menor"),AND(AU144="Baja",AX144="Moderado"),AND(AU144="Media",AX144="Leve"),AND(AU144="Media",AX144="Menor"),AND(AU144="Media",AX144="Moderado"),AND(AU144="Alta",AX144="Leve"),AND(AU144="Alta",AX144="Menor")),"Moderado",IF(OR(AND(AU144="Muy Baja",AX144="Mayor"),AND(AU144="Baja",AX144="Mayor"),AND(AU144="Media",AX144="Mayor"),AND(AU144="Alta",AX144="Moderado"),AND(AU144="Alta",AX144="Mayor"),AND(AU144="Muy Alta",AX144="Leve"),AND(AU144="Muy Alta",AX144="Menor"),AND(AU144="Muy Alta",AX144="Moderado"),AND(AU144="Muy Alta",AX144="Mayor")),"Alto",IF(OR(AND(AU144="Muy Baja",AX144="Catastrófico"),AND(AU144="Baja",AX144="Catastrófico"),AND(AU144="Media",AX144="Catastrófico"),AND(AU144="Alta",AX144="Catastrófico"),AND(AU144="Muy Alta",AX144="Catastrófico")),"Extremo","")))),"")</f>
        <v>Moderado</v>
      </c>
      <c r="BA144" s="1055" t="s">
        <v>223</v>
      </c>
      <c r="BB144" s="584" t="s">
        <v>701</v>
      </c>
      <c r="BC144" s="584" t="s">
        <v>501</v>
      </c>
      <c r="BD144" s="566">
        <f t="shared" si="27"/>
        <v>12</v>
      </c>
      <c r="BE144" s="585">
        <v>3</v>
      </c>
      <c r="BF144" s="585">
        <v>3</v>
      </c>
      <c r="BG144" s="585">
        <v>3</v>
      </c>
      <c r="BH144" s="585">
        <v>3</v>
      </c>
      <c r="BI144" s="586" t="s">
        <v>672</v>
      </c>
      <c r="BJ144" s="587" t="s">
        <v>702</v>
      </c>
      <c r="BK144" s="238" t="s">
        <v>687</v>
      </c>
      <c r="BL144" s="238" t="s">
        <v>703</v>
      </c>
      <c r="BM144" s="239">
        <v>3</v>
      </c>
      <c r="BN144" s="239"/>
      <c r="BO144" s="239"/>
      <c r="BP144" s="239"/>
      <c r="BQ144" s="240">
        <f t="shared" si="28"/>
        <v>3</v>
      </c>
      <c r="BR144" s="241">
        <f t="shared" si="29"/>
        <v>0.25</v>
      </c>
      <c r="BS144" s="1210" t="s">
        <v>704</v>
      </c>
      <c r="BT144" s="1053" t="s">
        <v>305</v>
      </c>
      <c r="BU144" s="1053" t="s">
        <v>232</v>
      </c>
      <c r="BV144" s="1213" t="s">
        <v>232</v>
      </c>
    </row>
    <row r="145" spans="1:74" ht="108" customHeight="1" x14ac:dyDescent="0.25">
      <c r="A145" s="925"/>
      <c r="B145" s="928"/>
      <c r="C145" s="904"/>
      <c r="D145" s="1171"/>
      <c r="E145" s="1173"/>
      <c r="F145" s="1176"/>
      <c r="G145" s="1179"/>
      <c r="H145" s="1029"/>
      <c r="I145" s="928"/>
      <c r="J145" s="1200"/>
      <c r="K145" s="1187"/>
      <c r="L145" s="1179"/>
      <c r="M145" s="1190"/>
      <c r="N145" s="1179"/>
      <c r="O145" s="1179"/>
      <c r="P145" s="1203"/>
      <c r="Q145" s="1206"/>
      <c r="R145" s="798"/>
      <c r="S145" s="861"/>
      <c r="T145" s="798"/>
      <c r="U145" s="861"/>
      <c r="V145" s="798"/>
      <c r="W145" s="861"/>
      <c r="X145" s="864"/>
      <c r="Y145" s="861"/>
      <c r="Z145" s="861"/>
      <c r="AA145" s="852"/>
      <c r="AB145" s="152">
        <v>2</v>
      </c>
      <c r="AC145" s="682" t="s">
        <v>705</v>
      </c>
      <c r="AD145" s="588">
        <v>3</v>
      </c>
      <c r="AE145" s="570" t="s">
        <v>706</v>
      </c>
      <c r="AF145" s="147" t="str">
        <f t="shared" si="20"/>
        <v>Probabilidad</v>
      </c>
      <c r="AG145" s="153" t="s">
        <v>216</v>
      </c>
      <c r="AH145" s="148">
        <f t="shared" si="21"/>
        <v>0.25</v>
      </c>
      <c r="AI145" s="153" t="s">
        <v>217</v>
      </c>
      <c r="AJ145" s="148">
        <f t="shared" si="22"/>
        <v>0.15</v>
      </c>
      <c r="AK145" s="149">
        <f t="shared" si="23"/>
        <v>0.4</v>
      </c>
      <c r="AL145" s="154">
        <f>IFERROR(IF(AND(AF144="Probabilidad",AF145="Probabilidad"),(AL144-(+AL144*AK145)),IF(AF145="Probabilidad",(S144-(+S144*AK145)),IF(AF145="Impacto",AL144,""))),"")</f>
        <v>0.28799999999999998</v>
      </c>
      <c r="AM145" s="154">
        <f>IFERROR(IF(AND(AF144="Impacto",AF145="Impacto"),(AM144-(+AM144*AK145)),IF(AF145="Impacto",(Y144-(+Y144*AK145)),IF(AF145="Probabilidad",AM144,""))),"")</f>
        <v>0.6</v>
      </c>
      <c r="AN145" s="155" t="s">
        <v>218</v>
      </c>
      <c r="AO145" s="155" t="s">
        <v>296</v>
      </c>
      <c r="AP145" s="155" t="s">
        <v>243</v>
      </c>
      <c r="AQ145" s="155" t="s">
        <v>221</v>
      </c>
      <c r="AR145" s="1208"/>
      <c r="AS145" s="855"/>
      <c r="AT145" s="855"/>
      <c r="AU145" s="852"/>
      <c r="AV145" s="855"/>
      <c r="AW145" s="855"/>
      <c r="AX145" s="852"/>
      <c r="AY145" s="852"/>
      <c r="AZ145" s="852"/>
      <c r="BA145" s="798"/>
      <c r="BB145" s="589" t="s">
        <v>707</v>
      </c>
      <c r="BC145" s="589" t="s">
        <v>501</v>
      </c>
      <c r="BD145" s="175">
        <f t="shared" si="27"/>
        <v>12</v>
      </c>
      <c r="BE145" s="578">
        <v>3</v>
      </c>
      <c r="BF145" s="578">
        <v>3</v>
      </c>
      <c r="BG145" s="578">
        <v>3</v>
      </c>
      <c r="BH145" s="578">
        <v>3</v>
      </c>
      <c r="BI145" s="590" t="s">
        <v>672</v>
      </c>
      <c r="BJ145" s="591" t="s">
        <v>708</v>
      </c>
      <c r="BK145" s="131" t="s">
        <v>709</v>
      </c>
      <c r="BL145" s="131" t="s">
        <v>710</v>
      </c>
      <c r="BM145" s="157">
        <v>3</v>
      </c>
      <c r="BN145" s="157"/>
      <c r="BO145" s="157"/>
      <c r="BP145" s="157"/>
      <c r="BQ145" s="158">
        <f t="shared" si="28"/>
        <v>3</v>
      </c>
      <c r="BR145" s="159">
        <f t="shared" si="29"/>
        <v>0.25</v>
      </c>
      <c r="BS145" s="1211"/>
      <c r="BT145" s="804"/>
      <c r="BU145" s="804"/>
      <c r="BV145" s="1214"/>
    </row>
    <row r="146" spans="1:74" ht="108" customHeight="1" x14ac:dyDescent="0.25">
      <c r="A146" s="925"/>
      <c r="B146" s="928"/>
      <c r="C146" s="904"/>
      <c r="D146" s="1171"/>
      <c r="E146" s="1173"/>
      <c r="F146" s="1176"/>
      <c r="G146" s="1179"/>
      <c r="H146" s="1029"/>
      <c r="I146" s="928"/>
      <c r="J146" s="1200"/>
      <c r="K146" s="1187"/>
      <c r="L146" s="1179"/>
      <c r="M146" s="1190"/>
      <c r="N146" s="1179"/>
      <c r="O146" s="1179"/>
      <c r="P146" s="1203"/>
      <c r="Q146" s="1206"/>
      <c r="R146" s="798"/>
      <c r="S146" s="861"/>
      <c r="T146" s="798"/>
      <c r="U146" s="861"/>
      <c r="V146" s="798"/>
      <c r="W146" s="861"/>
      <c r="X146" s="864"/>
      <c r="Y146" s="861"/>
      <c r="Z146" s="861"/>
      <c r="AA146" s="852"/>
      <c r="AB146" s="152">
        <v>3</v>
      </c>
      <c r="AC146" s="575" t="s">
        <v>711</v>
      </c>
      <c r="AD146" s="583">
        <v>3</v>
      </c>
      <c r="AE146" s="576" t="s">
        <v>712</v>
      </c>
      <c r="AF146" s="147" t="str">
        <f t="shared" si="20"/>
        <v>Probabilidad</v>
      </c>
      <c r="AG146" s="153" t="s">
        <v>216</v>
      </c>
      <c r="AH146" s="148">
        <f t="shared" si="21"/>
        <v>0.25</v>
      </c>
      <c r="AI146" s="153" t="s">
        <v>217</v>
      </c>
      <c r="AJ146" s="148">
        <f t="shared" si="22"/>
        <v>0.15</v>
      </c>
      <c r="AK146" s="149">
        <f t="shared" si="23"/>
        <v>0.4</v>
      </c>
      <c r="AL146" s="154">
        <f>IFERROR(IF(AND(AF145="Probabilidad",AF146="Probabilidad"),(AL145-(+AL145*AK146)),IF(AND(AF145="Impacto",AF146="Probabilidad"),(AL144-(+AL144*AK146)),IF(AF146="Impacto",AL145,""))),"")</f>
        <v>0.17279999999999998</v>
      </c>
      <c r="AM146" s="154">
        <f>IFERROR(IF(AND(AF145="Impacto",AF146="Impacto"),(AM145-(+AM145*AK146)),IF(AND(AF145="Probabilidad",AF146="Impacto"),(AM144-(+AM144*AK146)),IF(AF146="Probabilidad",AM145,""))),"")</f>
        <v>0.6</v>
      </c>
      <c r="AN146" s="155" t="s">
        <v>218</v>
      </c>
      <c r="AO146" s="155" t="s">
        <v>296</v>
      </c>
      <c r="AP146" s="155" t="s">
        <v>243</v>
      </c>
      <c r="AQ146" s="155" t="s">
        <v>221</v>
      </c>
      <c r="AR146" s="1208"/>
      <c r="AS146" s="855"/>
      <c r="AT146" s="855"/>
      <c r="AU146" s="852"/>
      <c r="AV146" s="855"/>
      <c r="AW146" s="855"/>
      <c r="AX146" s="852"/>
      <c r="AY146" s="852"/>
      <c r="AZ146" s="852"/>
      <c r="BA146" s="798"/>
      <c r="BB146" s="589"/>
      <c r="BC146" s="589"/>
      <c r="BD146" s="175" t="str">
        <f t="shared" si="27"/>
        <v/>
      </c>
      <c r="BE146" s="578"/>
      <c r="BF146" s="578"/>
      <c r="BG146" s="578"/>
      <c r="BH146" s="578"/>
      <c r="BI146" s="581"/>
      <c r="BJ146" s="581"/>
      <c r="BK146" s="131"/>
      <c r="BL146" s="131"/>
      <c r="BM146" s="157"/>
      <c r="BN146" s="157"/>
      <c r="BO146" s="157"/>
      <c r="BP146" s="157"/>
      <c r="BQ146" s="158" t="str">
        <f t="shared" si="28"/>
        <v/>
      </c>
      <c r="BR146" s="159" t="str">
        <f t="shared" si="29"/>
        <v/>
      </c>
      <c r="BS146" s="1211"/>
      <c r="BT146" s="804"/>
      <c r="BU146" s="804"/>
      <c r="BV146" s="1214"/>
    </row>
    <row r="147" spans="1:74" ht="108" customHeight="1" x14ac:dyDescent="0.25">
      <c r="A147" s="925"/>
      <c r="B147" s="928"/>
      <c r="C147" s="904"/>
      <c r="D147" s="1171"/>
      <c r="E147" s="1173"/>
      <c r="F147" s="1176"/>
      <c r="G147" s="1179"/>
      <c r="H147" s="1029"/>
      <c r="I147" s="928"/>
      <c r="J147" s="1200"/>
      <c r="K147" s="1187"/>
      <c r="L147" s="1179"/>
      <c r="M147" s="1190"/>
      <c r="N147" s="1179"/>
      <c r="O147" s="1179"/>
      <c r="P147" s="1203"/>
      <c r="Q147" s="1206"/>
      <c r="R147" s="798"/>
      <c r="S147" s="861"/>
      <c r="T147" s="798"/>
      <c r="U147" s="861"/>
      <c r="V147" s="798"/>
      <c r="W147" s="861"/>
      <c r="X147" s="864"/>
      <c r="Y147" s="861"/>
      <c r="Z147" s="861"/>
      <c r="AA147" s="852"/>
      <c r="AB147" s="152">
        <v>4</v>
      </c>
      <c r="AC147" s="575" t="s">
        <v>713</v>
      </c>
      <c r="AD147" s="583">
        <v>3</v>
      </c>
      <c r="AE147" s="575" t="s">
        <v>714</v>
      </c>
      <c r="AF147" s="147" t="str">
        <f t="shared" si="20"/>
        <v>Probabilidad</v>
      </c>
      <c r="AG147" s="153" t="s">
        <v>216</v>
      </c>
      <c r="AH147" s="148">
        <f t="shared" si="21"/>
        <v>0.25</v>
      </c>
      <c r="AI147" s="153" t="s">
        <v>217</v>
      </c>
      <c r="AJ147" s="148">
        <f t="shared" si="22"/>
        <v>0.15</v>
      </c>
      <c r="AK147" s="149">
        <f t="shared" si="23"/>
        <v>0.4</v>
      </c>
      <c r="AL147" s="154">
        <f>IFERROR(IF(AND(AF146="Probabilidad",AF147="Probabilidad"),(AL146-(+AL146*AK147)),IF(AND(AF146="Impacto",AF147="Probabilidad"),(AL145-(+AL145*AK147)),IF(AF147="Impacto",AL146,""))),"")</f>
        <v>0.10367999999999998</v>
      </c>
      <c r="AM147" s="154">
        <f>IFERROR(IF(AND(AF146="Impacto",AF147="Impacto"),(AM146-(+AM146*AK147)),IF(AND(AF146="Probabilidad",AF147="Impacto"),(AM145-(+AM145*AK147)),IF(AF147="Probabilidad",AM146,""))),"")</f>
        <v>0.6</v>
      </c>
      <c r="AN147" s="155" t="s">
        <v>218</v>
      </c>
      <c r="AO147" s="155" t="s">
        <v>296</v>
      </c>
      <c r="AP147" s="155" t="s">
        <v>243</v>
      </c>
      <c r="AQ147" s="155" t="s">
        <v>221</v>
      </c>
      <c r="AR147" s="1208"/>
      <c r="AS147" s="855"/>
      <c r="AT147" s="855"/>
      <c r="AU147" s="852"/>
      <c r="AV147" s="855"/>
      <c r="AW147" s="855"/>
      <c r="AX147" s="852"/>
      <c r="AY147" s="852"/>
      <c r="AZ147" s="852"/>
      <c r="BA147" s="798"/>
      <c r="BB147" s="179"/>
      <c r="BC147" s="131"/>
      <c r="BD147" s="175" t="str">
        <f t="shared" si="27"/>
        <v/>
      </c>
      <c r="BE147" s="151"/>
      <c r="BF147" s="151"/>
      <c r="BG147" s="151"/>
      <c r="BH147" s="151"/>
      <c r="BI147" s="131"/>
      <c r="BJ147" s="131"/>
      <c r="BK147" s="131"/>
      <c r="BL147" s="131"/>
      <c r="BM147" s="157"/>
      <c r="BN147" s="157"/>
      <c r="BO147" s="157"/>
      <c r="BP147" s="157"/>
      <c r="BQ147" s="158" t="str">
        <f t="shared" si="28"/>
        <v/>
      </c>
      <c r="BR147" s="159" t="str">
        <f t="shared" si="29"/>
        <v/>
      </c>
      <c r="BS147" s="1211"/>
      <c r="BT147" s="804"/>
      <c r="BU147" s="804"/>
      <c r="BV147" s="1214"/>
    </row>
    <row r="148" spans="1:74" x14ac:dyDescent="0.25">
      <c r="A148" s="925"/>
      <c r="B148" s="928"/>
      <c r="C148" s="904"/>
      <c r="D148" s="1171"/>
      <c r="E148" s="1173"/>
      <c r="F148" s="1176"/>
      <c r="G148" s="1179"/>
      <c r="H148" s="1029"/>
      <c r="I148" s="928"/>
      <c r="J148" s="1200"/>
      <c r="K148" s="1187"/>
      <c r="L148" s="1179"/>
      <c r="M148" s="1190"/>
      <c r="N148" s="1179"/>
      <c r="O148" s="1179"/>
      <c r="P148" s="1203"/>
      <c r="Q148" s="1206"/>
      <c r="R148" s="798"/>
      <c r="S148" s="861"/>
      <c r="T148" s="798"/>
      <c r="U148" s="861"/>
      <c r="V148" s="798"/>
      <c r="W148" s="861"/>
      <c r="X148" s="864"/>
      <c r="Y148" s="861"/>
      <c r="Z148" s="861"/>
      <c r="AA148" s="852"/>
      <c r="AB148" s="152">
        <v>5</v>
      </c>
      <c r="AC148" s="181"/>
      <c r="AD148" s="181"/>
      <c r="AE148" s="29"/>
      <c r="AF148" s="147" t="str">
        <f t="shared" si="20"/>
        <v/>
      </c>
      <c r="AG148" s="153"/>
      <c r="AH148" s="148" t="str">
        <f t="shared" si="21"/>
        <v/>
      </c>
      <c r="AI148" s="153"/>
      <c r="AJ148" s="148" t="str">
        <f t="shared" si="22"/>
        <v/>
      </c>
      <c r="AK148" s="149" t="str">
        <f t="shared" si="23"/>
        <v/>
      </c>
      <c r="AL148" s="154" t="str">
        <f>IFERROR(IF(AND(AF147="Probabilidad",AF148="Probabilidad"),(AL147-(+AL147*AK148)),IF(AND(AF147="Impacto",AF148="Probabilidad"),(AL146-(+AL146*AK148)),IF(AF148="Impacto",AL147,""))),"")</f>
        <v/>
      </c>
      <c r="AM148" s="154" t="str">
        <f>IFERROR(IF(AND(AF147="Impacto",AF148="Impacto"),(AM147-(+AM147*AK148)),IF(AND(AF147="Probabilidad",AF148="Impacto"),(AM146-(+AM146*AK148)),IF(AF148="Probabilidad",AM147,""))),"")</f>
        <v/>
      </c>
      <c r="AN148" s="155"/>
      <c r="AO148" s="155"/>
      <c r="AP148" s="155"/>
      <c r="AQ148" s="155"/>
      <c r="AR148" s="1208"/>
      <c r="AS148" s="855"/>
      <c r="AT148" s="855"/>
      <c r="AU148" s="852"/>
      <c r="AV148" s="855"/>
      <c r="AW148" s="855"/>
      <c r="AX148" s="852"/>
      <c r="AY148" s="852"/>
      <c r="AZ148" s="852"/>
      <c r="BA148" s="798"/>
      <c r="BB148" s="179"/>
      <c r="BC148" s="131"/>
      <c r="BD148" s="175" t="str">
        <f t="shared" si="27"/>
        <v/>
      </c>
      <c r="BE148" s="151"/>
      <c r="BF148" s="151"/>
      <c r="BG148" s="151"/>
      <c r="BH148" s="151"/>
      <c r="BI148" s="131"/>
      <c r="BJ148" s="131"/>
      <c r="BK148" s="131"/>
      <c r="BL148" s="131"/>
      <c r="BM148" s="157"/>
      <c r="BN148" s="157"/>
      <c r="BO148" s="157"/>
      <c r="BP148" s="157"/>
      <c r="BQ148" s="158" t="str">
        <f t="shared" si="28"/>
        <v/>
      </c>
      <c r="BR148" s="159" t="str">
        <f t="shared" si="29"/>
        <v/>
      </c>
      <c r="BS148" s="1211"/>
      <c r="BT148" s="804"/>
      <c r="BU148" s="804"/>
      <c r="BV148" s="1214"/>
    </row>
    <row r="149" spans="1:74" ht="15.75" customHeight="1" thickBot="1" x14ac:dyDescent="0.3">
      <c r="A149" s="925"/>
      <c r="B149" s="928"/>
      <c r="C149" s="904"/>
      <c r="D149" s="1172"/>
      <c r="E149" s="1174"/>
      <c r="F149" s="1177"/>
      <c r="G149" s="1180"/>
      <c r="H149" s="1181"/>
      <c r="I149" s="1183"/>
      <c r="J149" s="1201"/>
      <c r="K149" s="1188"/>
      <c r="L149" s="1180"/>
      <c r="M149" s="1191"/>
      <c r="N149" s="1180"/>
      <c r="O149" s="1180"/>
      <c r="P149" s="1204"/>
      <c r="Q149" s="1207"/>
      <c r="R149" s="965"/>
      <c r="S149" s="971"/>
      <c r="T149" s="965"/>
      <c r="U149" s="971"/>
      <c r="V149" s="965"/>
      <c r="W149" s="971"/>
      <c r="X149" s="978"/>
      <c r="Y149" s="971"/>
      <c r="Z149" s="971"/>
      <c r="AA149" s="979"/>
      <c r="AB149" s="259">
        <v>6</v>
      </c>
      <c r="AC149" s="257"/>
      <c r="AD149" s="257"/>
      <c r="AE149" s="257"/>
      <c r="AF149" s="260" t="str">
        <f t="shared" si="20"/>
        <v/>
      </c>
      <c r="AG149" s="261"/>
      <c r="AH149" s="258" t="str">
        <f t="shared" si="21"/>
        <v/>
      </c>
      <c r="AI149" s="261"/>
      <c r="AJ149" s="258" t="str">
        <f t="shared" si="22"/>
        <v/>
      </c>
      <c r="AK149" s="262" t="str">
        <f t="shared" si="23"/>
        <v/>
      </c>
      <c r="AL149" s="263" t="str">
        <f>IFERROR(IF(AND(AF148="Probabilidad",AF149="Probabilidad"),(AL148-(+AL148*AK149)),IF(AND(AF148="Impacto",AF149="Probabilidad"),(AL147-(+AL147*AK149)),IF(AF149="Impacto",AL148,""))),"")</f>
        <v/>
      </c>
      <c r="AM149" s="263" t="str">
        <f>IFERROR(IF(AND(AF148="Impacto",AF149="Impacto"),(AM148-(+AM148*AK149)),IF(AND(AF148="Probabilidad",AF149="Impacto"),(AM147-(+AM147*AK149)),IF(AF149="Probabilidad",AM148,""))),"")</f>
        <v/>
      </c>
      <c r="AN149" s="264"/>
      <c r="AO149" s="264"/>
      <c r="AP149" s="264"/>
      <c r="AQ149" s="264"/>
      <c r="AR149" s="1209"/>
      <c r="AS149" s="988"/>
      <c r="AT149" s="988"/>
      <c r="AU149" s="979"/>
      <c r="AV149" s="988"/>
      <c r="AW149" s="988"/>
      <c r="AX149" s="979"/>
      <c r="AY149" s="979"/>
      <c r="AZ149" s="979"/>
      <c r="BA149" s="965"/>
      <c r="BB149" s="592"/>
      <c r="BC149" s="265"/>
      <c r="BD149" s="266" t="str">
        <f t="shared" si="27"/>
        <v/>
      </c>
      <c r="BE149" s="257"/>
      <c r="BF149" s="257"/>
      <c r="BG149" s="257"/>
      <c r="BH149" s="257"/>
      <c r="BI149" s="265"/>
      <c r="BJ149" s="265"/>
      <c r="BK149" s="265"/>
      <c r="BL149" s="265"/>
      <c r="BM149" s="267"/>
      <c r="BN149" s="267"/>
      <c r="BO149" s="267"/>
      <c r="BP149" s="267"/>
      <c r="BQ149" s="268" t="str">
        <f t="shared" si="28"/>
        <v/>
      </c>
      <c r="BR149" s="269" t="str">
        <f t="shared" si="29"/>
        <v/>
      </c>
      <c r="BS149" s="1212"/>
      <c r="BT149" s="963"/>
      <c r="BU149" s="963"/>
      <c r="BV149" s="1215"/>
    </row>
    <row r="150" spans="1:74" ht="171.75" x14ac:dyDescent="0.25">
      <c r="A150" s="925"/>
      <c r="B150" s="928"/>
      <c r="C150" s="904"/>
      <c r="D150" s="1170" t="s">
        <v>204</v>
      </c>
      <c r="E150" s="1173" t="s">
        <v>646</v>
      </c>
      <c r="F150" s="1175">
        <v>4</v>
      </c>
      <c r="G150" s="1178" t="s">
        <v>715</v>
      </c>
      <c r="H150" s="1029"/>
      <c r="I150" s="1182"/>
      <c r="J150" s="1184" t="s">
        <v>716</v>
      </c>
      <c r="K150" s="1187" t="s">
        <v>324</v>
      </c>
      <c r="L150" s="1178" t="s">
        <v>209</v>
      </c>
      <c r="M150" s="1189" t="s">
        <v>717</v>
      </c>
      <c r="N150" s="1178"/>
      <c r="O150" s="1178"/>
      <c r="P150" s="1216" t="s">
        <v>718</v>
      </c>
      <c r="Q150" s="1218">
        <v>0</v>
      </c>
      <c r="R150" s="1055" t="s">
        <v>252</v>
      </c>
      <c r="S150" s="1072">
        <f>IF(R150="Muy Alta",100%,IF(R150="Alta",80%,IF(R150="Media",60%,IF(R150="Baja",40%,IF(R150="Muy Baja",20%,"")))))</f>
        <v>0.4</v>
      </c>
      <c r="T150" s="1055" t="s">
        <v>213</v>
      </c>
      <c r="U150" s="1072">
        <f>IF(T150="Catastrófico",100%,IF(T150="Mayor",80%,IF(T150="Moderado",60%,IF(T150="Menor",40%,IF(T150="Leve",20%,"")))))</f>
        <v>0.6</v>
      </c>
      <c r="V150" s="1055" t="s">
        <v>213</v>
      </c>
      <c r="W150" s="1072">
        <f>IF(V150="Catastrófico",100%,IF(V150="Mayor",80%,IF(V150="Moderado",60%,IF(V150="Menor",40%,IF(V150="Leve",20%,"")))))</f>
        <v>0.6</v>
      </c>
      <c r="X150" s="1073" t="str">
        <f>IF(Y150=100%,"Catastrófico",IF(Y150=80%,"Mayor",IF(Y150=60%,"Moderado",IF(Y150=40%,"Menor",IF(Y150=20%,"Leve","")))))</f>
        <v>Moderado</v>
      </c>
      <c r="Y150" s="1072">
        <f>IF(AND(U150="",W150=""),"",MAX(U150,W150))</f>
        <v>0.6</v>
      </c>
      <c r="Z150" s="1072" t="str">
        <f>CONCATENATE(R150,X150)</f>
        <v>BajaModerado</v>
      </c>
      <c r="AA150" s="1071" t="str">
        <f>IF(Z150="Muy AltaLeve","Alto",IF(Z150="Muy AltaMenor","Alto",IF(Z150="Muy AltaModerado","Alto",IF(Z150="Muy AltaMayor","Alto",IF(Z150="Muy AltaCatastrófico","Extremo",IF(Z150="AltaLeve","Moderado",IF(Z150="AltaMenor","Moderado",IF(Z150="AltaModerado","Alto",IF(Z150="AltaMayor","Alto",IF(Z150="AltaCatastrófico","Extremo",IF(Z150="MediaLeve","Moderado",IF(Z150="MediaMenor","Moderado",IF(Z150="MediaModerado","Moderado",IF(Z150="MediaMayor","Alto",IF(Z150="MediaCatastrófico","Extremo",IF(Z150="BajaLeve","Bajo",IF(Z150="BajaMenor","Moderado",IF(Z150="BajaModerado","Moderado",IF(Z150="BajaMayor","Alto",IF(Z150="BajaCatastrófico","Extremo",IF(Z150="Muy BajaLeve","Bajo",IF(Z150="Muy BajaMenor","Bajo",IF(Z150="Muy BajaModerado","Moderado",IF(Z150="Muy BajaMayor","Alto",IF(Z150="Muy BajaCatastrófico","Extremo","")))))))))))))))))))))))))</f>
        <v>Moderado</v>
      </c>
      <c r="AB150" s="232">
        <v>1</v>
      </c>
      <c r="AC150" s="575" t="s">
        <v>719</v>
      </c>
      <c r="AD150" s="576">
        <v>2</v>
      </c>
      <c r="AE150" s="576" t="s">
        <v>720</v>
      </c>
      <c r="AF150" s="234" t="str">
        <f t="shared" si="20"/>
        <v>Probabilidad</v>
      </c>
      <c r="AG150" s="235" t="s">
        <v>216</v>
      </c>
      <c r="AH150" s="231">
        <f t="shared" si="21"/>
        <v>0.25</v>
      </c>
      <c r="AI150" s="235" t="s">
        <v>217</v>
      </c>
      <c r="AJ150" s="231">
        <f t="shared" si="22"/>
        <v>0.15</v>
      </c>
      <c r="AK150" s="236">
        <f t="shared" si="23"/>
        <v>0.4</v>
      </c>
      <c r="AL150" s="237">
        <f>IFERROR(IF(AF150="Probabilidad",(S150-(+S150*AK150)),IF(AF150="Impacto",S150,"")),"")</f>
        <v>0.24</v>
      </c>
      <c r="AM150" s="237">
        <f>IFERROR(IF(AF150="Impacto",(Y150-(+Y150*AK150)),IF(AF150="Probabilidad",Y150,"")),"")</f>
        <v>0.6</v>
      </c>
      <c r="AN150" s="127" t="s">
        <v>218</v>
      </c>
      <c r="AO150" s="127" t="s">
        <v>296</v>
      </c>
      <c r="AP150" s="127" t="s">
        <v>243</v>
      </c>
      <c r="AQ150" s="127" t="s">
        <v>221</v>
      </c>
      <c r="AR150" s="1011" t="s">
        <v>721</v>
      </c>
      <c r="AS150" s="1070">
        <f>S150</f>
        <v>0.4</v>
      </c>
      <c r="AT150" s="1070">
        <f>IF(AL150="","",MIN(AL150:AL155))</f>
        <v>5.183999999999999E-2</v>
      </c>
      <c r="AU150" s="1071" t="str">
        <f>IFERROR(IF(AT150="","",IF(AT150&lt;=0.2,"Muy Baja",IF(AT150&lt;=0.4,"Baja",IF(AT150&lt;=0.6,"Media",IF(AT150&lt;=0.8,"Alta","Muy Alta"))))),"")</f>
        <v>Muy Baja</v>
      </c>
      <c r="AV150" s="1070">
        <f>Y150</f>
        <v>0.6</v>
      </c>
      <c r="AW150" s="1070">
        <f>IF(AM150="","",MIN(AM150:AM155))</f>
        <v>0.6</v>
      </c>
      <c r="AX150" s="1071" t="str">
        <f>IFERROR(IF(AW150="","",IF(AW150&lt;=0.2,"Leve",IF(AW150&lt;=0.4,"Menor",IF(AW150&lt;=0.6,"Moderado",IF(AW150&lt;=0.8,"Mayor","Catastrófico"))))),"")</f>
        <v>Moderado</v>
      </c>
      <c r="AY150" s="1071" t="str">
        <f>AA150</f>
        <v>Moderado</v>
      </c>
      <c r="AZ150" s="1071" t="str">
        <f>IFERROR(IF(OR(AND(AU150="Muy Baja",AX150="Leve"),AND(AU150="Muy Baja",AX150="Menor"),AND(AU150="Baja",AX150="Leve")),"Bajo",IF(OR(AND(AU150="Muy baja",AX150="Moderado"),AND(AU150="Baja",AX150="Menor"),AND(AU150="Baja",AX150="Moderado"),AND(AU150="Media",AX150="Leve"),AND(AU150="Media",AX150="Menor"),AND(AU150="Media",AX150="Moderado"),AND(AU150="Alta",AX150="Leve"),AND(AU150="Alta",AX150="Menor")),"Moderado",IF(OR(AND(AU150="Muy Baja",AX150="Mayor"),AND(AU150="Baja",AX150="Mayor"),AND(AU150="Media",AX150="Mayor"),AND(AU150="Alta",AX150="Moderado"),AND(AU150="Alta",AX150="Mayor"),AND(AU150="Muy Alta",AX150="Leve"),AND(AU150="Muy Alta",AX150="Menor"),AND(AU150="Muy Alta",AX150="Moderado"),AND(AU150="Muy Alta",AX150="Mayor")),"Alto",IF(OR(AND(AU150="Muy Baja",AX150="Catastrófico"),AND(AU150="Baja",AX150="Catastrófico"),AND(AU150="Media",AX150="Catastrófico"),AND(AU150="Alta",AX150="Catastrófico"),AND(AU150="Muy Alta",AX150="Catastrófico")),"Extremo","")))),"")</f>
        <v>Moderado</v>
      </c>
      <c r="BA150" s="1055" t="s">
        <v>223</v>
      </c>
      <c r="BB150" s="419" t="s">
        <v>722</v>
      </c>
      <c r="BC150" s="593" t="s">
        <v>501</v>
      </c>
      <c r="BD150" s="566">
        <f t="shared" si="27"/>
        <v>12</v>
      </c>
      <c r="BE150" s="29">
        <v>3</v>
      </c>
      <c r="BF150" s="29">
        <v>3</v>
      </c>
      <c r="BG150" s="29">
        <v>3</v>
      </c>
      <c r="BH150" s="29">
        <v>3</v>
      </c>
      <c r="BI150" s="590" t="s">
        <v>672</v>
      </c>
      <c r="BJ150" s="591" t="s">
        <v>723</v>
      </c>
      <c r="BK150" s="238" t="s">
        <v>687</v>
      </c>
      <c r="BL150" s="238" t="s">
        <v>724</v>
      </c>
      <c r="BM150" s="239">
        <v>3</v>
      </c>
      <c r="BN150" s="239"/>
      <c r="BO150" s="239"/>
      <c r="BP150" s="239"/>
      <c r="BQ150" s="240">
        <f t="shared" si="28"/>
        <v>3</v>
      </c>
      <c r="BR150" s="241">
        <f t="shared" si="29"/>
        <v>0.25</v>
      </c>
      <c r="BS150" s="1211" t="s">
        <v>725</v>
      </c>
      <c r="BT150" s="1220" t="s">
        <v>305</v>
      </c>
      <c r="BU150" s="1220" t="s">
        <v>232</v>
      </c>
      <c r="BV150" s="1223" t="s">
        <v>232</v>
      </c>
    </row>
    <row r="151" spans="1:74" ht="157.5" customHeight="1" x14ac:dyDescent="0.25">
      <c r="A151" s="925"/>
      <c r="B151" s="928"/>
      <c r="C151" s="904"/>
      <c r="D151" s="1171"/>
      <c r="E151" s="1173"/>
      <c r="F151" s="1176"/>
      <c r="G151" s="1179"/>
      <c r="H151" s="1029"/>
      <c r="I151" s="928"/>
      <c r="J151" s="1185"/>
      <c r="K151" s="1187"/>
      <c r="L151" s="1179"/>
      <c r="M151" s="1190"/>
      <c r="N151" s="1179"/>
      <c r="O151" s="1179"/>
      <c r="P151" s="1216"/>
      <c r="Q151" s="1216"/>
      <c r="R151" s="798"/>
      <c r="S151" s="861"/>
      <c r="T151" s="798"/>
      <c r="U151" s="861"/>
      <c r="V151" s="798"/>
      <c r="W151" s="861"/>
      <c r="X151" s="864"/>
      <c r="Y151" s="861"/>
      <c r="Z151" s="861"/>
      <c r="AA151" s="852"/>
      <c r="AB151" s="152">
        <v>2</v>
      </c>
      <c r="AC151" s="682" t="s">
        <v>726</v>
      </c>
      <c r="AD151" s="570">
        <v>1</v>
      </c>
      <c r="AE151" s="570" t="s">
        <v>727</v>
      </c>
      <c r="AF151" s="147" t="str">
        <f t="shared" si="20"/>
        <v>Probabilidad</v>
      </c>
      <c r="AG151" s="153" t="s">
        <v>216</v>
      </c>
      <c r="AH151" s="148">
        <f t="shared" si="21"/>
        <v>0.25</v>
      </c>
      <c r="AI151" s="153" t="s">
        <v>217</v>
      </c>
      <c r="AJ151" s="148">
        <f t="shared" si="22"/>
        <v>0.15</v>
      </c>
      <c r="AK151" s="149">
        <f t="shared" si="23"/>
        <v>0.4</v>
      </c>
      <c r="AL151" s="154">
        <f>IFERROR(IF(AND(AF150="Probabilidad",AF151="Probabilidad"),(AL150-(+AL150*AK151)),IF(AF151="Probabilidad",(S150-(+S150*AK151)),IF(AF151="Impacto",AL150,""))),"")</f>
        <v>0.14399999999999999</v>
      </c>
      <c r="AM151" s="594">
        <f>IFERROR(IF(AND(AF150="Impacto",AF151="Impacto"),(AM150-(+AM150*AK151)),IF(AF151="Impacto",(Y150-(+Y150*AK151)),IF(AF151="Probabilidad",AM150,""))),"")</f>
        <v>0.6</v>
      </c>
      <c r="AN151" s="280" t="s">
        <v>218</v>
      </c>
      <c r="AO151" s="595" t="s">
        <v>296</v>
      </c>
      <c r="AP151" s="155" t="s">
        <v>243</v>
      </c>
      <c r="AQ151" s="155" t="s">
        <v>221</v>
      </c>
      <c r="AR151" s="1011"/>
      <c r="AS151" s="855"/>
      <c r="AT151" s="855"/>
      <c r="AU151" s="852"/>
      <c r="AV151" s="855"/>
      <c r="AW151" s="855"/>
      <c r="AX151" s="852"/>
      <c r="AY151" s="852"/>
      <c r="AZ151" s="852"/>
      <c r="BA151" s="798"/>
      <c r="BB151" s="131" t="s">
        <v>728</v>
      </c>
      <c r="BC151" s="131" t="s">
        <v>729</v>
      </c>
      <c r="BD151" s="175">
        <f t="shared" si="27"/>
        <v>1</v>
      </c>
      <c r="BE151" s="151">
        <v>1</v>
      </c>
      <c r="BF151" s="151"/>
      <c r="BG151" s="151"/>
      <c r="BH151" s="151"/>
      <c r="BI151" s="590" t="s">
        <v>672</v>
      </c>
      <c r="BJ151" s="591" t="s">
        <v>723</v>
      </c>
      <c r="BK151" s="131" t="s">
        <v>730</v>
      </c>
      <c r="BL151" s="131" t="s">
        <v>731</v>
      </c>
      <c r="BM151" s="157">
        <v>1</v>
      </c>
      <c r="BN151" s="157"/>
      <c r="BO151" s="157"/>
      <c r="BP151" s="157"/>
      <c r="BQ151" s="158">
        <f t="shared" si="28"/>
        <v>1</v>
      </c>
      <c r="BR151" s="159">
        <f t="shared" si="29"/>
        <v>1</v>
      </c>
      <c r="BS151" s="1211"/>
      <c r="BT151" s="1221"/>
      <c r="BU151" s="1221"/>
      <c r="BV151" s="1224"/>
    </row>
    <row r="152" spans="1:74" ht="107.25" customHeight="1" x14ac:dyDescent="0.25">
      <c r="A152" s="925"/>
      <c r="B152" s="928"/>
      <c r="C152" s="904"/>
      <c r="D152" s="1171"/>
      <c r="E152" s="1173"/>
      <c r="F152" s="1176"/>
      <c r="G152" s="1179"/>
      <c r="H152" s="1029"/>
      <c r="I152" s="928"/>
      <c r="J152" s="1185"/>
      <c r="K152" s="1187"/>
      <c r="L152" s="1179"/>
      <c r="M152" s="1190"/>
      <c r="N152" s="1179"/>
      <c r="O152" s="1179"/>
      <c r="P152" s="1216"/>
      <c r="Q152" s="1216"/>
      <c r="R152" s="798"/>
      <c r="S152" s="861"/>
      <c r="T152" s="798"/>
      <c r="U152" s="861"/>
      <c r="V152" s="798"/>
      <c r="W152" s="861"/>
      <c r="X152" s="864"/>
      <c r="Y152" s="861"/>
      <c r="Z152" s="861"/>
      <c r="AA152" s="852"/>
      <c r="AB152" s="152">
        <v>3</v>
      </c>
      <c r="AC152" s="575" t="s">
        <v>732</v>
      </c>
      <c r="AD152" s="576">
        <v>1</v>
      </c>
      <c r="AE152" s="576" t="s">
        <v>733</v>
      </c>
      <c r="AF152" s="147" t="str">
        <f t="shared" si="20"/>
        <v>Probabilidad</v>
      </c>
      <c r="AG152" s="153" t="s">
        <v>216</v>
      </c>
      <c r="AH152" s="148">
        <f t="shared" si="21"/>
        <v>0.25</v>
      </c>
      <c r="AI152" s="153" t="s">
        <v>217</v>
      </c>
      <c r="AJ152" s="148">
        <f t="shared" si="22"/>
        <v>0.15</v>
      </c>
      <c r="AK152" s="149">
        <f t="shared" si="23"/>
        <v>0.4</v>
      </c>
      <c r="AL152" s="154">
        <f>IFERROR(IF(AND(AF151="Probabilidad",AF152="Probabilidad"),(AL151-(+AL151*AK152)),IF(AND(AF151="Impacto",AF152="Probabilidad"),(AL150-(+AL150*AK152)),IF(AF152="Impacto",AL151,""))),"")</f>
        <v>8.6399999999999991E-2</v>
      </c>
      <c r="AM152" s="594">
        <f>IFERROR(IF(AND(AF151="Impacto",AF152="Impacto"),(AM151-(+AM151*AK152)),IF(AND(AF151="Probabilidad",AF152="Impacto"),(AM150-(+AM150*AK152)),IF(AF152="Probabilidad",AM151,""))),"")</f>
        <v>0.6</v>
      </c>
      <c r="AN152" s="280" t="s">
        <v>218</v>
      </c>
      <c r="AO152" s="595" t="s">
        <v>296</v>
      </c>
      <c r="AP152" s="155" t="s">
        <v>243</v>
      </c>
      <c r="AQ152" s="155" t="s">
        <v>221</v>
      </c>
      <c r="AR152" s="1011"/>
      <c r="AS152" s="855"/>
      <c r="AT152" s="855"/>
      <c r="AU152" s="852"/>
      <c r="AV152" s="855"/>
      <c r="AW152" s="855"/>
      <c r="AX152" s="852"/>
      <c r="AY152" s="852"/>
      <c r="AZ152" s="852"/>
      <c r="BA152" s="798"/>
      <c r="BB152" s="131"/>
      <c r="BC152" s="131"/>
      <c r="BD152" s="175" t="str">
        <f t="shared" si="27"/>
        <v/>
      </c>
      <c r="BE152" s="151"/>
      <c r="BF152" s="151"/>
      <c r="BG152" s="151"/>
      <c r="BH152" s="151"/>
      <c r="BI152" s="131"/>
      <c r="BJ152" s="131"/>
      <c r="BK152" s="131"/>
      <c r="BL152" s="131"/>
      <c r="BM152" s="157"/>
      <c r="BN152" s="157"/>
      <c r="BO152" s="157"/>
      <c r="BP152" s="157"/>
      <c r="BQ152" s="158" t="str">
        <f t="shared" si="28"/>
        <v/>
      </c>
      <c r="BR152" s="159" t="str">
        <f t="shared" si="29"/>
        <v/>
      </c>
      <c r="BS152" s="1211"/>
      <c r="BT152" s="1221"/>
      <c r="BU152" s="1221"/>
      <c r="BV152" s="1224"/>
    </row>
    <row r="153" spans="1:74" ht="107.25" customHeight="1" x14ac:dyDescent="0.25">
      <c r="A153" s="925"/>
      <c r="B153" s="928"/>
      <c r="C153" s="904"/>
      <c r="D153" s="1171"/>
      <c r="E153" s="1173"/>
      <c r="F153" s="1176"/>
      <c r="G153" s="1179"/>
      <c r="H153" s="1029"/>
      <c r="I153" s="928"/>
      <c r="J153" s="1185"/>
      <c r="K153" s="1187"/>
      <c r="L153" s="1179"/>
      <c r="M153" s="1190"/>
      <c r="N153" s="1179"/>
      <c r="O153" s="1179"/>
      <c r="P153" s="1216"/>
      <c r="Q153" s="1216"/>
      <c r="R153" s="798"/>
      <c r="S153" s="861"/>
      <c r="T153" s="798"/>
      <c r="U153" s="861"/>
      <c r="V153" s="798"/>
      <c r="W153" s="861"/>
      <c r="X153" s="864"/>
      <c r="Y153" s="861"/>
      <c r="Z153" s="861"/>
      <c r="AA153" s="852"/>
      <c r="AB153" s="152">
        <v>4</v>
      </c>
      <c r="AC153" s="679" t="s">
        <v>734</v>
      </c>
      <c r="AD153" s="411">
        <v>1</v>
      </c>
      <c r="AE153" s="576" t="s">
        <v>735</v>
      </c>
      <c r="AF153" s="147" t="str">
        <f t="shared" si="20"/>
        <v>Probabilidad</v>
      </c>
      <c r="AG153" s="153" t="s">
        <v>216</v>
      </c>
      <c r="AH153" s="148">
        <f t="shared" si="21"/>
        <v>0.25</v>
      </c>
      <c r="AI153" s="153" t="s">
        <v>217</v>
      </c>
      <c r="AJ153" s="148">
        <f t="shared" si="22"/>
        <v>0.15</v>
      </c>
      <c r="AK153" s="149">
        <f t="shared" si="23"/>
        <v>0.4</v>
      </c>
      <c r="AL153" s="154">
        <f>IFERROR(IF(AND(AF152="Probabilidad",AF153="Probabilidad"),(AL152-(+AL152*AK153)),IF(AND(AF152="Impacto",AF153="Probabilidad"),(AL151-(+AL151*AK153)),IF(AF153="Impacto",AL152,""))),"")</f>
        <v>5.183999999999999E-2</v>
      </c>
      <c r="AM153" s="594">
        <f>IFERROR(IF(AND(AF152="Impacto",AF153="Impacto"),(AM152-(+AM152*AK153)),IF(AND(AF152="Probabilidad",AF153="Impacto"),(AM151-(+AM151*AK153)),IF(AF153="Probabilidad",AM152,""))),"")</f>
        <v>0.6</v>
      </c>
      <c r="AN153" s="280" t="s">
        <v>218</v>
      </c>
      <c r="AO153" s="595" t="s">
        <v>296</v>
      </c>
      <c r="AP153" s="155" t="s">
        <v>243</v>
      </c>
      <c r="AQ153" s="155" t="s">
        <v>221</v>
      </c>
      <c r="AR153" s="1011"/>
      <c r="AS153" s="855"/>
      <c r="AT153" s="855"/>
      <c r="AU153" s="852"/>
      <c r="AV153" s="855"/>
      <c r="AW153" s="855"/>
      <c r="AX153" s="852"/>
      <c r="AY153" s="852"/>
      <c r="AZ153" s="852"/>
      <c r="BA153" s="798"/>
      <c r="BB153" s="131"/>
      <c r="BC153" s="131"/>
      <c r="BD153" s="175" t="str">
        <f t="shared" si="27"/>
        <v/>
      </c>
      <c r="BE153" s="151"/>
      <c r="BF153" s="151"/>
      <c r="BG153" s="151"/>
      <c r="BH153" s="151"/>
      <c r="BI153" s="131"/>
      <c r="BJ153" s="131"/>
      <c r="BK153" s="131"/>
      <c r="BL153" s="131"/>
      <c r="BM153" s="157"/>
      <c r="BN153" s="157"/>
      <c r="BO153" s="157"/>
      <c r="BP153" s="157"/>
      <c r="BQ153" s="158" t="str">
        <f t="shared" si="28"/>
        <v/>
      </c>
      <c r="BR153" s="159" t="str">
        <f t="shared" si="29"/>
        <v/>
      </c>
      <c r="BS153" s="1211"/>
      <c r="BT153" s="1221"/>
      <c r="BU153" s="1221"/>
      <c r="BV153" s="1224"/>
    </row>
    <row r="154" spans="1:74" x14ac:dyDescent="0.25">
      <c r="A154" s="925"/>
      <c r="B154" s="928"/>
      <c r="C154" s="904"/>
      <c r="D154" s="1171"/>
      <c r="E154" s="1173"/>
      <c r="F154" s="1176"/>
      <c r="G154" s="1179"/>
      <c r="H154" s="1029"/>
      <c r="I154" s="928"/>
      <c r="J154" s="1185"/>
      <c r="K154" s="1187"/>
      <c r="L154" s="1179"/>
      <c r="M154" s="1190"/>
      <c r="N154" s="1179"/>
      <c r="O154" s="1179"/>
      <c r="P154" s="1216"/>
      <c r="Q154" s="1216"/>
      <c r="R154" s="798"/>
      <c r="S154" s="861"/>
      <c r="T154" s="798"/>
      <c r="U154" s="861"/>
      <c r="V154" s="798"/>
      <c r="W154" s="861"/>
      <c r="X154" s="864"/>
      <c r="Y154" s="861"/>
      <c r="Z154" s="861"/>
      <c r="AA154" s="852"/>
      <c r="AB154" s="152">
        <v>5</v>
      </c>
      <c r="AC154" s="151"/>
      <c r="AD154" s="151"/>
      <c r="AE154" s="151"/>
      <c r="AF154" s="147" t="str">
        <f t="shared" si="20"/>
        <v/>
      </c>
      <c r="AG154" s="153"/>
      <c r="AH154" s="148" t="str">
        <f t="shared" si="21"/>
        <v/>
      </c>
      <c r="AI154" s="153"/>
      <c r="AJ154" s="148" t="str">
        <f t="shared" si="22"/>
        <v/>
      </c>
      <c r="AK154" s="149" t="str">
        <f t="shared" si="23"/>
        <v/>
      </c>
      <c r="AL154" s="154" t="str">
        <f>IFERROR(IF(AND(AF153="Probabilidad",AF154="Probabilidad"),(AL153-(+AL153*AK154)),IF(AND(AF153="Impacto",AF154="Probabilidad"),(AL152-(+AL152*AK154)),IF(AF154="Impacto",AL153,""))),"")</f>
        <v/>
      </c>
      <c r="AM154" s="154" t="str">
        <f>IFERROR(IF(AND(AF153="Impacto",AF154="Impacto"),(AM153-(+AM153*AK154)),IF(AND(AF153="Probabilidad",AF154="Impacto"),(AM152-(+AM152*AK154)),IF(AF154="Probabilidad",AM153,""))),"")</f>
        <v/>
      </c>
      <c r="AN154" s="52"/>
      <c r="AO154" s="155"/>
      <c r="AP154" s="155"/>
      <c r="AQ154" s="155"/>
      <c r="AR154" s="1011"/>
      <c r="AS154" s="855"/>
      <c r="AT154" s="855"/>
      <c r="AU154" s="852"/>
      <c r="AV154" s="855"/>
      <c r="AW154" s="855"/>
      <c r="AX154" s="852"/>
      <c r="AY154" s="852"/>
      <c r="AZ154" s="852"/>
      <c r="BA154" s="798"/>
      <c r="BB154" s="131"/>
      <c r="BC154" s="131"/>
      <c r="BD154" s="175" t="str">
        <f t="shared" si="27"/>
        <v/>
      </c>
      <c r="BE154" s="151"/>
      <c r="BF154" s="151"/>
      <c r="BG154" s="151"/>
      <c r="BH154" s="151"/>
      <c r="BI154" s="131"/>
      <c r="BJ154" s="131"/>
      <c r="BK154" s="131"/>
      <c r="BL154" s="131"/>
      <c r="BM154" s="157"/>
      <c r="BN154" s="157"/>
      <c r="BO154" s="157"/>
      <c r="BP154" s="157"/>
      <c r="BQ154" s="158" t="str">
        <f t="shared" si="28"/>
        <v/>
      </c>
      <c r="BR154" s="159" t="str">
        <f t="shared" si="29"/>
        <v/>
      </c>
      <c r="BS154" s="1211"/>
      <c r="BT154" s="1221"/>
      <c r="BU154" s="1221"/>
      <c r="BV154" s="1224"/>
    </row>
    <row r="155" spans="1:74" ht="15.75" customHeight="1" thickBot="1" x14ac:dyDescent="0.3">
      <c r="A155" s="925"/>
      <c r="B155" s="928"/>
      <c r="C155" s="904"/>
      <c r="D155" s="1172"/>
      <c r="E155" s="1174"/>
      <c r="F155" s="1177"/>
      <c r="G155" s="1180"/>
      <c r="H155" s="1181"/>
      <c r="I155" s="1183"/>
      <c r="J155" s="1186"/>
      <c r="K155" s="1188"/>
      <c r="L155" s="1180"/>
      <c r="M155" s="1191"/>
      <c r="N155" s="1180"/>
      <c r="O155" s="1180"/>
      <c r="P155" s="1217"/>
      <c r="Q155" s="1217"/>
      <c r="R155" s="965"/>
      <c r="S155" s="971"/>
      <c r="T155" s="965"/>
      <c r="U155" s="971"/>
      <c r="V155" s="965"/>
      <c r="W155" s="971"/>
      <c r="X155" s="978"/>
      <c r="Y155" s="971"/>
      <c r="Z155" s="971"/>
      <c r="AA155" s="979"/>
      <c r="AB155" s="259">
        <v>6</v>
      </c>
      <c r="AC155" s="257"/>
      <c r="AD155" s="257"/>
      <c r="AE155" s="257"/>
      <c r="AF155" s="260" t="str">
        <f t="shared" si="20"/>
        <v/>
      </c>
      <c r="AG155" s="261"/>
      <c r="AH155" s="258" t="str">
        <f t="shared" si="21"/>
        <v/>
      </c>
      <c r="AI155" s="261"/>
      <c r="AJ155" s="258" t="str">
        <f t="shared" si="22"/>
        <v/>
      </c>
      <c r="AK155" s="262" t="str">
        <f t="shared" si="23"/>
        <v/>
      </c>
      <c r="AL155" s="263" t="str">
        <f>IFERROR(IF(AND(AF154="Probabilidad",AF155="Probabilidad"),(AL154-(+AL154*AK155)),IF(AND(AF154="Impacto",AF155="Probabilidad"),(AL153-(+AL153*AK155)),IF(AF155="Impacto",AL154,""))),"")</f>
        <v/>
      </c>
      <c r="AM155" s="263" t="str">
        <f>IFERROR(IF(AND(AF154="Impacto",AF155="Impacto"),(AM154-(+AM154*AK155)),IF(AND(AF154="Probabilidad",AF155="Impacto"),(AM153-(+AM153*AK155)),IF(AF155="Probabilidad",AM154,""))),"")</f>
        <v/>
      </c>
      <c r="AN155" s="264"/>
      <c r="AO155" s="264"/>
      <c r="AP155" s="264"/>
      <c r="AQ155" s="264"/>
      <c r="AR155" s="1219"/>
      <c r="AS155" s="988"/>
      <c r="AT155" s="988"/>
      <c r="AU155" s="979"/>
      <c r="AV155" s="988"/>
      <c r="AW155" s="988"/>
      <c r="AX155" s="979"/>
      <c r="AY155" s="979"/>
      <c r="AZ155" s="979"/>
      <c r="BA155" s="965"/>
      <c r="BB155" s="265"/>
      <c r="BC155" s="265"/>
      <c r="BD155" s="266" t="str">
        <f t="shared" si="27"/>
        <v/>
      </c>
      <c r="BE155" s="257"/>
      <c r="BF155" s="257"/>
      <c r="BG155" s="257"/>
      <c r="BH155" s="257"/>
      <c r="BI155" s="265"/>
      <c r="BJ155" s="265"/>
      <c r="BK155" s="265"/>
      <c r="BL155" s="265"/>
      <c r="BM155" s="267"/>
      <c r="BN155" s="267"/>
      <c r="BO155" s="267"/>
      <c r="BP155" s="267"/>
      <c r="BQ155" s="268" t="str">
        <f t="shared" si="28"/>
        <v/>
      </c>
      <c r="BR155" s="269" t="str">
        <f t="shared" si="29"/>
        <v/>
      </c>
      <c r="BS155" s="1212"/>
      <c r="BT155" s="1222"/>
      <c r="BU155" s="1222"/>
      <c r="BV155" s="1225"/>
    </row>
    <row r="156" spans="1:74" ht="171.75" x14ac:dyDescent="0.25">
      <c r="A156" s="925"/>
      <c r="B156" s="928"/>
      <c r="C156" s="904"/>
      <c r="D156" s="1170" t="s">
        <v>204</v>
      </c>
      <c r="E156" s="1173" t="s">
        <v>646</v>
      </c>
      <c r="F156" s="1175">
        <v>5</v>
      </c>
      <c r="G156" s="1178" t="s">
        <v>736</v>
      </c>
      <c r="H156" s="1029"/>
      <c r="I156" s="1182"/>
      <c r="J156" s="1184" t="s">
        <v>737</v>
      </c>
      <c r="K156" s="1187" t="s">
        <v>208</v>
      </c>
      <c r="L156" s="1178" t="s">
        <v>209</v>
      </c>
      <c r="M156" s="1226" t="s">
        <v>738</v>
      </c>
      <c r="N156" s="1178"/>
      <c r="O156" s="1178"/>
      <c r="P156" s="1229" t="s">
        <v>739</v>
      </c>
      <c r="Q156" s="1218">
        <v>0.99</v>
      </c>
      <c r="R156" s="1055" t="s">
        <v>212</v>
      </c>
      <c r="S156" s="1072">
        <f>IF(R156="Muy Alta",100%,IF(R156="Alta",80%,IF(R156="Media",60%,IF(R156="Baja",40%,IF(R156="Muy Baja",20%,"")))))</f>
        <v>0.6</v>
      </c>
      <c r="T156" s="1055"/>
      <c r="U156" s="1072" t="str">
        <f>IF(T156="Catastrófico",100%,IF(T156="Mayor",80%,IF(T156="Moderado",60%,IF(T156="Menor",40%,IF(T156="Leve",20%,"")))))</f>
        <v/>
      </c>
      <c r="V156" s="1055" t="s">
        <v>213</v>
      </c>
      <c r="W156" s="1072">
        <f>IF(V156="Catastrófico",100%,IF(V156="Mayor",80%,IF(V156="Moderado",60%,IF(V156="Menor",40%,IF(V156="Leve",20%,"")))))</f>
        <v>0.6</v>
      </c>
      <c r="X156" s="1073" t="str">
        <f>IF(Y156=100%,"Catastrófico",IF(Y156=80%,"Mayor",IF(Y156=60%,"Moderado",IF(Y156=40%,"Menor",IF(Y156=20%,"Leve","")))))</f>
        <v>Moderado</v>
      </c>
      <c r="Y156" s="1072">
        <f>IF(AND(U156="",W156=""),"",MAX(U156,W156))</f>
        <v>0.6</v>
      </c>
      <c r="Z156" s="1072" t="str">
        <f>CONCATENATE(R156,X156)</f>
        <v>MediaModerado</v>
      </c>
      <c r="AA156" s="1071" t="str">
        <f>IF(Z156="Muy AltaLeve","Alto",IF(Z156="Muy AltaMenor","Alto",IF(Z156="Muy AltaModerado","Alto",IF(Z156="Muy AltaMayor","Alto",IF(Z156="Muy AltaCatastrófico","Extremo",IF(Z156="AltaLeve","Moderado",IF(Z156="AltaMenor","Moderado",IF(Z156="AltaModerado","Alto",IF(Z156="AltaMayor","Alto",IF(Z156="AltaCatastrófico","Extremo",IF(Z156="MediaLeve","Moderado",IF(Z156="MediaMenor","Moderado",IF(Z156="MediaModerado","Moderado",IF(Z156="MediaMayor","Alto",IF(Z156="MediaCatastrófico","Extremo",IF(Z156="BajaLeve","Bajo",IF(Z156="BajaMenor","Moderado",IF(Z156="BajaModerado","Moderado",IF(Z156="BajaMayor","Alto",IF(Z156="BajaCatastrófico","Extremo",IF(Z156="Muy BajaLeve","Bajo",IF(Z156="Muy BajaMenor","Bajo",IF(Z156="Muy BajaModerado","Moderado",IF(Z156="Muy BajaMayor","Alto",IF(Z156="Muy BajaCatastrófico","Extremo","")))))))))))))))))))))))))</f>
        <v>Moderado</v>
      </c>
      <c r="AB156" s="232">
        <v>1</v>
      </c>
      <c r="AC156" s="575" t="s">
        <v>740</v>
      </c>
      <c r="AD156" s="576">
        <v>1</v>
      </c>
      <c r="AE156" s="576" t="s">
        <v>741</v>
      </c>
      <c r="AF156" s="234" t="str">
        <f t="shared" si="20"/>
        <v>Probabilidad</v>
      </c>
      <c r="AG156" s="235" t="s">
        <v>216</v>
      </c>
      <c r="AH156" s="231">
        <f t="shared" si="21"/>
        <v>0.25</v>
      </c>
      <c r="AI156" s="235" t="s">
        <v>217</v>
      </c>
      <c r="AJ156" s="231">
        <f t="shared" si="22"/>
        <v>0.15</v>
      </c>
      <c r="AK156" s="236">
        <f t="shared" si="23"/>
        <v>0.4</v>
      </c>
      <c r="AL156" s="237">
        <f>IFERROR(IF(AF156="Probabilidad",(S156-(+S156*AK156)),IF(AF156="Impacto",S156,"")),"")</f>
        <v>0.36</v>
      </c>
      <c r="AM156" s="237">
        <f>IFERROR(IF(AF156="Impacto",(Y156-(+Y156*AK156)),IF(AF156="Probabilidad",Y156,"")),"")</f>
        <v>0.6</v>
      </c>
      <c r="AN156" s="127" t="s">
        <v>218</v>
      </c>
      <c r="AO156" s="127" t="s">
        <v>296</v>
      </c>
      <c r="AP156" s="127" t="s">
        <v>243</v>
      </c>
      <c r="AQ156" s="127" t="s">
        <v>221</v>
      </c>
      <c r="AR156" s="1011" t="s">
        <v>742</v>
      </c>
      <c r="AS156" s="1070">
        <f>S156</f>
        <v>0.6</v>
      </c>
      <c r="AT156" s="1070">
        <f>IF(AL156="","",MIN(AL156:AL161))</f>
        <v>2.7993599999999997E-2</v>
      </c>
      <c r="AU156" s="1071" t="str">
        <f>IFERROR(IF(AT156="","",IF(AT156&lt;=0.2,"Muy Baja",IF(AT156&lt;=0.4,"Baja",IF(AT156&lt;=0.6,"Media",IF(AT156&lt;=0.8,"Alta","Muy Alta"))))),"")</f>
        <v>Muy Baja</v>
      </c>
      <c r="AV156" s="1070">
        <f>Y156</f>
        <v>0.6</v>
      </c>
      <c r="AW156" s="1070">
        <f>IF(AM156="","",MIN(AM156:AM161))</f>
        <v>0.6</v>
      </c>
      <c r="AX156" s="1071" t="str">
        <f>IFERROR(IF(AW156="","",IF(AW156&lt;=0.2,"Leve",IF(AW156&lt;=0.4,"Menor",IF(AW156&lt;=0.6,"Moderado",IF(AW156&lt;=0.8,"Mayor","Catastrófico"))))),"")</f>
        <v>Moderado</v>
      </c>
      <c r="AY156" s="1071" t="str">
        <f>AA156</f>
        <v>Moderado</v>
      </c>
      <c r="AZ156" s="1071" t="str">
        <f>IFERROR(IF(OR(AND(AU156="Muy Baja",AX156="Leve"),AND(AU156="Muy Baja",AX156="Menor"),AND(AU156="Baja",AX156="Leve")),"Bajo",IF(OR(AND(AU156="Muy baja",AX156="Moderado"),AND(AU156="Baja",AX156="Menor"),AND(AU156="Baja",AX156="Moderado"),AND(AU156="Media",AX156="Leve"),AND(AU156="Media",AX156="Menor"),AND(AU156="Media",AX156="Moderado"),AND(AU156="Alta",AX156="Leve"),AND(AU156="Alta",AX156="Menor")),"Moderado",IF(OR(AND(AU156="Muy Baja",AX156="Mayor"),AND(AU156="Baja",AX156="Mayor"),AND(AU156="Media",AX156="Mayor"),AND(AU156="Alta",AX156="Moderado"),AND(AU156="Alta",AX156="Mayor"),AND(AU156="Muy Alta",AX156="Leve"),AND(AU156="Muy Alta",AX156="Menor"),AND(AU156="Muy Alta",AX156="Moderado"),AND(AU156="Muy Alta",AX156="Mayor")),"Alto",IF(OR(AND(AU156="Muy Baja",AX156="Catastrófico"),AND(AU156="Baja",AX156="Catastrófico"),AND(AU156="Media",AX156="Catastrófico"),AND(AU156="Alta",AX156="Catastrófico"),AND(AU156="Muy Alta",AX156="Catastrófico")),"Extremo","")))),"")</f>
        <v>Moderado</v>
      </c>
      <c r="BA156" s="837" t="s">
        <v>223</v>
      </c>
      <c r="BB156" s="596" t="s">
        <v>743</v>
      </c>
      <c r="BC156" s="597" t="s">
        <v>744</v>
      </c>
      <c r="BD156" s="566">
        <f t="shared" si="27"/>
        <v>4</v>
      </c>
      <c r="BE156" s="29">
        <v>1</v>
      </c>
      <c r="BF156" s="29">
        <v>1</v>
      </c>
      <c r="BG156" s="29">
        <v>1</v>
      </c>
      <c r="BH156" s="29">
        <v>1</v>
      </c>
      <c r="BI156" s="238" t="s">
        <v>672</v>
      </c>
      <c r="BJ156" s="238" t="s">
        <v>745</v>
      </c>
      <c r="BK156" s="238" t="s">
        <v>746</v>
      </c>
      <c r="BL156" s="238" t="s">
        <v>747</v>
      </c>
      <c r="BM156" s="239">
        <v>1</v>
      </c>
      <c r="BN156" s="239"/>
      <c r="BO156" s="239"/>
      <c r="BP156" s="239"/>
      <c r="BQ156" s="240">
        <f t="shared" si="28"/>
        <v>1</v>
      </c>
      <c r="BR156" s="241">
        <f t="shared" si="29"/>
        <v>0.25</v>
      </c>
      <c r="BS156" s="819" t="s">
        <v>654</v>
      </c>
      <c r="BT156" s="1053" t="s">
        <v>305</v>
      </c>
      <c r="BU156" s="1220" t="s">
        <v>232</v>
      </c>
      <c r="BV156" s="1223" t="s">
        <v>232</v>
      </c>
    </row>
    <row r="157" spans="1:74" ht="171.75" customHeight="1" x14ac:dyDescent="0.25">
      <c r="A157" s="925"/>
      <c r="B157" s="928"/>
      <c r="C157" s="904"/>
      <c r="D157" s="1171"/>
      <c r="E157" s="1173"/>
      <c r="F157" s="1176"/>
      <c r="G157" s="1179"/>
      <c r="H157" s="1029"/>
      <c r="I157" s="928"/>
      <c r="J157" s="1185"/>
      <c r="K157" s="1187"/>
      <c r="L157" s="1179"/>
      <c r="M157" s="1227"/>
      <c r="N157" s="1179"/>
      <c r="O157" s="1179"/>
      <c r="P157" s="1229"/>
      <c r="Q157" s="1216"/>
      <c r="R157" s="798"/>
      <c r="S157" s="861"/>
      <c r="T157" s="798"/>
      <c r="U157" s="861"/>
      <c r="V157" s="798"/>
      <c r="W157" s="861"/>
      <c r="X157" s="864"/>
      <c r="Y157" s="861"/>
      <c r="Z157" s="861"/>
      <c r="AA157" s="852"/>
      <c r="AB157" s="152">
        <v>2</v>
      </c>
      <c r="AC157" s="682" t="s">
        <v>748</v>
      </c>
      <c r="AD157" s="570">
        <v>1</v>
      </c>
      <c r="AE157" s="570" t="s">
        <v>749</v>
      </c>
      <c r="AF157" s="147" t="str">
        <f t="shared" si="20"/>
        <v>Probabilidad</v>
      </c>
      <c r="AG157" s="153" t="s">
        <v>216</v>
      </c>
      <c r="AH157" s="148">
        <f t="shared" si="21"/>
        <v>0.25</v>
      </c>
      <c r="AI157" s="153" t="s">
        <v>217</v>
      </c>
      <c r="AJ157" s="148">
        <f t="shared" si="22"/>
        <v>0.15</v>
      </c>
      <c r="AK157" s="149">
        <f t="shared" si="23"/>
        <v>0.4</v>
      </c>
      <c r="AL157" s="154">
        <f>IFERROR(IF(AND(AF156="Probabilidad",AF157="Probabilidad"),(AL156-(+AL156*AK157)),IF(AF157="Probabilidad",(S156-(+S156*AK157)),IF(AF157="Impacto",AL156,""))),"")</f>
        <v>0.216</v>
      </c>
      <c r="AM157" s="154">
        <f>IFERROR(IF(AND(AF156="Impacto",AF157="Impacto"),(AM156-(+AM156*AK157)),IF(AF157="Impacto",(Y156-(+Y156*AK157)),IF(AF157="Probabilidad",AM156,""))),"")</f>
        <v>0.6</v>
      </c>
      <c r="AN157" s="155" t="s">
        <v>218</v>
      </c>
      <c r="AO157" s="155" t="s">
        <v>296</v>
      </c>
      <c r="AP157" s="155" t="s">
        <v>243</v>
      </c>
      <c r="AQ157" s="155" t="s">
        <v>221</v>
      </c>
      <c r="AR157" s="1011"/>
      <c r="AS157" s="855"/>
      <c r="AT157" s="855"/>
      <c r="AU157" s="852"/>
      <c r="AV157" s="855"/>
      <c r="AW157" s="855"/>
      <c r="AX157" s="852"/>
      <c r="AY157" s="852"/>
      <c r="AZ157" s="852"/>
      <c r="BA157" s="837"/>
      <c r="BB157" s="151"/>
      <c r="BC157" s="151"/>
      <c r="BD157" s="175"/>
      <c r="BE157" s="151"/>
      <c r="BF157" s="151"/>
      <c r="BG157" s="151"/>
      <c r="BH157" s="151"/>
      <c r="BI157" s="151"/>
      <c r="BJ157" s="151"/>
      <c r="BK157" s="131"/>
      <c r="BL157" s="131"/>
      <c r="BM157" s="157"/>
      <c r="BN157" s="157"/>
      <c r="BO157" s="157"/>
      <c r="BP157" s="157"/>
      <c r="BQ157" s="158" t="str">
        <f t="shared" si="28"/>
        <v/>
      </c>
      <c r="BR157" s="159" t="str">
        <f t="shared" si="29"/>
        <v/>
      </c>
      <c r="BS157" s="819"/>
      <c r="BT157" s="804"/>
      <c r="BU157" s="1221"/>
      <c r="BV157" s="1224"/>
    </row>
    <row r="158" spans="1:74" ht="117.75" customHeight="1" x14ac:dyDescent="0.25">
      <c r="A158" s="925"/>
      <c r="B158" s="928"/>
      <c r="C158" s="904"/>
      <c r="D158" s="1171"/>
      <c r="E158" s="1173"/>
      <c r="F158" s="1176"/>
      <c r="G158" s="1179"/>
      <c r="H158" s="1029"/>
      <c r="I158" s="928"/>
      <c r="J158" s="1185"/>
      <c r="K158" s="1187"/>
      <c r="L158" s="1179"/>
      <c r="M158" s="1227"/>
      <c r="N158" s="1179"/>
      <c r="O158" s="1179"/>
      <c r="P158" s="1229"/>
      <c r="Q158" s="1216"/>
      <c r="R158" s="798"/>
      <c r="S158" s="861"/>
      <c r="T158" s="798"/>
      <c r="U158" s="861"/>
      <c r="V158" s="798"/>
      <c r="W158" s="861"/>
      <c r="X158" s="864"/>
      <c r="Y158" s="861"/>
      <c r="Z158" s="861"/>
      <c r="AA158" s="852"/>
      <c r="AB158" s="152">
        <v>3</v>
      </c>
      <c r="AC158" s="575" t="s">
        <v>750</v>
      </c>
      <c r="AD158" s="576">
        <v>1</v>
      </c>
      <c r="AE158" s="576" t="s">
        <v>751</v>
      </c>
      <c r="AF158" s="147" t="str">
        <f t="shared" si="20"/>
        <v>Probabilidad</v>
      </c>
      <c r="AG158" s="153" t="s">
        <v>216</v>
      </c>
      <c r="AH158" s="148">
        <f t="shared" si="21"/>
        <v>0.25</v>
      </c>
      <c r="AI158" s="153" t="s">
        <v>217</v>
      </c>
      <c r="AJ158" s="148">
        <f t="shared" si="22"/>
        <v>0.15</v>
      </c>
      <c r="AK158" s="149">
        <f t="shared" si="23"/>
        <v>0.4</v>
      </c>
      <c r="AL158" s="154">
        <f>IFERROR(IF(AND(AF157="Probabilidad",AF158="Probabilidad"),(AL157-(+AL157*AK158)),IF(AND(AF157="Impacto",AF158="Probabilidad"),(AL156-(+AL156*AK158)),IF(AF158="Impacto",AL157,""))),"")</f>
        <v>0.12959999999999999</v>
      </c>
      <c r="AM158" s="154">
        <f>IFERROR(IF(AND(AF157="Impacto",AF158="Impacto"),(AM157-(+AM157*AK158)),IF(AND(AF157="Probabilidad",AF158="Impacto"),(AM156-(+AM156*AK158)),IF(AF158="Probabilidad",AM157,""))),"")</f>
        <v>0.6</v>
      </c>
      <c r="AN158" s="155" t="s">
        <v>218</v>
      </c>
      <c r="AO158" s="155" t="s">
        <v>296</v>
      </c>
      <c r="AP158" s="155" t="s">
        <v>243</v>
      </c>
      <c r="AQ158" s="155" t="s">
        <v>221</v>
      </c>
      <c r="AR158" s="1011"/>
      <c r="AS158" s="855"/>
      <c r="AT158" s="855"/>
      <c r="AU158" s="852"/>
      <c r="AV158" s="855"/>
      <c r="AW158" s="855"/>
      <c r="AX158" s="852"/>
      <c r="AY158" s="852"/>
      <c r="AZ158" s="852"/>
      <c r="BA158" s="837"/>
      <c r="BB158" s="131"/>
      <c r="BC158" s="131"/>
      <c r="BD158" s="175"/>
      <c r="BE158" s="151"/>
      <c r="BF158" s="151"/>
      <c r="BG158" s="151"/>
      <c r="BH158" s="151"/>
      <c r="BI158" s="131"/>
      <c r="BJ158" s="131"/>
      <c r="BK158" s="131"/>
      <c r="BL158" s="131"/>
      <c r="BM158" s="157"/>
      <c r="BN158" s="157"/>
      <c r="BO158" s="157"/>
      <c r="BP158" s="157"/>
      <c r="BQ158" s="158" t="str">
        <f t="shared" si="28"/>
        <v/>
      </c>
      <c r="BR158" s="159" t="str">
        <f t="shared" si="29"/>
        <v/>
      </c>
      <c r="BS158" s="819"/>
      <c r="BT158" s="804"/>
      <c r="BU158" s="1221"/>
      <c r="BV158" s="1224"/>
    </row>
    <row r="159" spans="1:74" ht="126.75" customHeight="1" x14ac:dyDescent="0.25">
      <c r="A159" s="925"/>
      <c r="B159" s="928"/>
      <c r="C159" s="904"/>
      <c r="D159" s="1171"/>
      <c r="E159" s="1173"/>
      <c r="F159" s="1176"/>
      <c r="G159" s="1179"/>
      <c r="H159" s="1029"/>
      <c r="I159" s="928"/>
      <c r="J159" s="1185"/>
      <c r="K159" s="1187"/>
      <c r="L159" s="1179"/>
      <c r="M159" s="1227"/>
      <c r="N159" s="1179"/>
      <c r="O159" s="1179"/>
      <c r="P159" s="1229"/>
      <c r="Q159" s="1216"/>
      <c r="R159" s="798"/>
      <c r="S159" s="861"/>
      <c r="T159" s="798"/>
      <c r="U159" s="861"/>
      <c r="V159" s="798"/>
      <c r="W159" s="861"/>
      <c r="X159" s="864"/>
      <c r="Y159" s="861"/>
      <c r="Z159" s="861"/>
      <c r="AA159" s="852"/>
      <c r="AB159" s="152">
        <v>4</v>
      </c>
      <c r="AC159" s="575" t="s">
        <v>752</v>
      </c>
      <c r="AD159" s="576">
        <v>1</v>
      </c>
      <c r="AE159" s="576" t="s">
        <v>753</v>
      </c>
      <c r="AF159" s="147" t="str">
        <f t="shared" si="20"/>
        <v>Probabilidad</v>
      </c>
      <c r="AG159" s="153" t="s">
        <v>216</v>
      </c>
      <c r="AH159" s="148">
        <f t="shared" si="21"/>
        <v>0.25</v>
      </c>
      <c r="AI159" s="153" t="s">
        <v>217</v>
      </c>
      <c r="AJ159" s="148">
        <f t="shared" si="22"/>
        <v>0.15</v>
      </c>
      <c r="AK159" s="149">
        <f t="shared" si="23"/>
        <v>0.4</v>
      </c>
      <c r="AL159" s="154">
        <f>IFERROR(IF(AND(AF158="Probabilidad",AF159="Probabilidad"),(AL158-(+AL158*AK159)),IF(AND(AF158="Impacto",AF159="Probabilidad"),(AL157-(+AL157*AK159)),IF(AF159="Impacto",AL158,""))),"")</f>
        <v>7.7759999999999996E-2</v>
      </c>
      <c r="AM159" s="154">
        <f>IFERROR(IF(AND(AF158="Impacto",AF159="Impacto"),(AM158-(+AM158*AK159)),IF(AND(AF158="Probabilidad",AF159="Impacto"),(AM157-(+AM157*AK159)),IF(AF159="Probabilidad",AM158,""))),"")</f>
        <v>0.6</v>
      </c>
      <c r="AN159" s="155" t="s">
        <v>218</v>
      </c>
      <c r="AO159" s="155" t="s">
        <v>296</v>
      </c>
      <c r="AP159" s="155" t="s">
        <v>243</v>
      </c>
      <c r="AQ159" s="155" t="s">
        <v>221</v>
      </c>
      <c r="AR159" s="1011"/>
      <c r="AS159" s="855"/>
      <c r="AT159" s="855"/>
      <c r="AU159" s="852"/>
      <c r="AV159" s="855"/>
      <c r="AW159" s="855"/>
      <c r="AX159" s="852"/>
      <c r="AY159" s="852"/>
      <c r="AZ159" s="852"/>
      <c r="BA159" s="837"/>
      <c r="BB159" s="131"/>
      <c r="BC159" s="131"/>
      <c r="BD159" s="175" t="str">
        <f t="shared" si="27"/>
        <v/>
      </c>
      <c r="BE159" s="151"/>
      <c r="BF159" s="151"/>
      <c r="BG159" s="151"/>
      <c r="BH159" s="151"/>
      <c r="BI159" s="131"/>
      <c r="BJ159" s="131"/>
      <c r="BK159" s="131"/>
      <c r="BL159" s="131"/>
      <c r="BM159" s="157"/>
      <c r="BN159" s="157"/>
      <c r="BO159" s="157"/>
      <c r="BP159" s="157"/>
      <c r="BQ159" s="158" t="str">
        <f t="shared" si="28"/>
        <v/>
      </c>
      <c r="BR159" s="159" t="str">
        <f t="shared" si="29"/>
        <v/>
      </c>
      <c r="BS159" s="819"/>
      <c r="BT159" s="804"/>
      <c r="BU159" s="1221"/>
      <c r="BV159" s="1224"/>
    </row>
    <row r="160" spans="1:74" ht="69" customHeight="1" x14ac:dyDescent="0.25">
      <c r="A160" s="925"/>
      <c r="B160" s="928"/>
      <c r="C160" s="904"/>
      <c r="D160" s="1171"/>
      <c r="E160" s="1173"/>
      <c r="F160" s="1176"/>
      <c r="G160" s="1179"/>
      <c r="H160" s="1029"/>
      <c r="I160" s="928"/>
      <c r="J160" s="1185"/>
      <c r="K160" s="1187"/>
      <c r="L160" s="1179"/>
      <c r="M160" s="1227"/>
      <c r="N160" s="1179"/>
      <c r="O160" s="1179"/>
      <c r="P160" s="1229"/>
      <c r="Q160" s="1216"/>
      <c r="R160" s="798"/>
      <c r="S160" s="861"/>
      <c r="T160" s="798"/>
      <c r="U160" s="861"/>
      <c r="V160" s="798"/>
      <c r="W160" s="861"/>
      <c r="X160" s="864"/>
      <c r="Y160" s="861"/>
      <c r="Z160" s="861"/>
      <c r="AA160" s="852"/>
      <c r="AB160" s="152">
        <v>5</v>
      </c>
      <c r="AC160" s="575" t="s">
        <v>754</v>
      </c>
      <c r="AD160" s="576">
        <v>1</v>
      </c>
      <c r="AE160" s="576" t="s">
        <v>755</v>
      </c>
      <c r="AF160" s="147" t="str">
        <f t="shared" si="20"/>
        <v>Probabilidad</v>
      </c>
      <c r="AG160" s="153" t="s">
        <v>216</v>
      </c>
      <c r="AH160" s="148">
        <f t="shared" si="21"/>
        <v>0.25</v>
      </c>
      <c r="AI160" s="153" t="s">
        <v>217</v>
      </c>
      <c r="AJ160" s="148">
        <f t="shared" si="22"/>
        <v>0.15</v>
      </c>
      <c r="AK160" s="149">
        <f t="shared" si="23"/>
        <v>0.4</v>
      </c>
      <c r="AL160" s="154">
        <f>IFERROR(IF(AND(AF159="Probabilidad",AF160="Probabilidad"),(AL159-(+AL159*AK160)),IF(AND(AF159="Impacto",AF160="Probabilidad"),(AL158-(+AL158*AK160)),IF(AF160="Impacto",AL159,""))),"")</f>
        <v>4.6655999999999996E-2</v>
      </c>
      <c r="AM160" s="154">
        <f>IFERROR(IF(AND(AF159="Impacto",AF160="Impacto"),(AM159-(+AM159*AK160)),IF(AND(AF159="Probabilidad",AF160="Impacto"),(AM158-(+AM158*AK160)),IF(AF160="Probabilidad",AM159,""))),"")</f>
        <v>0.6</v>
      </c>
      <c r="AN160" s="155" t="s">
        <v>218</v>
      </c>
      <c r="AO160" s="155" t="s">
        <v>296</v>
      </c>
      <c r="AP160" s="155" t="s">
        <v>243</v>
      </c>
      <c r="AQ160" s="155" t="s">
        <v>221</v>
      </c>
      <c r="AR160" s="1011"/>
      <c r="AS160" s="855"/>
      <c r="AT160" s="855"/>
      <c r="AU160" s="852"/>
      <c r="AV160" s="855"/>
      <c r="AW160" s="855"/>
      <c r="AX160" s="852"/>
      <c r="AY160" s="852"/>
      <c r="AZ160" s="852"/>
      <c r="BA160" s="837"/>
      <c r="BB160" s="131"/>
      <c r="BC160" s="131"/>
      <c r="BD160" s="175" t="str">
        <f t="shared" si="27"/>
        <v/>
      </c>
      <c r="BE160" s="151"/>
      <c r="BF160" s="151"/>
      <c r="BG160" s="151"/>
      <c r="BH160" s="151"/>
      <c r="BI160" s="131"/>
      <c r="BJ160" s="131"/>
      <c r="BK160" s="131"/>
      <c r="BL160" s="131"/>
      <c r="BM160" s="157"/>
      <c r="BN160" s="157"/>
      <c r="BO160" s="157"/>
      <c r="BP160" s="157"/>
      <c r="BQ160" s="158" t="str">
        <f t="shared" si="28"/>
        <v/>
      </c>
      <c r="BR160" s="159" t="str">
        <f t="shared" si="29"/>
        <v/>
      </c>
      <c r="BS160" s="819"/>
      <c r="BT160" s="804"/>
      <c r="BU160" s="1221"/>
      <c r="BV160" s="1224"/>
    </row>
    <row r="161" spans="1:74" ht="172.5" customHeight="1" thickBot="1" x14ac:dyDescent="0.3">
      <c r="A161" s="925"/>
      <c r="B161" s="928"/>
      <c r="C161" s="904"/>
      <c r="D161" s="1172"/>
      <c r="E161" s="1174"/>
      <c r="F161" s="1177"/>
      <c r="G161" s="1180"/>
      <c r="H161" s="1181"/>
      <c r="I161" s="1183"/>
      <c r="J161" s="1186"/>
      <c r="K161" s="1188"/>
      <c r="L161" s="1180"/>
      <c r="M161" s="1228"/>
      <c r="N161" s="1180"/>
      <c r="O161" s="1180"/>
      <c r="P161" s="1230"/>
      <c r="Q161" s="1217"/>
      <c r="R161" s="965"/>
      <c r="S161" s="971"/>
      <c r="T161" s="965"/>
      <c r="U161" s="971"/>
      <c r="V161" s="965"/>
      <c r="W161" s="971"/>
      <c r="X161" s="978"/>
      <c r="Y161" s="971"/>
      <c r="Z161" s="971"/>
      <c r="AA161" s="979"/>
      <c r="AB161" s="259">
        <v>6</v>
      </c>
      <c r="AC161" s="541" t="s">
        <v>756</v>
      </c>
      <c r="AD161" s="598">
        <v>3</v>
      </c>
      <c r="AE161" s="598" t="s">
        <v>757</v>
      </c>
      <c r="AF161" s="260" t="str">
        <f t="shared" si="20"/>
        <v>Probabilidad</v>
      </c>
      <c r="AG161" s="261" t="s">
        <v>216</v>
      </c>
      <c r="AH161" s="258">
        <f t="shared" si="21"/>
        <v>0.25</v>
      </c>
      <c r="AI161" s="261" t="s">
        <v>217</v>
      </c>
      <c r="AJ161" s="258">
        <f t="shared" si="22"/>
        <v>0.15</v>
      </c>
      <c r="AK161" s="262">
        <f t="shared" si="23"/>
        <v>0.4</v>
      </c>
      <c r="AL161" s="263">
        <f>IFERROR(IF(AND(AF160="Probabilidad",AF161="Probabilidad"),(AL160-(+AL160*AK161)),IF(AND(AF160="Impacto",AF161="Probabilidad"),(AL159-(+AL159*AK161)),IF(AF161="Impacto",AL160,""))),"")</f>
        <v>2.7993599999999997E-2</v>
      </c>
      <c r="AM161" s="263">
        <f>IFERROR(IF(AND(AF160="Impacto",AF161="Impacto"),(AM160-(+AM160*AK161)),IF(AND(AF160="Probabilidad",AF161="Impacto"),(AM159-(+AM159*AK161)),IF(AF161="Probabilidad",AM160,""))),"")</f>
        <v>0.6</v>
      </c>
      <c r="AN161" s="264" t="s">
        <v>218</v>
      </c>
      <c r="AO161" s="264" t="s">
        <v>296</v>
      </c>
      <c r="AP161" s="264" t="s">
        <v>243</v>
      </c>
      <c r="AQ161" s="264" t="s">
        <v>221</v>
      </c>
      <c r="AR161" s="1219"/>
      <c r="AS161" s="988"/>
      <c r="AT161" s="988"/>
      <c r="AU161" s="979"/>
      <c r="AV161" s="988"/>
      <c r="AW161" s="988"/>
      <c r="AX161" s="979"/>
      <c r="AY161" s="979"/>
      <c r="AZ161" s="979"/>
      <c r="BA161" s="964"/>
      <c r="BB161" s="265"/>
      <c r="BC161" s="265"/>
      <c r="BD161" s="266" t="str">
        <f t="shared" si="27"/>
        <v/>
      </c>
      <c r="BE161" s="257"/>
      <c r="BF161" s="257"/>
      <c r="BG161" s="257"/>
      <c r="BH161" s="257"/>
      <c r="BI161" s="265"/>
      <c r="BJ161" s="265"/>
      <c r="BK161" s="265"/>
      <c r="BL161" s="265"/>
      <c r="BM161" s="267"/>
      <c r="BN161" s="267"/>
      <c r="BO161" s="267"/>
      <c r="BP161" s="267"/>
      <c r="BQ161" s="268" t="str">
        <f t="shared" si="28"/>
        <v/>
      </c>
      <c r="BR161" s="269" t="str">
        <f t="shared" si="29"/>
        <v/>
      </c>
      <c r="BS161" s="1167"/>
      <c r="BT161" s="963"/>
      <c r="BU161" s="1222"/>
      <c r="BV161" s="1225"/>
    </row>
    <row r="162" spans="1:74" ht="147" customHeight="1" x14ac:dyDescent="0.25">
      <c r="A162" s="925"/>
      <c r="B162" s="928"/>
      <c r="C162" s="904"/>
      <c r="D162" s="1170" t="s">
        <v>204</v>
      </c>
      <c r="E162" s="1173" t="s">
        <v>646</v>
      </c>
      <c r="F162" s="1175">
        <v>6</v>
      </c>
      <c r="G162" s="1178" t="s">
        <v>758</v>
      </c>
      <c r="H162" s="1029"/>
      <c r="I162" s="1182"/>
      <c r="J162" s="1184" t="s">
        <v>759</v>
      </c>
      <c r="K162" s="1208" t="s">
        <v>324</v>
      </c>
      <c r="L162" s="1178" t="s">
        <v>209</v>
      </c>
      <c r="M162" s="1226" t="s">
        <v>760</v>
      </c>
      <c r="N162" s="1178"/>
      <c r="O162" s="1178"/>
      <c r="P162" s="1231" t="s">
        <v>761</v>
      </c>
      <c r="Q162" s="1234">
        <v>1</v>
      </c>
      <c r="R162" s="1055" t="s">
        <v>272</v>
      </c>
      <c r="S162" s="1072">
        <f>IF(R162="Muy Alta",100%,IF(R162="Alta",80%,IF(R162="Media",60%,IF(R162="Baja",40%,IF(R162="Muy Baja",20%,"")))))</f>
        <v>0.2</v>
      </c>
      <c r="T162" s="1055"/>
      <c r="U162" s="1072" t="str">
        <f>IF(T162="Catastrófico",100%,IF(T162="Mayor",80%,IF(T162="Moderado",60%,IF(T162="Menor",40%,IF(T162="Leve",20%,"")))))</f>
        <v/>
      </c>
      <c r="V162" s="1055" t="s">
        <v>213</v>
      </c>
      <c r="W162" s="1072">
        <f>IF(V162="Catastrófico",100%,IF(V162="Mayor",80%,IF(V162="Moderado",60%,IF(V162="Menor",40%,IF(V162="Leve",20%,"")))))</f>
        <v>0.6</v>
      </c>
      <c r="X162" s="1073" t="str">
        <f>IF(Y162=100%,"Catastrófico",IF(Y162=80%,"Mayor",IF(Y162=60%,"Moderado",IF(Y162=40%,"Menor",IF(Y162=20%,"Leve","")))))</f>
        <v>Moderado</v>
      </c>
      <c r="Y162" s="1072">
        <f>IF(AND(U162="",W162=""),"",MAX(U162,W162))</f>
        <v>0.6</v>
      </c>
      <c r="Z162" s="1072" t="str">
        <f>CONCATENATE(R162,X162)</f>
        <v>Muy BajaModerado</v>
      </c>
      <c r="AA162" s="1071" t="str">
        <f>IF(Z162="Muy AltaLeve","Alto",IF(Z162="Muy AltaMenor","Alto",IF(Z162="Muy AltaModerado","Alto",IF(Z162="Muy AltaMayor","Alto",IF(Z162="Muy AltaCatastrófico","Extremo",IF(Z162="AltaLeve","Moderado",IF(Z162="AltaMenor","Moderado",IF(Z162="AltaModerado","Alto",IF(Z162="AltaMayor","Alto",IF(Z162="AltaCatastrófico","Extremo",IF(Z162="MediaLeve","Moderado",IF(Z162="MediaMenor","Moderado",IF(Z162="MediaModerado","Moderado",IF(Z162="MediaMayor","Alto",IF(Z162="MediaCatastrófico","Extremo",IF(Z162="BajaLeve","Bajo",IF(Z162="BajaMenor","Moderado",IF(Z162="BajaModerado","Moderado",IF(Z162="BajaMayor","Alto",IF(Z162="BajaCatastrófico","Extremo",IF(Z162="Muy BajaLeve","Bajo",IF(Z162="Muy BajaMenor","Bajo",IF(Z162="Muy BajaModerado","Moderado",IF(Z162="Muy BajaMayor","Alto",IF(Z162="Muy BajaCatastrófico","Extremo","")))))))))))))))))))))))))</f>
        <v>Moderado</v>
      </c>
      <c r="AB162" s="232">
        <v>1</v>
      </c>
      <c r="AC162" s="29" t="s">
        <v>762</v>
      </c>
      <c r="AD162" s="29" t="s">
        <v>260</v>
      </c>
      <c r="AE162" s="29" t="s">
        <v>763</v>
      </c>
      <c r="AF162" s="234" t="str">
        <f t="shared" si="20"/>
        <v>Probabilidad</v>
      </c>
      <c r="AG162" s="235" t="s">
        <v>216</v>
      </c>
      <c r="AH162" s="231">
        <f t="shared" si="21"/>
        <v>0.25</v>
      </c>
      <c r="AI162" s="235" t="s">
        <v>217</v>
      </c>
      <c r="AJ162" s="231">
        <f t="shared" si="22"/>
        <v>0.15</v>
      </c>
      <c r="AK162" s="236">
        <f t="shared" si="23"/>
        <v>0.4</v>
      </c>
      <c r="AL162" s="237">
        <f>IFERROR(IF(AF162="Probabilidad",(S162-(+S162*AK162)),IF(AF162="Impacto",S162,"")),"")</f>
        <v>0.12</v>
      </c>
      <c r="AM162" s="237">
        <f>IFERROR(IF(AF162="Impacto",(Y162-(+Y162*AK162)),IF(AF162="Probabilidad",Y162,"")),"")</f>
        <v>0.6</v>
      </c>
      <c r="AN162" s="127" t="s">
        <v>218</v>
      </c>
      <c r="AO162" s="127" t="s">
        <v>296</v>
      </c>
      <c r="AP162" s="127" t="s">
        <v>243</v>
      </c>
      <c r="AQ162" s="127" t="s">
        <v>221</v>
      </c>
      <c r="AR162" s="837" t="s">
        <v>764</v>
      </c>
      <c r="AS162" s="1070">
        <f>S162</f>
        <v>0.2</v>
      </c>
      <c r="AT162" s="1070">
        <f>IF(AL162="","",MIN(AL162:AL167))</f>
        <v>0.12</v>
      </c>
      <c r="AU162" s="1071" t="str">
        <f>IFERROR(IF(AT162="","",IF(AT162&lt;=0.2,"Muy Baja",IF(AT162&lt;=0.4,"Baja",IF(AT162&lt;=0.6,"Media",IF(AT162&lt;=0.8,"Alta","Muy Alta"))))),"")</f>
        <v>Muy Baja</v>
      </c>
      <c r="AV162" s="1070">
        <f>Y162</f>
        <v>0.6</v>
      </c>
      <c r="AW162" s="1070">
        <f>IF(AM162="","",MIN(AM162:AM167))</f>
        <v>0.44999999999999996</v>
      </c>
      <c r="AX162" s="1071" t="str">
        <f>IFERROR(IF(AW162="","",IF(AW162&lt;=0.2,"Leve",IF(AW162&lt;=0.4,"Menor",IF(AW162&lt;=0.6,"Moderado",IF(AW162&lt;=0.8,"Mayor","Catastrófico"))))),"")</f>
        <v>Moderado</v>
      </c>
      <c r="AY162" s="1071" t="str">
        <f>AA162</f>
        <v>Moderado</v>
      </c>
      <c r="AZ162" s="1071" t="str">
        <f>IFERROR(IF(OR(AND(AU162="Muy Baja",AX162="Leve"),AND(AU162="Muy Baja",AX162="Menor"),AND(AU162="Baja",AX162="Leve")),"Bajo",IF(OR(AND(AU162="Muy baja",AX162="Moderado"),AND(AU162="Baja",AX162="Menor"),AND(AU162="Baja",AX162="Moderado"),AND(AU162="Media",AX162="Leve"),AND(AU162="Media",AX162="Menor"),AND(AU162="Media",AX162="Moderado"),AND(AU162="Alta",AX162="Leve"),AND(AU162="Alta",AX162="Menor")),"Moderado",IF(OR(AND(AU162="Muy Baja",AX162="Mayor"),AND(AU162="Baja",AX162="Mayor"),AND(AU162="Media",AX162="Mayor"),AND(AU162="Alta",AX162="Moderado"),AND(AU162="Alta",AX162="Mayor"),AND(AU162="Muy Alta",AX162="Leve"),AND(AU162="Muy Alta",AX162="Menor"),AND(AU162="Muy Alta",AX162="Moderado"),AND(AU162="Muy Alta",AX162="Mayor")),"Alto",IF(OR(AND(AU162="Muy Baja",AX162="Catastrófico"),AND(AU162="Baja",AX162="Catastrófico"),AND(AU162="Media",AX162="Catastrófico"),AND(AU162="Alta",AX162="Catastrófico"),AND(AU162="Muy Alta",AX162="Catastrófico")),"Extremo","")))),"")</f>
        <v>Moderado</v>
      </c>
      <c r="BA162" s="1055" t="s">
        <v>223</v>
      </c>
      <c r="BB162" s="292" t="s">
        <v>765</v>
      </c>
      <c r="BC162" s="292" t="s">
        <v>680</v>
      </c>
      <c r="BD162" s="566">
        <f>IF(SUM(BE162:BH162)=0,"",SUM(BE162:BH162))</f>
        <v>4</v>
      </c>
      <c r="BE162" s="29">
        <v>3</v>
      </c>
      <c r="BF162" s="29"/>
      <c r="BG162" s="50"/>
      <c r="BH162" s="11">
        <v>1</v>
      </c>
      <c r="BI162" s="238" t="s">
        <v>672</v>
      </c>
      <c r="BJ162" s="238" t="s">
        <v>766</v>
      </c>
      <c r="BK162" s="238" t="s">
        <v>767</v>
      </c>
      <c r="BL162" s="292" t="s">
        <v>768</v>
      </c>
      <c r="BM162" s="239">
        <v>3</v>
      </c>
      <c r="BN162" s="239"/>
      <c r="BO162" s="239"/>
      <c r="BP162" s="239"/>
      <c r="BQ162" s="240">
        <f t="shared" si="28"/>
        <v>3</v>
      </c>
      <c r="BR162" s="241">
        <f t="shared" si="29"/>
        <v>0.75</v>
      </c>
      <c r="BS162" s="819" t="s">
        <v>769</v>
      </c>
      <c r="BT162" s="1237" t="s">
        <v>770</v>
      </c>
      <c r="BU162" s="1238">
        <v>46096</v>
      </c>
      <c r="BV162" s="1145" t="s">
        <v>771</v>
      </c>
    </row>
    <row r="163" spans="1:74" ht="108.75" customHeight="1" x14ac:dyDescent="0.25">
      <c r="A163" s="925"/>
      <c r="B163" s="928"/>
      <c r="C163" s="904"/>
      <c r="D163" s="1171"/>
      <c r="E163" s="1173"/>
      <c r="F163" s="1176"/>
      <c r="G163" s="1179"/>
      <c r="H163" s="1029"/>
      <c r="I163" s="928"/>
      <c r="J163" s="1185"/>
      <c r="K163" s="1208"/>
      <c r="L163" s="1179"/>
      <c r="M163" s="1227"/>
      <c r="N163" s="1179"/>
      <c r="O163" s="1179"/>
      <c r="P163" s="1232"/>
      <c r="Q163" s="1235"/>
      <c r="R163" s="798"/>
      <c r="S163" s="861"/>
      <c r="T163" s="798"/>
      <c r="U163" s="861"/>
      <c r="V163" s="798"/>
      <c r="W163" s="861"/>
      <c r="X163" s="864"/>
      <c r="Y163" s="861"/>
      <c r="Z163" s="861"/>
      <c r="AA163" s="852"/>
      <c r="AB163" s="152">
        <v>2</v>
      </c>
      <c r="AC163" s="151" t="s">
        <v>772</v>
      </c>
      <c r="AD163" s="151">
        <v>3</v>
      </c>
      <c r="AE163" s="151" t="s">
        <v>773</v>
      </c>
      <c r="AF163" s="147" t="str">
        <f t="shared" si="20"/>
        <v>Impacto</v>
      </c>
      <c r="AG163" s="153" t="s">
        <v>267</v>
      </c>
      <c r="AH163" s="148">
        <f t="shared" si="21"/>
        <v>0.1</v>
      </c>
      <c r="AI163" s="153" t="s">
        <v>217</v>
      </c>
      <c r="AJ163" s="148">
        <f t="shared" si="22"/>
        <v>0.15</v>
      </c>
      <c r="AK163" s="149">
        <f t="shared" si="23"/>
        <v>0.25</v>
      </c>
      <c r="AL163" s="154">
        <f>IFERROR(IF(AND(AF162="Probabilidad",AF163="Probabilidad"),(AL162-(+AL162*AK163)),IF(AF163="Probabilidad",(S162-(+S162*AK163)),IF(AF163="Impacto",AL162,""))),"")</f>
        <v>0.12</v>
      </c>
      <c r="AM163" s="154">
        <f>IFERROR(IF(AND(AF162="Impacto",AF163="Impacto"),(AM162-(+AM162*AK163)),IF(AF163="Impacto",(Y162-(+Y162*AK163)),IF(AF163="Probabilidad",AM162,""))),"")</f>
        <v>0.44999999999999996</v>
      </c>
      <c r="AN163" s="155" t="s">
        <v>218</v>
      </c>
      <c r="AO163" s="155" t="s">
        <v>296</v>
      </c>
      <c r="AP163" s="155" t="s">
        <v>243</v>
      </c>
      <c r="AQ163" s="155" t="s">
        <v>221</v>
      </c>
      <c r="AR163" s="837"/>
      <c r="AS163" s="855"/>
      <c r="AT163" s="855"/>
      <c r="AU163" s="852"/>
      <c r="AV163" s="855"/>
      <c r="AW163" s="855"/>
      <c r="AX163" s="852"/>
      <c r="AY163" s="852"/>
      <c r="AZ163" s="852"/>
      <c r="BA163" s="798"/>
      <c r="BB163" s="131"/>
      <c r="BC163" s="131"/>
      <c r="BD163" s="175" t="str">
        <f t="shared" si="27"/>
        <v/>
      </c>
      <c r="BE163" s="151"/>
      <c r="BF163" s="151"/>
      <c r="BG163" s="151"/>
      <c r="BH163" s="151"/>
      <c r="BI163" s="131"/>
      <c r="BJ163" s="131"/>
      <c r="BK163" s="131"/>
      <c r="BL163" s="131"/>
      <c r="BM163" s="157"/>
      <c r="BN163" s="157"/>
      <c r="BO163" s="157"/>
      <c r="BP163" s="157"/>
      <c r="BQ163" s="158" t="str">
        <f t="shared" si="28"/>
        <v/>
      </c>
      <c r="BR163" s="159" t="str">
        <f t="shared" si="29"/>
        <v/>
      </c>
      <c r="BS163" s="819"/>
      <c r="BT163" s="1143"/>
      <c r="BU163" s="1143"/>
      <c r="BV163" s="1146"/>
    </row>
    <row r="164" spans="1:74" x14ac:dyDescent="0.25">
      <c r="A164" s="925"/>
      <c r="B164" s="928"/>
      <c r="C164" s="904"/>
      <c r="D164" s="1171"/>
      <c r="E164" s="1173"/>
      <c r="F164" s="1176"/>
      <c r="G164" s="1179"/>
      <c r="H164" s="1029"/>
      <c r="I164" s="928"/>
      <c r="J164" s="1185"/>
      <c r="K164" s="1208"/>
      <c r="L164" s="1179"/>
      <c r="M164" s="1227"/>
      <c r="N164" s="1179"/>
      <c r="O164" s="1179"/>
      <c r="P164" s="1232"/>
      <c r="Q164" s="1235"/>
      <c r="R164" s="798"/>
      <c r="S164" s="861"/>
      <c r="T164" s="798"/>
      <c r="U164" s="861"/>
      <c r="V164" s="798"/>
      <c r="W164" s="861"/>
      <c r="X164" s="864"/>
      <c r="Y164" s="861"/>
      <c r="Z164" s="861"/>
      <c r="AA164" s="852"/>
      <c r="AB164" s="152">
        <v>3</v>
      </c>
      <c r="AC164" s="151"/>
      <c r="AD164" s="151"/>
      <c r="AE164" s="151"/>
      <c r="AF164" s="147" t="str">
        <f t="shared" si="20"/>
        <v/>
      </c>
      <c r="AG164" s="153"/>
      <c r="AH164" s="148" t="str">
        <f t="shared" si="21"/>
        <v/>
      </c>
      <c r="AI164" s="153"/>
      <c r="AJ164" s="148" t="str">
        <f t="shared" si="22"/>
        <v/>
      </c>
      <c r="AK164" s="149" t="str">
        <f t="shared" si="23"/>
        <v/>
      </c>
      <c r="AL164" s="154" t="str">
        <f>IFERROR(IF(AND(AF163="Probabilidad",AF164="Probabilidad"),(AL163-(+AL163*AK164)),IF(AND(AF163="Impacto",AF164="Probabilidad"),(AL162-(+AL162*AK164)),IF(AF164="Impacto",AL163,""))),"")</f>
        <v/>
      </c>
      <c r="AM164" s="154" t="str">
        <f>IFERROR(IF(AND(AF163="Impacto",AF164="Impacto"),(AM163-(+AM163*AK164)),IF(AND(AF163="Probabilidad",AF164="Impacto"),(AM162-(+AM162*AK164)),IF(AF164="Probabilidad",AM163,""))),"")</f>
        <v/>
      </c>
      <c r="AN164" s="155"/>
      <c r="AO164" s="155"/>
      <c r="AP164" s="155"/>
      <c r="AQ164" s="155"/>
      <c r="AR164" s="837"/>
      <c r="AS164" s="855"/>
      <c r="AT164" s="855"/>
      <c r="AU164" s="852"/>
      <c r="AV164" s="855"/>
      <c r="AW164" s="855"/>
      <c r="AX164" s="852"/>
      <c r="AY164" s="852"/>
      <c r="AZ164" s="852"/>
      <c r="BA164" s="798"/>
      <c r="BB164" s="131"/>
      <c r="BC164" s="131"/>
      <c r="BD164" s="175" t="str">
        <f t="shared" si="27"/>
        <v/>
      </c>
      <c r="BE164" s="151"/>
      <c r="BF164" s="151"/>
      <c r="BG164" s="151"/>
      <c r="BH164" s="151"/>
      <c r="BI164" s="131"/>
      <c r="BJ164" s="131"/>
      <c r="BK164" s="131"/>
      <c r="BL164" s="131"/>
      <c r="BM164" s="157"/>
      <c r="BN164" s="157"/>
      <c r="BO164" s="157"/>
      <c r="BP164" s="157"/>
      <c r="BQ164" s="158" t="str">
        <f t="shared" si="28"/>
        <v/>
      </c>
      <c r="BR164" s="159" t="str">
        <f t="shared" si="29"/>
        <v/>
      </c>
      <c r="BS164" s="819"/>
      <c r="BT164" s="1143"/>
      <c r="BU164" s="1143"/>
      <c r="BV164" s="1146"/>
    </row>
    <row r="165" spans="1:74" x14ac:dyDescent="0.25">
      <c r="A165" s="925"/>
      <c r="B165" s="928"/>
      <c r="C165" s="904"/>
      <c r="D165" s="1171"/>
      <c r="E165" s="1173"/>
      <c r="F165" s="1176"/>
      <c r="G165" s="1179"/>
      <c r="H165" s="1029"/>
      <c r="I165" s="928"/>
      <c r="J165" s="1185"/>
      <c r="K165" s="1208"/>
      <c r="L165" s="1179"/>
      <c r="M165" s="1227"/>
      <c r="N165" s="1179"/>
      <c r="O165" s="1179"/>
      <c r="P165" s="1232"/>
      <c r="Q165" s="1235"/>
      <c r="R165" s="798"/>
      <c r="S165" s="861"/>
      <c r="T165" s="798"/>
      <c r="U165" s="861"/>
      <c r="V165" s="798"/>
      <c r="W165" s="861"/>
      <c r="X165" s="864"/>
      <c r="Y165" s="861"/>
      <c r="Z165" s="861"/>
      <c r="AA165" s="852"/>
      <c r="AB165" s="152">
        <v>4</v>
      </c>
      <c r="AC165" s="151"/>
      <c r="AD165" s="151"/>
      <c r="AE165" s="151"/>
      <c r="AF165" s="147" t="str">
        <f t="shared" si="20"/>
        <v/>
      </c>
      <c r="AG165" s="153"/>
      <c r="AH165" s="148" t="str">
        <f t="shared" si="21"/>
        <v/>
      </c>
      <c r="AI165" s="153"/>
      <c r="AJ165" s="148" t="str">
        <f t="shared" si="22"/>
        <v/>
      </c>
      <c r="AK165" s="149" t="str">
        <f t="shared" si="23"/>
        <v/>
      </c>
      <c r="AL165" s="154" t="str">
        <f>IFERROR(IF(AND(AF164="Probabilidad",AF165="Probabilidad"),(AL164-(+AL164*AK165)),IF(AND(AF164="Impacto",AF165="Probabilidad"),(AL163-(+AL163*AK165)),IF(AF165="Impacto",AL164,""))),"")</f>
        <v/>
      </c>
      <c r="AM165" s="154" t="str">
        <f>IFERROR(IF(AND(AF164="Impacto",AF165="Impacto"),(AM164-(+AM164*AK165)),IF(AND(AF164="Probabilidad",AF165="Impacto"),(AM163-(+AM163*AK165)),IF(AF165="Probabilidad",AM164,""))),"")</f>
        <v/>
      </c>
      <c r="AN165" s="155"/>
      <c r="AO165" s="155"/>
      <c r="AP165" s="155"/>
      <c r="AQ165" s="155"/>
      <c r="AR165" s="837"/>
      <c r="AS165" s="855"/>
      <c r="AT165" s="855"/>
      <c r="AU165" s="852"/>
      <c r="AV165" s="855"/>
      <c r="AW165" s="855"/>
      <c r="AX165" s="852"/>
      <c r="AY165" s="852"/>
      <c r="AZ165" s="852"/>
      <c r="BA165" s="798"/>
      <c r="BB165" s="131"/>
      <c r="BC165" s="131"/>
      <c r="BD165" s="175" t="str">
        <f t="shared" si="27"/>
        <v/>
      </c>
      <c r="BE165" s="151"/>
      <c r="BF165" s="151"/>
      <c r="BG165" s="151"/>
      <c r="BH165" s="151"/>
      <c r="BI165" s="131"/>
      <c r="BJ165" s="131"/>
      <c r="BK165" s="131"/>
      <c r="BL165" s="131"/>
      <c r="BM165" s="157"/>
      <c r="BN165" s="157"/>
      <c r="BO165" s="157"/>
      <c r="BP165" s="157"/>
      <c r="BQ165" s="158" t="str">
        <f t="shared" si="28"/>
        <v/>
      </c>
      <c r="BR165" s="159" t="str">
        <f t="shared" si="29"/>
        <v/>
      </c>
      <c r="BS165" s="819"/>
      <c r="BT165" s="1143"/>
      <c r="BU165" s="1143"/>
      <c r="BV165" s="1146"/>
    </row>
    <row r="166" spans="1:74" x14ac:dyDescent="0.25">
      <c r="A166" s="925"/>
      <c r="B166" s="928"/>
      <c r="C166" s="904"/>
      <c r="D166" s="1171"/>
      <c r="E166" s="1173"/>
      <c r="F166" s="1176"/>
      <c r="G166" s="1179"/>
      <c r="H166" s="1029"/>
      <c r="I166" s="928"/>
      <c r="J166" s="1185"/>
      <c r="K166" s="1208"/>
      <c r="L166" s="1179"/>
      <c r="M166" s="1227"/>
      <c r="N166" s="1179"/>
      <c r="O166" s="1179"/>
      <c r="P166" s="1232"/>
      <c r="Q166" s="1235"/>
      <c r="R166" s="798"/>
      <c r="S166" s="861"/>
      <c r="T166" s="798"/>
      <c r="U166" s="861"/>
      <c r="V166" s="798"/>
      <c r="W166" s="861"/>
      <c r="X166" s="864"/>
      <c r="Y166" s="861"/>
      <c r="Z166" s="861"/>
      <c r="AA166" s="852"/>
      <c r="AB166" s="152">
        <v>5</v>
      </c>
      <c r="AC166" s="151"/>
      <c r="AD166" s="151"/>
      <c r="AE166" s="151"/>
      <c r="AF166" s="147" t="str">
        <f t="shared" si="20"/>
        <v/>
      </c>
      <c r="AG166" s="153"/>
      <c r="AH166" s="148" t="str">
        <f t="shared" si="21"/>
        <v/>
      </c>
      <c r="AI166" s="153"/>
      <c r="AJ166" s="148" t="str">
        <f t="shared" si="22"/>
        <v/>
      </c>
      <c r="AK166" s="149" t="str">
        <f t="shared" si="23"/>
        <v/>
      </c>
      <c r="AL166" s="154" t="str">
        <f>IFERROR(IF(AND(AF165="Probabilidad",AF166="Probabilidad"),(AL165-(+AL165*AK166)),IF(AND(AF165="Impacto",AF166="Probabilidad"),(AL164-(+AL164*AK166)),IF(AF166="Impacto",AL165,""))),"")</f>
        <v/>
      </c>
      <c r="AM166" s="154" t="str">
        <f>IFERROR(IF(AND(AF165="Impacto",AF166="Impacto"),(AM165-(+AM165*AK166)),IF(AND(AF165="Probabilidad",AF166="Impacto"),(AM164-(+AM164*AK166)),IF(AF166="Probabilidad",AM165,""))),"")</f>
        <v/>
      </c>
      <c r="AN166" s="155"/>
      <c r="AO166" s="155"/>
      <c r="AP166" s="155"/>
      <c r="AQ166" s="155"/>
      <c r="AR166" s="837"/>
      <c r="AS166" s="855"/>
      <c r="AT166" s="855"/>
      <c r="AU166" s="852"/>
      <c r="AV166" s="855"/>
      <c r="AW166" s="855"/>
      <c r="AX166" s="852"/>
      <c r="AY166" s="852"/>
      <c r="AZ166" s="852"/>
      <c r="BA166" s="798"/>
      <c r="BB166" s="131"/>
      <c r="BC166" s="131"/>
      <c r="BD166" s="175" t="str">
        <f t="shared" si="27"/>
        <v/>
      </c>
      <c r="BE166" s="151"/>
      <c r="BF166" s="151"/>
      <c r="BG166" s="151"/>
      <c r="BH166" s="151"/>
      <c r="BI166" s="131"/>
      <c r="BJ166" s="131"/>
      <c r="BK166" s="131"/>
      <c r="BL166" s="131"/>
      <c r="BM166" s="157"/>
      <c r="BN166" s="157"/>
      <c r="BO166" s="157"/>
      <c r="BP166" s="157"/>
      <c r="BQ166" s="158" t="str">
        <f t="shared" si="28"/>
        <v/>
      </c>
      <c r="BR166" s="159" t="str">
        <f t="shared" si="29"/>
        <v/>
      </c>
      <c r="BS166" s="819"/>
      <c r="BT166" s="1143"/>
      <c r="BU166" s="1143"/>
      <c r="BV166" s="1146"/>
    </row>
    <row r="167" spans="1:74" ht="15.75" customHeight="1" thickBot="1" x14ac:dyDescent="0.3">
      <c r="A167" s="926"/>
      <c r="B167" s="929"/>
      <c r="C167" s="905"/>
      <c r="D167" s="1172"/>
      <c r="E167" s="1174"/>
      <c r="F167" s="1177"/>
      <c r="G167" s="1180"/>
      <c r="H167" s="1181"/>
      <c r="I167" s="1183"/>
      <c r="J167" s="1186"/>
      <c r="K167" s="1209"/>
      <c r="L167" s="1180"/>
      <c r="M167" s="1228"/>
      <c r="N167" s="1180"/>
      <c r="O167" s="1180"/>
      <c r="P167" s="1233"/>
      <c r="Q167" s="1236"/>
      <c r="R167" s="965"/>
      <c r="S167" s="971"/>
      <c r="T167" s="965"/>
      <c r="U167" s="971"/>
      <c r="V167" s="965"/>
      <c r="W167" s="971"/>
      <c r="X167" s="978"/>
      <c r="Y167" s="971"/>
      <c r="Z167" s="971"/>
      <c r="AA167" s="979"/>
      <c r="AB167" s="259">
        <v>6</v>
      </c>
      <c r="AC167" s="257"/>
      <c r="AD167" s="257"/>
      <c r="AE167" s="257"/>
      <c r="AF167" s="260" t="str">
        <f t="shared" si="20"/>
        <v/>
      </c>
      <c r="AG167" s="261"/>
      <c r="AH167" s="258" t="str">
        <f t="shared" si="21"/>
        <v/>
      </c>
      <c r="AI167" s="261"/>
      <c r="AJ167" s="258" t="str">
        <f t="shared" si="22"/>
        <v/>
      </c>
      <c r="AK167" s="262" t="str">
        <f t="shared" si="23"/>
        <v/>
      </c>
      <c r="AL167" s="263" t="str">
        <f>IFERROR(IF(AND(AF166="Probabilidad",AF167="Probabilidad"),(AL166-(+AL166*AK167)),IF(AND(AF166="Impacto",AF167="Probabilidad"),(AL165-(+AL165*AK167)),IF(AF167="Impacto",AL166,""))),"")</f>
        <v/>
      </c>
      <c r="AM167" s="263" t="str">
        <f>IFERROR(IF(AND(AF166="Impacto",AF167="Impacto"),(AM166-(+AM166*AK167)),IF(AND(AF166="Probabilidad",AF167="Impacto"),(AM165-(+AM165*AK167)),IF(AF167="Probabilidad",AM166,""))),"")</f>
        <v/>
      </c>
      <c r="AN167" s="264"/>
      <c r="AO167" s="264"/>
      <c r="AP167" s="264"/>
      <c r="AQ167" s="264"/>
      <c r="AR167" s="964"/>
      <c r="AS167" s="988"/>
      <c r="AT167" s="988"/>
      <c r="AU167" s="979"/>
      <c r="AV167" s="988"/>
      <c r="AW167" s="988"/>
      <c r="AX167" s="979"/>
      <c r="AY167" s="979"/>
      <c r="AZ167" s="979"/>
      <c r="BA167" s="965"/>
      <c r="BB167" s="265"/>
      <c r="BC167" s="265"/>
      <c r="BD167" s="266" t="str">
        <f t="shared" si="27"/>
        <v/>
      </c>
      <c r="BE167" s="257"/>
      <c r="BF167" s="257"/>
      <c r="BG167" s="257"/>
      <c r="BH167" s="257"/>
      <c r="BI167" s="265"/>
      <c r="BJ167" s="265"/>
      <c r="BK167" s="265"/>
      <c r="BL167" s="265"/>
      <c r="BM167" s="267"/>
      <c r="BN167" s="267"/>
      <c r="BO167" s="267"/>
      <c r="BP167" s="267"/>
      <c r="BQ167" s="268" t="str">
        <f t="shared" si="28"/>
        <v/>
      </c>
      <c r="BR167" s="269" t="str">
        <f t="shared" si="29"/>
        <v/>
      </c>
      <c r="BS167" s="819"/>
      <c r="BT167" s="1023"/>
      <c r="BU167" s="1023"/>
      <c r="BV167" s="1239"/>
    </row>
    <row r="168" spans="1:74" ht="145.5" x14ac:dyDescent="0.25">
      <c r="A168" s="924" t="s">
        <v>774</v>
      </c>
      <c r="B168" s="927" t="s">
        <v>775</v>
      </c>
      <c r="C168" s="903" t="s">
        <v>776</v>
      </c>
      <c r="D168" s="827" t="s">
        <v>204</v>
      </c>
      <c r="E168" s="830" t="s">
        <v>777</v>
      </c>
      <c r="F168" s="833">
        <v>1</v>
      </c>
      <c r="G168" s="867" t="s">
        <v>778</v>
      </c>
      <c r="H168" s="836"/>
      <c r="I168" s="797"/>
      <c r="J168" s="839" t="s">
        <v>779</v>
      </c>
      <c r="K168" s="842" t="s">
        <v>208</v>
      </c>
      <c r="L168" s="803" t="s">
        <v>325</v>
      </c>
      <c r="M168" s="873" t="s">
        <v>780</v>
      </c>
      <c r="N168" s="803"/>
      <c r="O168" s="803"/>
      <c r="P168" s="867" t="s">
        <v>781</v>
      </c>
      <c r="Q168" s="879">
        <v>0.9</v>
      </c>
      <c r="R168" s="797" t="s">
        <v>272</v>
      </c>
      <c r="S168" s="860">
        <f>IF(R168="Muy Alta",100%,IF(R168="Alta",80%,IF(R168="Media",60%,IF(R168="Baja",40%,IF(R168="Muy Baja",20%,"")))))</f>
        <v>0.2</v>
      </c>
      <c r="T168" s="797"/>
      <c r="U168" s="860" t="str">
        <f>IF(T168="Catastrófico",100%,IF(T168="Mayor",80%,IF(T168="Moderado",60%,IF(T168="Menor",40%,IF(T168="Leve",20%,"")))))</f>
        <v/>
      </c>
      <c r="V168" s="797" t="s">
        <v>253</v>
      </c>
      <c r="W168" s="860">
        <f>IF(V168="Catastrófico",100%,IF(V168="Mayor",80%,IF(V168="Moderado",60%,IF(V168="Menor",40%,IF(V168="Leve",20%,"")))))</f>
        <v>0.4</v>
      </c>
      <c r="X168" s="863" t="str">
        <f>IF(Y168=100%,"Catastrófico",IF(Y168=80%,"Mayor",IF(Y168=60%,"Moderado",IF(Y168=40%,"Menor",IF(Y168=20%,"Leve","")))))</f>
        <v>Menor</v>
      </c>
      <c r="Y168" s="860">
        <f>IF(AND(U168="",W168=""),"",MAX(U168,W168))</f>
        <v>0.4</v>
      </c>
      <c r="Z168" s="860" t="str">
        <f>CONCATENATE(R168,X168)</f>
        <v>Muy BajaMenor</v>
      </c>
      <c r="AA168" s="845" t="str">
        <f>IF(Z168="Muy AltaLeve","Alto",IF(Z168="Muy AltaMenor","Alto",IF(Z168="Muy AltaModerado","Alto",IF(Z168="Muy AltaMayor","Alto",IF(Z168="Muy AltaCatastrófico","Extremo",IF(Z168="AltaLeve","Moderado",IF(Z168="AltaMenor","Moderado",IF(Z168="AltaModerado","Alto",IF(Z168="AltaMayor","Alto",IF(Z168="AltaCatastrófico","Extremo",IF(Z168="MediaLeve","Moderado",IF(Z168="MediaMenor","Moderado",IF(Z168="MediaModerado","Moderado",IF(Z168="MediaMayor","Alto",IF(Z168="MediaCatastrófico","Extremo",IF(Z168="BajaLeve","Bajo",IF(Z168="BajaMenor","Moderado",IF(Z168="BajaModerado","Moderado",IF(Z168="BajaMayor","Alto",IF(Z168="BajaCatastrófico","Extremo",IF(Z168="Muy BajaLeve","Bajo",IF(Z168="Muy BajaMenor","Bajo",IF(Z168="Muy BajaModerado","Moderado",IF(Z168="Muy BajaMayor","Alto",IF(Z168="Muy BajaCatastrófico","Extremo","")))))))))))))))))))))))))</f>
        <v>Bajo</v>
      </c>
      <c r="AB168" s="98">
        <v>1</v>
      </c>
      <c r="AC168" s="9" t="s">
        <v>782</v>
      </c>
      <c r="AD168" s="9">
        <v>1</v>
      </c>
      <c r="AE168" s="9" t="s">
        <v>783</v>
      </c>
      <c r="AF168" s="100" t="str">
        <f t="shared" ref="AF168:AF231" si="30">IF(OR(AG168="Preventivo",AG168="Detectivo"),"Probabilidad",IF(AG168="Correctivo","Impacto",""))</f>
        <v>Probabilidad</v>
      </c>
      <c r="AG168" s="10" t="s">
        <v>216</v>
      </c>
      <c r="AH168" s="15">
        <f t="shared" ref="AH168:AH231" si="31">IF(AG168="","",IF(AG168="Preventivo",25%,IF(AG168="Detectivo",15%,IF(AG168="Correctivo",10%))))</f>
        <v>0.25</v>
      </c>
      <c r="AI168" s="10" t="s">
        <v>217</v>
      </c>
      <c r="AJ168" s="15">
        <f t="shared" ref="AJ168:AJ231" si="32">IF(AI168="Automático",25%,IF(AI168="Manual",15%,""))</f>
        <v>0.15</v>
      </c>
      <c r="AK168" s="102">
        <f t="shared" ref="AK168:AK231" si="33">IF(OR(AH168="",AJ168=""),"",AH168+AJ168)</f>
        <v>0.4</v>
      </c>
      <c r="AL168" s="101">
        <f>IFERROR(IF(AF168="Probabilidad",(S168-(+S168*AK168)),IF(AF168="Impacto",S168,"")),"")</f>
        <v>0.12</v>
      </c>
      <c r="AM168" s="101">
        <f>IFERROR(IF(AF168="Impacto",(Y168-(+Y168*AK168)),IF(AF168="Probabilidad",Y168,"")),"")</f>
        <v>0.4</v>
      </c>
      <c r="AN168" s="51" t="s">
        <v>218</v>
      </c>
      <c r="AO168" s="51" t="s">
        <v>219</v>
      </c>
      <c r="AP168" s="51" t="s">
        <v>220</v>
      </c>
      <c r="AQ168" s="51" t="s">
        <v>244</v>
      </c>
      <c r="AR168" s="836" t="s">
        <v>784</v>
      </c>
      <c r="AS168" s="854">
        <f>S168</f>
        <v>0.2</v>
      </c>
      <c r="AT168" s="854">
        <f>IF(AL168="","",MIN(AL168:AL173))</f>
        <v>4.3199999999999995E-2</v>
      </c>
      <c r="AU168" s="851" t="str">
        <f>IFERROR(IF(AT168="","",IF(AT168&lt;=0.2,"Muy Baja",IF(AT168&lt;=0.4,"Baja",IF(AT168&lt;=0.6,"Media",IF(AT168&lt;=0.8,"Alta","Muy Alta"))))),"")</f>
        <v>Muy Baja</v>
      </c>
      <c r="AV168" s="854">
        <f>Y168</f>
        <v>0.4</v>
      </c>
      <c r="AW168" s="854">
        <f>IF(AM168="","",MIN(AM168:AM173))</f>
        <v>0.4</v>
      </c>
      <c r="AX168" s="851" t="str">
        <f>IFERROR(IF(AW168="","",IF(AW168&lt;=0.2,"Leve",IF(AW168&lt;=0.4,"Menor",IF(AW168&lt;=0.6,"Moderado",IF(AW168&lt;=0.8,"Mayor","Catastrófico"))))),"")</f>
        <v>Menor</v>
      </c>
      <c r="AY168" s="851" t="str">
        <f>AA168</f>
        <v>Bajo</v>
      </c>
      <c r="AZ168" s="851" t="str">
        <f>IFERROR(IF(OR(AND(AU168="Muy Baja",AX168="Leve"),AND(AU168="Muy Baja",AX168="Menor"),AND(AU168="Baja",AX168="Leve")),"Bajo",IF(OR(AND(AU168="Muy baja",AX168="Moderado"),AND(AU168="Baja",AX168="Menor"),AND(AU168="Baja",AX168="Moderado"),AND(AU168="Media",AX168="Leve"),AND(AU168="Media",AX168="Menor"),AND(AU168="Media",AX168="Moderado"),AND(AU168="Alta",AX168="Leve"),AND(AU168="Alta",AX168="Menor")),"Moderado",IF(OR(AND(AU168="Muy Baja",AX168="Mayor"),AND(AU168="Baja",AX168="Mayor"),AND(AU168="Media",AX168="Mayor"),AND(AU168="Alta",AX168="Moderado"),AND(AU168="Alta",AX168="Mayor"),AND(AU168="Muy Alta",AX168="Leve"),AND(AU168="Muy Alta",AX168="Menor"),AND(AU168="Muy Alta",AX168="Moderado"),AND(AU168="Muy Alta",AX168="Mayor")),"Alto",IF(OR(AND(AU168="Muy Baja",AX168="Catastrófico"),AND(AU168="Baja",AX168="Catastrófico"),AND(AU168="Media",AX168="Catastrófico"),AND(AU168="Alta",AX168="Catastrófico"),AND(AU168="Muy Alta",AX168="Catastrófico")),"Extremo","")))),"")</f>
        <v>Bajo</v>
      </c>
      <c r="BA168" s="797" t="s">
        <v>257</v>
      </c>
      <c r="BB168" s="218"/>
      <c r="BC168" s="218"/>
      <c r="BD168" s="103" t="str">
        <f>IF(SUM(BE168:BH168)=0,"",SUM(BE168:BH168))</f>
        <v/>
      </c>
      <c r="BE168" s="219"/>
      <c r="BF168" s="219"/>
      <c r="BG168" s="219"/>
      <c r="BH168" s="219"/>
      <c r="BI168" s="47"/>
      <c r="BJ168" s="47"/>
      <c r="BK168" s="47"/>
      <c r="BL168" s="47"/>
      <c r="BM168" s="49"/>
      <c r="BN168" s="49"/>
      <c r="BO168" s="49"/>
      <c r="BP168" s="49"/>
      <c r="BQ168" s="105" t="str">
        <f>IF(SUM(BM168:BP168)=0,"",SUM(BM168:BP168))</f>
        <v/>
      </c>
      <c r="BR168" s="129" t="str">
        <f>IF(ISERROR(BQ168/BD168),"",(BQ168/BD168))</f>
        <v/>
      </c>
      <c r="BS168" s="867" t="s">
        <v>785</v>
      </c>
      <c r="BT168" s="867" t="s">
        <v>608</v>
      </c>
      <c r="BU168" s="867" t="s">
        <v>405</v>
      </c>
      <c r="BV168" s="870" t="s">
        <v>405</v>
      </c>
    </row>
    <row r="169" spans="1:74" ht="145.5" customHeight="1" x14ac:dyDescent="0.25">
      <c r="A169" s="925"/>
      <c r="B169" s="928"/>
      <c r="C169" s="904"/>
      <c r="D169" s="828"/>
      <c r="E169" s="831"/>
      <c r="F169" s="834"/>
      <c r="G169" s="868"/>
      <c r="H169" s="837"/>
      <c r="I169" s="798"/>
      <c r="J169" s="840"/>
      <c r="K169" s="843"/>
      <c r="L169" s="804"/>
      <c r="M169" s="874"/>
      <c r="N169" s="804"/>
      <c r="O169" s="804"/>
      <c r="P169" s="868"/>
      <c r="Q169" s="880"/>
      <c r="R169" s="798"/>
      <c r="S169" s="861"/>
      <c r="T169" s="798"/>
      <c r="U169" s="861"/>
      <c r="V169" s="798"/>
      <c r="W169" s="861"/>
      <c r="X169" s="864"/>
      <c r="Y169" s="861"/>
      <c r="Z169" s="861"/>
      <c r="AA169" s="846"/>
      <c r="AB169" s="152">
        <v>2</v>
      </c>
      <c r="AC169" s="132" t="s">
        <v>786</v>
      </c>
      <c r="AD169" s="132">
        <v>3</v>
      </c>
      <c r="AE169" s="151" t="s">
        <v>787</v>
      </c>
      <c r="AF169" s="147" t="str">
        <f t="shared" si="30"/>
        <v>Probabilidad</v>
      </c>
      <c r="AG169" s="153" t="s">
        <v>216</v>
      </c>
      <c r="AH169" s="148">
        <f t="shared" si="31"/>
        <v>0.25</v>
      </c>
      <c r="AI169" s="153" t="s">
        <v>217</v>
      </c>
      <c r="AJ169" s="148">
        <f t="shared" si="32"/>
        <v>0.15</v>
      </c>
      <c r="AK169" s="149">
        <f t="shared" si="33"/>
        <v>0.4</v>
      </c>
      <c r="AL169" s="154">
        <f>IFERROR(IF(AND(AF168="Probabilidad",AF169="Probabilidad"),(AL168-(+AL168*AK169)),IF(AF169="Probabilidad",(S168-(+S168*AK169)),IF(AF169="Impacto",AL168,""))),"")</f>
        <v>7.1999999999999995E-2</v>
      </c>
      <c r="AM169" s="154">
        <f>IFERROR(IF(AND(AF168="Impacto",AF169="Impacto"),(AM168-(+AM168*AK169)),IF(AF169="Impacto",(Y168-(+Y168*AK169)),IF(AF169="Probabilidad",AM168,""))),"")</f>
        <v>0.4</v>
      </c>
      <c r="AN169" s="155" t="s">
        <v>218</v>
      </c>
      <c r="AO169" s="155" t="s">
        <v>242</v>
      </c>
      <c r="AP169" s="155" t="s">
        <v>220</v>
      </c>
      <c r="AQ169" s="155" t="s">
        <v>221</v>
      </c>
      <c r="AR169" s="837"/>
      <c r="AS169" s="855"/>
      <c r="AT169" s="855"/>
      <c r="AU169" s="852"/>
      <c r="AV169" s="855"/>
      <c r="AW169" s="855"/>
      <c r="AX169" s="852"/>
      <c r="AY169" s="852"/>
      <c r="AZ169" s="852"/>
      <c r="BA169" s="798"/>
      <c r="BB169" s="130"/>
      <c r="BC169" s="130"/>
      <c r="BD169" s="150" t="str">
        <f t="shared" ref="BD169:BD221" si="34">IF(SUM(BE169:BH169)=0,"",SUM(BE169:BH169))</f>
        <v/>
      </c>
      <c r="BE169" s="156"/>
      <c r="BF169" s="156"/>
      <c r="BG169" s="156"/>
      <c r="BH169" s="156"/>
      <c r="BI169" s="131"/>
      <c r="BJ169" s="131"/>
      <c r="BK169" s="131"/>
      <c r="BL169" s="131"/>
      <c r="BM169" s="157"/>
      <c r="BN169" s="157"/>
      <c r="BO169" s="157"/>
      <c r="BP169" s="157"/>
      <c r="BQ169" s="158" t="str">
        <f>IF(SUM(BM169:BP169)=0,"",SUM(BM169:BP169))</f>
        <v/>
      </c>
      <c r="BR169" s="159" t="str">
        <f>IF(ISERROR(BQ169/BD169),"",(BQ169/BD169))</f>
        <v/>
      </c>
      <c r="BS169" s="868"/>
      <c r="BT169" s="868"/>
      <c r="BU169" s="868"/>
      <c r="BV169" s="871"/>
    </row>
    <row r="170" spans="1:74" ht="145.5" customHeight="1" x14ac:dyDescent="0.25">
      <c r="A170" s="925"/>
      <c r="B170" s="928"/>
      <c r="C170" s="904"/>
      <c r="D170" s="828"/>
      <c r="E170" s="831"/>
      <c r="F170" s="834"/>
      <c r="G170" s="868"/>
      <c r="H170" s="837"/>
      <c r="I170" s="798"/>
      <c r="J170" s="840"/>
      <c r="K170" s="843"/>
      <c r="L170" s="804"/>
      <c r="M170" s="874"/>
      <c r="N170" s="804"/>
      <c r="O170" s="804"/>
      <c r="P170" s="868"/>
      <c r="Q170" s="880"/>
      <c r="R170" s="798"/>
      <c r="S170" s="861"/>
      <c r="T170" s="798"/>
      <c r="U170" s="861"/>
      <c r="V170" s="798"/>
      <c r="W170" s="861"/>
      <c r="X170" s="864"/>
      <c r="Y170" s="861"/>
      <c r="Z170" s="861"/>
      <c r="AA170" s="846"/>
      <c r="AB170" s="152">
        <v>3</v>
      </c>
      <c r="AC170" s="132" t="s">
        <v>788</v>
      </c>
      <c r="AD170" s="132">
        <v>2</v>
      </c>
      <c r="AE170" s="132" t="s">
        <v>789</v>
      </c>
      <c r="AF170" s="147" t="str">
        <f t="shared" si="30"/>
        <v>Probabilidad</v>
      </c>
      <c r="AG170" s="153" t="s">
        <v>216</v>
      </c>
      <c r="AH170" s="148">
        <f t="shared" si="31"/>
        <v>0.25</v>
      </c>
      <c r="AI170" s="153" t="s">
        <v>217</v>
      </c>
      <c r="AJ170" s="148">
        <f t="shared" si="32"/>
        <v>0.15</v>
      </c>
      <c r="AK170" s="149">
        <f t="shared" si="33"/>
        <v>0.4</v>
      </c>
      <c r="AL170" s="154">
        <f>IFERROR(IF(AND(AF169="Probabilidad",AF170="Probabilidad"),(AL169-(+AL169*AK170)),IF(AND(AF169="Impacto",AF170="Probabilidad"),(AL168-(+AL168*AK170)),IF(AF170="Impacto",AL169,""))),"")</f>
        <v>4.3199999999999995E-2</v>
      </c>
      <c r="AM170" s="154">
        <f>IFERROR(IF(AND(AF169="Impacto",AF170="Impacto"),(AM169-(+AM169*AK170)),IF(AND(AF169="Probabilidad",AF170="Impacto"),(AM168-(+AM168*AK170)),IF(AF170="Probabilidad",AM169,""))),"")</f>
        <v>0.4</v>
      </c>
      <c r="AN170" s="155" t="s">
        <v>218</v>
      </c>
      <c r="AO170" s="155" t="s">
        <v>219</v>
      </c>
      <c r="AP170" s="155" t="s">
        <v>220</v>
      </c>
      <c r="AQ170" s="155" t="s">
        <v>244</v>
      </c>
      <c r="AR170" s="837"/>
      <c r="AS170" s="855"/>
      <c r="AT170" s="855"/>
      <c r="AU170" s="852"/>
      <c r="AV170" s="855"/>
      <c r="AW170" s="855"/>
      <c r="AX170" s="852"/>
      <c r="AY170" s="852"/>
      <c r="AZ170" s="852"/>
      <c r="BA170" s="798"/>
      <c r="BB170" s="130"/>
      <c r="BC170" s="130"/>
      <c r="BD170" s="150" t="str">
        <f t="shared" si="34"/>
        <v/>
      </c>
      <c r="BE170" s="156"/>
      <c r="BF170" s="156"/>
      <c r="BG170" s="156"/>
      <c r="BH170" s="156"/>
      <c r="BI170" s="131"/>
      <c r="BJ170" s="131"/>
      <c r="BK170" s="131"/>
      <c r="BL170" s="131"/>
      <c r="BM170" s="157"/>
      <c r="BN170" s="157"/>
      <c r="BO170" s="157"/>
      <c r="BP170" s="157"/>
      <c r="BQ170" s="158" t="str">
        <f t="shared" ref="BQ170:BQ221" si="35">IF(SUM(BM170:BP170)=0,"",SUM(BM170:BP170))</f>
        <v/>
      </c>
      <c r="BR170" s="159" t="str">
        <f t="shared" ref="BR170:BR221" si="36">IF(ISERROR(BQ170/BD170),"",(BQ170/BD170))</f>
        <v/>
      </c>
      <c r="BS170" s="868"/>
      <c r="BT170" s="868"/>
      <c r="BU170" s="868"/>
      <c r="BV170" s="871"/>
    </row>
    <row r="171" spans="1:74" x14ac:dyDescent="0.25">
      <c r="A171" s="925"/>
      <c r="B171" s="928"/>
      <c r="C171" s="904"/>
      <c r="D171" s="828"/>
      <c r="E171" s="831"/>
      <c r="F171" s="834"/>
      <c r="G171" s="868"/>
      <c r="H171" s="837"/>
      <c r="I171" s="798"/>
      <c r="J171" s="840"/>
      <c r="K171" s="843"/>
      <c r="L171" s="804"/>
      <c r="M171" s="874"/>
      <c r="N171" s="804"/>
      <c r="O171" s="804"/>
      <c r="P171" s="868"/>
      <c r="Q171" s="880"/>
      <c r="R171" s="798"/>
      <c r="S171" s="861"/>
      <c r="T171" s="798"/>
      <c r="U171" s="861"/>
      <c r="V171" s="798"/>
      <c r="W171" s="861"/>
      <c r="X171" s="864"/>
      <c r="Y171" s="861"/>
      <c r="Z171" s="861"/>
      <c r="AA171" s="846"/>
      <c r="AB171" s="152">
        <v>4</v>
      </c>
      <c r="AC171" s="151"/>
      <c r="AD171" s="151"/>
      <c r="AE171" s="151"/>
      <c r="AF171" s="147" t="str">
        <f t="shared" si="30"/>
        <v/>
      </c>
      <c r="AG171" s="153"/>
      <c r="AH171" s="148" t="str">
        <f t="shared" si="31"/>
        <v/>
      </c>
      <c r="AI171" s="153"/>
      <c r="AJ171" s="148" t="str">
        <f t="shared" si="32"/>
        <v/>
      </c>
      <c r="AK171" s="149" t="str">
        <f t="shared" si="33"/>
        <v/>
      </c>
      <c r="AL171" s="154" t="str">
        <f>IFERROR(IF(AND(AF170="Probabilidad",AF171="Probabilidad"),(AL170-(+AL170*AK171)),IF(AND(AF170="Impacto",AF171="Probabilidad"),(AL169-(+AL169*AK171)),IF(AF171="Impacto",AL170,""))),"")</f>
        <v/>
      </c>
      <c r="AM171" s="154" t="str">
        <f>IFERROR(IF(AND(AF170="Impacto",AF171="Impacto"),(AM170-(+AM170*AK171)),IF(AND(AF170="Probabilidad",AF171="Impacto"),(AM169-(+AM169*AK171)),IF(AF171="Probabilidad",AM170,""))),"")</f>
        <v/>
      </c>
      <c r="AN171" s="155"/>
      <c r="AO171" s="155"/>
      <c r="AP171" s="155"/>
      <c r="AQ171" s="155"/>
      <c r="AR171" s="837"/>
      <c r="AS171" s="855"/>
      <c r="AT171" s="855"/>
      <c r="AU171" s="852"/>
      <c r="AV171" s="855"/>
      <c r="AW171" s="855"/>
      <c r="AX171" s="852"/>
      <c r="AY171" s="852"/>
      <c r="AZ171" s="852"/>
      <c r="BA171" s="798"/>
      <c r="BB171" s="130"/>
      <c r="BC171" s="130"/>
      <c r="BD171" s="150" t="str">
        <f t="shared" si="34"/>
        <v/>
      </c>
      <c r="BE171" s="156"/>
      <c r="BF171" s="156"/>
      <c r="BG171" s="156"/>
      <c r="BH171" s="156"/>
      <c r="BI171" s="131"/>
      <c r="BJ171" s="131"/>
      <c r="BK171" s="131"/>
      <c r="BL171" s="131"/>
      <c r="BM171" s="157"/>
      <c r="BN171" s="157"/>
      <c r="BO171" s="157"/>
      <c r="BP171" s="157"/>
      <c r="BQ171" s="158" t="str">
        <f t="shared" si="35"/>
        <v/>
      </c>
      <c r="BR171" s="159" t="str">
        <f t="shared" si="36"/>
        <v/>
      </c>
      <c r="BS171" s="868"/>
      <c r="BT171" s="868"/>
      <c r="BU171" s="868"/>
      <c r="BV171" s="871"/>
    </row>
    <row r="172" spans="1:74" x14ac:dyDescent="0.25">
      <c r="A172" s="925"/>
      <c r="B172" s="928"/>
      <c r="C172" s="904"/>
      <c r="D172" s="828"/>
      <c r="E172" s="831"/>
      <c r="F172" s="834"/>
      <c r="G172" s="868"/>
      <c r="H172" s="837"/>
      <c r="I172" s="798"/>
      <c r="J172" s="840"/>
      <c r="K172" s="843"/>
      <c r="L172" s="804"/>
      <c r="M172" s="874"/>
      <c r="N172" s="804"/>
      <c r="O172" s="804"/>
      <c r="P172" s="868"/>
      <c r="Q172" s="880"/>
      <c r="R172" s="798"/>
      <c r="S172" s="861"/>
      <c r="T172" s="798"/>
      <c r="U172" s="861"/>
      <c r="V172" s="798"/>
      <c r="W172" s="861"/>
      <c r="X172" s="864"/>
      <c r="Y172" s="861"/>
      <c r="Z172" s="861"/>
      <c r="AA172" s="846"/>
      <c r="AB172" s="152">
        <v>5</v>
      </c>
      <c r="AC172" s="160"/>
      <c r="AD172" s="160"/>
      <c r="AE172" s="151"/>
      <c r="AF172" s="147" t="str">
        <f t="shared" si="30"/>
        <v/>
      </c>
      <c r="AG172" s="153"/>
      <c r="AH172" s="148" t="str">
        <f t="shared" si="31"/>
        <v/>
      </c>
      <c r="AI172" s="153"/>
      <c r="AJ172" s="148" t="str">
        <f t="shared" si="32"/>
        <v/>
      </c>
      <c r="AK172" s="149" t="str">
        <f t="shared" si="33"/>
        <v/>
      </c>
      <c r="AL172" s="154" t="str">
        <f>IFERROR(IF(AND(AF171="Probabilidad",AF172="Probabilidad"),(AL171-(+AL171*AK172)),IF(AND(AF171="Impacto",AF172="Probabilidad"),(AL170-(+AL170*AK172)),IF(AF172="Impacto",AL171,""))),"")</f>
        <v/>
      </c>
      <c r="AM172" s="154" t="str">
        <f>IFERROR(IF(AND(AF171="Impacto",AF172="Impacto"),(AM171-(+AM171*AK172)),IF(AND(AF171="Probabilidad",AF172="Impacto"),(AM170-(+AM170*AK172)),IF(AF172="Probabilidad",AM171,""))),"")</f>
        <v/>
      </c>
      <c r="AN172" s="155"/>
      <c r="AO172" s="155"/>
      <c r="AP172" s="155"/>
      <c r="AQ172" s="155"/>
      <c r="AR172" s="837"/>
      <c r="AS172" s="855"/>
      <c r="AT172" s="855"/>
      <c r="AU172" s="852"/>
      <c r="AV172" s="855"/>
      <c r="AW172" s="855"/>
      <c r="AX172" s="852"/>
      <c r="AY172" s="852"/>
      <c r="AZ172" s="852"/>
      <c r="BA172" s="798"/>
      <c r="BB172" s="130"/>
      <c r="BC172" s="130"/>
      <c r="BD172" s="150" t="str">
        <f t="shared" si="34"/>
        <v/>
      </c>
      <c r="BE172" s="156"/>
      <c r="BF172" s="156"/>
      <c r="BG172" s="156"/>
      <c r="BH172" s="156"/>
      <c r="BI172" s="131"/>
      <c r="BJ172" s="131"/>
      <c r="BK172" s="131"/>
      <c r="BL172" s="131"/>
      <c r="BM172" s="157"/>
      <c r="BN172" s="157"/>
      <c r="BO172" s="157"/>
      <c r="BP172" s="157"/>
      <c r="BQ172" s="158" t="str">
        <f t="shared" si="35"/>
        <v/>
      </c>
      <c r="BR172" s="159" t="str">
        <f t="shared" si="36"/>
        <v/>
      </c>
      <c r="BS172" s="868"/>
      <c r="BT172" s="868"/>
      <c r="BU172" s="868"/>
      <c r="BV172" s="871"/>
    </row>
    <row r="173" spans="1:74" ht="15.75" customHeight="1" thickBot="1" x14ac:dyDescent="0.3">
      <c r="A173" s="925"/>
      <c r="B173" s="928"/>
      <c r="C173" s="904"/>
      <c r="D173" s="829"/>
      <c r="E173" s="832"/>
      <c r="F173" s="835"/>
      <c r="G173" s="869"/>
      <c r="H173" s="838"/>
      <c r="I173" s="799"/>
      <c r="J173" s="841"/>
      <c r="K173" s="844"/>
      <c r="L173" s="805"/>
      <c r="M173" s="875"/>
      <c r="N173" s="805"/>
      <c r="O173" s="805"/>
      <c r="P173" s="869"/>
      <c r="Q173" s="881"/>
      <c r="R173" s="799"/>
      <c r="S173" s="862"/>
      <c r="T173" s="799"/>
      <c r="U173" s="862"/>
      <c r="V173" s="799"/>
      <c r="W173" s="862"/>
      <c r="X173" s="865"/>
      <c r="Y173" s="862"/>
      <c r="Z173" s="862"/>
      <c r="AA173" s="847"/>
      <c r="AB173" s="164">
        <v>6</v>
      </c>
      <c r="AC173" s="162"/>
      <c r="AD173" s="162"/>
      <c r="AE173" s="162"/>
      <c r="AF173" s="177" t="str">
        <f t="shared" si="30"/>
        <v/>
      </c>
      <c r="AG173" s="165"/>
      <c r="AH173" s="163" t="str">
        <f t="shared" si="31"/>
        <v/>
      </c>
      <c r="AI173" s="165"/>
      <c r="AJ173" s="163" t="str">
        <f t="shared" si="32"/>
        <v/>
      </c>
      <c r="AK173" s="166" t="str">
        <f t="shared" si="33"/>
        <v/>
      </c>
      <c r="AL173" s="222" t="str">
        <f>IFERROR(IF(AND(AF172="Probabilidad",AF173="Probabilidad"),(AL172-(+AL172*AK173)),IF(AND(AF172="Impacto",AF173="Probabilidad"),(AL171-(+AL171*AK173)),IF(AF173="Impacto",AL172,""))),"")</f>
        <v/>
      </c>
      <c r="AM173" s="222" t="str">
        <f>IFERROR(IF(AND(AF172="Impacto",AF173="Impacto"),(AM172-(+AM172*AK173)),IF(AND(AF172="Probabilidad",AF173="Impacto"),(AM171-(+AM171*AK173)),IF(AF173="Probabilidad",AM172,""))),"")</f>
        <v/>
      </c>
      <c r="AN173" s="223"/>
      <c r="AO173" s="223"/>
      <c r="AP173" s="223"/>
      <c r="AQ173" s="223"/>
      <c r="AR173" s="838"/>
      <c r="AS173" s="856"/>
      <c r="AT173" s="856"/>
      <c r="AU173" s="853"/>
      <c r="AV173" s="856"/>
      <c r="AW173" s="856"/>
      <c r="AX173" s="853"/>
      <c r="AY173" s="853"/>
      <c r="AZ173" s="853"/>
      <c r="BA173" s="799"/>
      <c r="BB173" s="167"/>
      <c r="BC173" s="167"/>
      <c r="BD173" s="161" t="str">
        <f t="shared" si="34"/>
        <v/>
      </c>
      <c r="BE173" s="168"/>
      <c r="BF173" s="168"/>
      <c r="BG173" s="168"/>
      <c r="BH173" s="168"/>
      <c r="BI173" s="169"/>
      <c r="BJ173" s="169"/>
      <c r="BK173" s="169"/>
      <c r="BL173" s="169"/>
      <c r="BM173" s="170"/>
      <c r="BN173" s="170"/>
      <c r="BO173" s="170"/>
      <c r="BP173" s="170"/>
      <c r="BQ173" s="171" t="str">
        <f t="shared" si="35"/>
        <v/>
      </c>
      <c r="BR173" s="172" t="str">
        <f t="shared" si="36"/>
        <v/>
      </c>
      <c r="BS173" s="869"/>
      <c r="BT173" s="869"/>
      <c r="BU173" s="869"/>
      <c r="BV173" s="872"/>
    </row>
    <row r="174" spans="1:74" ht="145.5" x14ac:dyDescent="0.25">
      <c r="A174" s="925"/>
      <c r="B174" s="928"/>
      <c r="C174" s="904"/>
      <c r="D174" s="827" t="s">
        <v>204</v>
      </c>
      <c r="E174" s="830" t="s">
        <v>777</v>
      </c>
      <c r="F174" s="833">
        <v>2</v>
      </c>
      <c r="G174" s="803" t="s">
        <v>790</v>
      </c>
      <c r="H174" s="836"/>
      <c r="I174" s="797"/>
      <c r="J174" s="839" t="s">
        <v>791</v>
      </c>
      <c r="K174" s="842" t="s">
        <v>208</v>
      </c>
      <c r="L174" s="803" t="s">
        <v>325</v>
      </c>
      <c r="M174" s="873" t="s">
        <v>792</v>
      </c>
      <c r="N174" s="803"/>
      <c r="O174" s="803"/>
      <c r="P174" s="803" t="s">
        <v>793</v>
      </c>
      <c r="Q174" s="1001">
        <v>0.9</v>
      </c>
      <c r="R174" s="797" t="s">
        <v>252</v>
      </c>
      <c r="S174" s="860">
        <f>IF(R174="Muy Alta",100%,IF(R174="Alta",80%,IF(R174="Media",60%,IF(R174="Baja",40%,IF(R174="Muy Baja",20%,"")))))</f>
        <v>0.4</v>
      </c>
      <c r="T174" s="797"/>
      <c r="U174" s="860" t="str">
        <f>IF(T174="Catastrófico",100%,IF(T174="Mayor",80%,IF(T174="Moderado",60%,IF(T174="Menor",40%,IF(T174="Leve",20%,"")))))</f>
        <v/>
      </c>
      <c r="V174" s="797" t="s">
        <v>213</v>
      </c>
      <c r="W174" s="860">
        <f>IF(V174="Catastrófico",100%,IF(V174="Mayor",80%,IF(V174="Moderado",60%,IF(V174="Menor",40%,IF(V174="Leve",20%,"")))))</f>
        <v>0.6</v>
      </c>
      <c r="X174" s="863" t="str">
        <f>IF(Y174=100%,"Catastrófico",IF(Y174=80%,"Mayor",IF(Y174=60%,"Moderado",IF(Y174=40%,"Menor",IF(Y174=20%,"Leve","")))))</f>
        <v>Moderado</v>
      </c>
      <c r="Y174" s="860">
        <f>IF(AND(U174="",W174=""),"",MAX(U174,W174))</f>
        <v>0.6</v>
      </c>
      <c r="Z174" s="860" t="str">
        <f>CONCATENATE(R174,X174)</f>
        <v>BajaModerado</v>
      </c>
      <c r="AA174" s="851" t="str">
        <f>IF(Z174="Muy AltaLeve","Alto",IF(Z174="Muy AltaMenor","Alto",IF(Z174="Muy AltaModerado","Alto",IF(Z174="Muy AltaMayor","Alto",IF(Z174="Muy AltaCatastrófico","Extremo",IF(Z174="AltaLeve","Moderado",IF(Z174="AltaMenor","Moderado",IF(Z174="AltaModerado","Alto",IF(Z174="AltaMayor","Alto",IF(Z174="AltaCatastrófico","Extremo",IF(Z174="MediaLeve","Moderado",IF(Z174="MediaMenor","Moderado",IF(Z174="MediaModerado","Moderado",IF(Z174="MediaMayor","Alto",IF(Z174="MediaCatastrófico","Extremo",IF(Z174="BajaLeve","Bajo",IF(Z174="BajaMenor","Moderado",IF(Z174="BajaModerado","Moderado",IF(Z174="BajaMayor","Alto",IF(Z174="BajaCatastrófico","Extremo",IF(Z174="Muy BajaLeve","Bajo",IF(Z174="Muy BajaMenor","Bajo",IF(Z174="Muy BajaModerado","Moderado",IF(Z174="Muy BajaMayor","Alto",IF(Z174="Muy BajaCatastrófico","Extremo","")))))))))))))))))))))))))</f>
        <v>Moderado</v>
      </c>
      <c r="AB174" s="98">
        <v>1</v>
      </c>
      <c r="AC174" s="13" t="s">
        <v>794</v>
      </c>
      <c r="AD174" s="13">
        <v>1</v>
      </c>
      <c r="AE174" s="13" t="s">
        <v>795</v>
      </c>
      <c r="AF174" s="100" t="str">
        <f t="shared" si="30"/>
        <v>Probabilidad</v>
      </c>
      <c r="AG174" s="10" t="s">
        <v>216</v>
      </c>
      <c r="AH174" s="15">
        <f t="shared" si="31"/>
        <v>0.25</v>
      </c>
      <c r="AI174" s="10" t="s">
        <v>217</v>
      </c>
      <c r="AJ174" s="15">
        <f t="shared" si="32"/>
        <v>0.15</v>
      </c>
      <c r="AK174" s="102">
        <f t="shared" si="33"/>
        <v>0.4</v>
      </c>
      <c r="AL174" s="101">
        <f>IFERROR(IF(AF174="Probabilidad",(S174-(+S174*AK174)),IF(AF174="Impacto",S174,"")),"")</f>
        <v>0.24</v>
      </c>
      <c r="AM174" s="101">
        <f>IFERROR(IF(AF174="Impacto",(Y174-(+Y174*AK174)),IF(AF174="Probabilidad",Y174,"")),"")</f>
        <v>0.6</v>
      </c>
      <c r="AN174" s="51" t="s">
        <v>218</v>
      </c>
      <c r="AO174" s="51" t="s">
        <v>219</v>
      </c>
      <c r="AP174" s="51" t="s">
        <v>220</v>
      </c>
      <c r="AQ174" s="51" t="s">
        <v>221</v>
      </c>
      <c r="AR174" s="866" t="s">
        <v>796</v>
      </c>
      <c r="AS174" s="854">
        <f>S174</f>
        <v>0.4</v>
      </c>
      <c r="AT174" s="854">
        <f>IF(AL174="","",MIN(AL174:AL179))</f>
        <v>0.11759999999999998</v>
      </c>
      <c r="AU174" s="851" t="str">
        <f>IFERROR(IF(AT174="","",IF(AT174&lt;=0.2,"Muy Baja",IF(AT174&lt;=0.4,"Baja",IF(AT174&lt;=0.6,"Media",IF(AT174&lt;=0.8,"Alta","Muy Alta"))))),"")</f>
        <v>Muy Baja</v>
      </c>
      <c r="AV174" s="854">
        <f>Y174</f>
        <v>0.6</v>
      </c>
      <c r="AW174" s="854">
        <f>IF(AM174="","",MIN(AM174:AM179))</f>
        <v>0.6</v>
      </c>
      <c r="AX174" s="851" t="str">
        <f>IFERROR(IF(AW174="","",IF(AW174&lt;=0.2,"Leve",IF(AW174&lt;=0.4,"Menor",IF(AW174&lt;=0.6,"Moderado",IF(AW174&lt;=0.8,"Mayor","Catastrófico"))))),"")</f>
        <v>Moderado</v>
      </c>
      <c r="AY174" s="851" t="str">
        <f>AA174</f>
        <v>Moderado</v>
      </c>
      <c r="AZ174" s="851" t="str">
        <f>IFERROR(IF(OR(AND(AU174="Muy Baja",AX174="Leve"),AND(AU174="Muy Baja",AX174="Menor"),AND(AU174="Baja",AX174="Leve")),"Bajo",IF(OR(AND(AU174="Muy baja",AX174="Moderado"),AND(AU174="Baja",AX174="Menor"),AND(AU174="Baja",AX174="Moderado"),AND(AU174="Media",AX174="Leve"),AND(AU174="Media",AX174="Menor"),AND(AU174="Media",AX174="Moderado"),AND(AU174="Alta",AX174="Leve"),AND(AU174="Alta",AX174="Menor")),"Moderado",IF(OR(AND(AU174="Muy Baja",AX174="Mayor"),AND(AU174="Baja",AX174="Mayor"),AND(AU174="Media",AX174="Mayor"),AND(AU174="Alta",AX174="Moderado"),AND(AU174="Alta",AX174="Mayor"),AND(AU174="Muy Alta",AX174="Leve"),AND(AU174="Muy Alta",AX174="Menor"),AND(AU174="Muy Alta",AX174="Moderado"),AND(AU174="Muy Alta",AX174="Mayor")),"Alto",IF(OR(AND(AU174="Muy Baja",AX174="Catastrófico"),AND(AU174="Baja",AX174="Catastrófico"),AND(AU174="Media",AX174="Catastrófico"),AND(AU174="Alta",AX174="Catastrófico"),AND(AU174="Muy Alta",AX174="Catastrófico")),"Extremo","")))),"")</f>
        <v>Moderado</v>
      </c>
      <c r="BA174" s="797" t="s">
        <v>223</v>
      </c>
      <c r="BB174" s="47" t="s">
        <v>797</v>
      </c>
      <c r="BC174" s="47" t="s">
        <v>798</v>
      </c>
      <c r="BD174" s="104">
        <f t="shared" si="34"/>
        <v>2</v>
      </c>
      <c r="BE174" s="9"/>
      <c r="BF174" s="9">
        <v>1</v>
      </c>
      <c r="BG174" s="9"/>
      <c r="BH174" s="9">
        <v>1</v>
      </c>
      <c r="BI174" s="47" t="s">
        <v>799</v>
      </c>
      <c r="BJ174" s="47" t="s">
        <v>800</v>
      </c>
      <c r="BK174" s="47" t="s">
        <v>801</v>
      </c>
      <c r="BL174" s="47" t="s">
        <v>802</v>
      </c>
      <c r="BM174" s="49">
        <v>1</v>
      </c>
      <c r="BN174" s="49"/>
      <c r="BO174" s="49"/>
      <c r="BP174" s="49"/>
      <c r="BQ174" s="105">
        <f t="shared" si="35"/>
        <v>1</v>
      </c>
      <c r="BR174" s="129">
        <f t="shared" si="36"/>
        <v>0.5</v>
      </c>
      <c r="BS174" s="803" t="s">
        <v>803</v>
      </c>
      <c r="BT174" s="867" t="s">
        <v>608</v>
      </c>
      <c r="BU174" s="867" t="s">
        <v>405</v>
      </c>
      <c r="BV174" s="867" t="s">
        <v>405</v>
      </c>
    </row>
    <row r="175" spans="1:74" ht="126.75" customHeight="1" x14ac:dyDescent="0.25">
      <c r="A175" s="925"/>
      <c r="B175" s="928"/>
      <c r="C175" s="904"/>
      <c r="D175" s="828"/>
      <c r="E175" s="831"/>
      <c r="F175" s="834"/>
      <c r="G175" s="804"/>
      <c r="H175" s="837"/>
      <c r="I175" s="798"/>
      <c r="J175" s="840"/>
      <c r="K175" s="843"/>
      <c r="L175" s="804"/>
      <c r="M175" s="874"/>
      <c r="N175" s="804"/>
      <c r="O175" s="804"/>
      <c r="P175" s="804"/>
      <c r="Q175" s="1002"/>
      <c r="R175" s="798"/>
      <c r="S175" s="861"/>
      <c r="T175" s="798"/>
      <c r="U175" s="861"/>
      <c r="V175" s="798"/>
      <c r="W175" s="861"/>
      <c r="X175" s="864"/>
      <c r="Y175" s="861"/>
      <c r="Z175" s="861"/>
      <c r="AA175" s="852"/>
      <c r="AB175" s="152">
        <v>2</v>
      </c>
      <c r="AC175" s="151" t="s">
        <v>804</v>
      </c>
      <c r="AD175" s="151">
        <v>2</v>
      </c>
      <c r="AE175" s="151" t="s">
        <v>805</v>
      </c>
      <c r="AF175" s="173" t="str">
        <f>IF(OR(AG175="Preventivo",AG175="Detectivo"),"Probabilidad",IF(AG175="Correctivo","Impacto",""))</f>
        <v>Probabilidad</v>
      </c>
      <c r="AG175" s="155" t="s">
        <v>286</v>
      </c>
      <c r="AH175" s="148">
        <f t="shared" si="31"/>
        <v>0.15</v>
      </c>
      <c r="AI175" s="155" t="s">
        <v>217</v>
      </c>
      <c r="AJ175" s="148">
        <f t="shared" si="32"/>
        <v>0.15</v>
      </c>
      <c r="AK175" s="149">
        <f t="shared" si="33"/>
        <v>0.3</v>
      </c>
      <c r="AL175" s="174">
        <f>IFERROR(IF(AND(AF174="Probabilidad",AF175="Probabilidad"),(AL174-(+AL174*AK175)),IF(AF175="Probabilidad",(S174-(+S174*AK175)),IF(AF175="Impacto",AL174,""))),"")</f>
        <v>0.16799999999999998</v>
      </c>
      <c r="AM175" s="174">
        <f>IFERROR(IF(AND(AF174="Impacto",AF175="Impacto"),(AM174-(+AM174*AK175)),IF(AF175="Impacto",(Y174-(+Y174*AK175)),IF(AF175="Probabilidad",AM174,""))),"")</f>
        <v>0.6</v>
      </c>
      <c r="AN175" s="155" t="s">
        <v>218</v>
      </c>
      <c r="AO175" s="155" t="s">
        <v>296</v>
      </c>
      <c r="AP175" s="155" t="s">
        <v>220</v>
      </c>
      <c r="AQ175" s="155" t="s">
        <v>221</v>
      </c>
      <c r="AR175" s="837"/>
      <c r="AS175" s="855"/>
      <c r="AT175" s="855"/>
      <c r="AU175" s="852"/>
      <c r="AV175" s="855"/>
      <c r="AW175" s="855"/>
      <c r="AX175" s="852"/>
      <c r="AY175" s="852"/>
      <c r="AZ175" s="852"/>
      <c r="BA175" s="798"/>
      <c r="BB175" s="131"/>
      <c r="BC175" s="131"/>
      <c r="BD175" s="175" t="str">
        <f t="shared" si="34"/>
        <v/>
      </c>
      <c r="BE175" s="151"/>
      <c r="BF175" s="151"/>
      <c r="BG175" s="151"/>
      <c r="BH175" s="151"/>
      <c r="BI175" s="131"/>
      <c r="BJ175" s="131"/>
      <c r="BK175" s="131"/>
      <c r="BL175" s="131"/>
      <c r="BM175" s="157"/>
      <c r="BN175" s="157"/>
      <c r="BO175" s="157"/>
      <c r="BP175" s="157"/>
      <c r="BQ175" s="158" t="str">
        <f t="shared" si="35"/>
        <v/>
      </c>
      <c r="BR175" s="159" t="str">
        <f t="shared" si="36"/>
        <v/>
      </c>
      <c r="BS175" s="804"/>
      <c r="BT175" s="868"/>
      <c r="BU175" s="868"/>
      <c r="BV175" s="868"/>
    </row>
    <row r="176" spans="1:74" ht="126.75" customHeight="1" x14ac:dyDescent="0.25">
      <c r="A176" s="925"/>
      <c r="B176" s="928"/>
      <c r="C176" s="904"/>
      <c r="D176" s="828"/>
      <c r="E176" s="831"/>
      <c r="F176" s="834"/>
      <c r="G176" s="804"/>
      <c r="H176" s="837"/>
      <c r="I176" s="798"/>
      <c r="J176" s="840"/>
      <c r="K176" s="843"/>
      <c r="L176" s="804"/>
      <c r="M176" s="874"/>
      <c r="N176" s="804"/>
      <c r="O176" s="804"/>
      <c r="P176" s="804"/>
      <c r="Q176" s="1002"/>
      <c r="R176" s="798"/>
      <c r="S176" s="861"/>
      <c r="T176" s="798"/>
      <c r="U176" s="861"/>
      <c r="V176" s="798"/>
      <c r="W176" s="861"/>
      <c r="X176" s="864"/>
      <c r="Y176" s="861"/>
      <c r="Z176" s="861"/>
      <c r="AA176" s="852"/>
      <c r="AB176" s="152">
        <v>3</v>
      </c>
      <c r="AC176" s="132" t="s">
        <v>806</v>
      </c>
      <c r="AD176" s="132">
        <v>2</v>
      </c>
      <c r="AE176" s="151" t="s">
        <v>807</v>
      </c>
      <c r="AF176" s="147" t="str">
        <f>IF(OR(AG176="Preventivo",AG176="Detectivo"),"Probabilidad",IF(AG176="Correctivo","Impacto",""))</f>
        <v>Probabilidad</v>
      </c>
      <c r="AG176" s="153" t="s">
        <v>286</v>
      </c>
      <c r="AH176" s="148">
        <f t="shared" si="31"/>
        <v>0.15</v>
      </c>
      <c r="AI176" s="153" t="s">
        <v>217</v>
      </c>
      <c r="AJ176" s="148">
        <f t="shared" si="32"/>
        <v>0.15</v>
      </c>
      <c r="AK176" s="149">
        <f t="shared" si="33"/>
        <v>0.3</v>
      </c>
      <c r="AL176" s="154">
        <f>IFERROR(IF(AND(AF175="Probabilidad",AF176="Probabilidad"),(AL175-(+AL175*AK176)),IF(AND(AF175="Impacto",AF176="Probabilidad"),(AL174-(+AL174*AK176)),IF(AF176="Impacto",AL175,""))),"")</f>
        <v>0.11759999999999998</v>
      </c>
      <c r="AM176" s="154">
        <f>IFERROR(IF(AND(AF175="Impacto",AF176="Impacto"),(AM175-(+AM175*AK176)),IF(AND(AF175="Probabilidad",AF176="Impacto"),(AM174-(+AM174*AK176)),IF(AF176="Probabilidad",AM175,""))),"")</f>
        <v>0.6</v>
      </c>
      <c r="AN176" s="155" t="s">
        <v>218</v>
      </c>
      <c r="AO176" s="155" t="s">
        <v>296</v>
      </c>
      <c r="AP176" s="155" t="s">
        <v>220</v>
      </c>
      <c r="AQ176" s="155" t="s">
        <v>221</v>
      </c>
      <c r="AR176" s="837"/>
      <c r="AS176" s="855"/>
      <c r="AT176" s="855"/>
      <c r="AU176" s="852"/>
      <c r="AV176" s="855"/>
      <c r="AW176" s="855"/>
      <c r="AX176" s="852"/>
      <c r="AY176" s="852"/>
      <c r="AZ176" s="852"/>
      <c r="BA176" s="798"/>
      <c r="BB176" s="131"/>
      <c r="BC176" s="131"/>
      <c r="BD176" s="175" t="str">
        <f t="shared" si="34"/>
        <v/>
      </c>
      <c r="BE176" s="151"/>
      <c r="BF176" s="151"/>
      <c r="BG176" s="151"/>
      <c r="BH176" s="151"/>
      <c r="BI176" s="131"/>
      <c r="BJ176" s="131"/>
      <c r="BK176" s="131"/>
      <c r="BL176" s="131"/>
      <c r="BM176" s="157"/>
      <c r="BN176" s="157"/>
      <c r="BO176" s="157"/>
      <c r="BP176" s="157"/>
      <c r="BQ176" s="158" t="str">
        <f t="shared" si="35"/>
        <v/>
      </c>
      <c r="BR176" s="159" t="str">
        <f t="shared" si="36"/>
        <v/>
      </c>
      <c r="BS176" s="804"/>
      <c r="BT176" s="868"/>
      <c r="BU176" s="868"/>
      <c r="BV176" s="868"/>
    </row>
    <row r="177" spans="1:74" x14ac:dyDescent="0.25">
      <c r="A177" s="925"/>
      <c r="B177" s="928"/>
      <c r="C177" s="904"/>
      <c r="D177" s="828"/>
      <c r="E177" s="831"/>
      <c r="F177" s="834"/>
      <c r="G177" s="804"/>
      <c r="H177" s="837"/>
      <c r="I177" s="798"/>
      <c r="J177" s="840"/>
      <c r="K177" s="843"/>
      <c r="L177" s="804"/>
      <c r="M177" s="874"/>
      <c r="N177" s="804"/>
      <c r="O177" s="804"/>
      <c r="P177" s="804"/>
      <c r="Q177" s="1002"/>
      <c r="R177" s="798"/>
      <c r="S177" s="861"/>
      <c r="T177" s="798"/>
      <c r="U177" s="861"/>
      <c r="V177" s="798"/>
      <c r="W177" s="861"/>
      <c r="X177" s="864"/>
      <c r="Y177" s="861"/>
      <c r="Z177" s="861"/>
      <c r="AA177" s="852"/>
      <c r="AB177" s="152">
        <v>4</v>
      </c>
      <c r="AC177" s="160"/>
      <c r="AD177" s="160"/>
      <c r="AE177" s="151"/>
      <c r="AF177" s="147" t="str">
        <f t="shared" si="30"/>
        <v/>
      </c>
      <c r="AG177" s="153"/>
      <c r="AH177" s="558" t="str">
        <f t="shared" si="31"/>
        <v/>
      </c>
      <c r="AI177" s="153"/>
      <c r="AJ177" s="558" t="str">
        <f t="shared" si="32"/>
        <v/>
      </c>
      <c r="AK177" s="559" t="str">
        <f t="shared" si="33"/>
        <v/>
      </c>
      <c r="AL177" s="154" t="str">
        <f>IFERROR(IF(AND(AF176="Probabilidad",AF177="Probabilidad"),(AL176-(+AL176*AK177)),IF(AND(AF176="Impacto",AF177="Probabilidad"),(AL175-(+AL175*AK177)),IF(AF177="Impacto",AL176,""))),"")</f>
        <v/>
      </c>
      <c r="AM177" s="154" t="str">
        <f>IFERROR(IF(AND(AF176="Impacto",AF177="Impacto"),(AM176-(+AM176*AK177)),IF(AND(AF176="Probabilidad",AF177="Impacto"),(AM175-(+AM175*AK177)),IF(AF177="Probabilidad",AM176,""))),"")</f>
        <v/>
      </c>
      <c r="AN177" s="153"/>
      <c r="AO177" s="153"/>
      <c r="AP177" s="153"/>
      <c r="AQ177" s="153"/>
      <c r="AR177" s="837"/>
      <c r="AS177" s="855"/>
      <c r="AT177" s="855"/>
      <c r="AU177" s="852"/>
      <c r="AV177" s="855"/>
      <c r="AW177" s="855"/>
      <c r="AX177" s="852"/>
      <c r="AY177" s="852"/>
      <c r="AZ177" s="852"/>
      <c r="BA177" s="798"/>
      <c r="BB177" s="131"/>
      <c r="BC177" s="131"/>
      <c r="BD177" s="175" t="str">
        <f t="shared" si="34"/>
        <v/>
      </c>
      <c r="BE177" s="151"/>
      <c r="BF177" s="151"/>
      <c r="BG177" s="151"/>
      <c r="BH177" s="151"/>
      <c r="BI177" s="131"/>
      <c r="BJ177" s="131"/>
      <c r="BK177" s="131"/>
      <c r="BL177" s="131"/>
      <c r="BM177" s="157"/>
      <c r="BN177" s="157"/>
      <c r="BO177" s="157"/>
      <c r="BP177" s="157"/>
      <c r="BQ177" s="158" t="str">
        <f t="shared" si="35"/>
        <v/>
      </c>
      <c r="BR177" s="159" t="str">
        <f t="shared" si="36"/>
        <v/>
      </c>
      <c r="BS177" s="804"/>
      <c r="BT177" s="868"/>
      <c r="BU177" s="868"/>
      <c r="BV177" s="868"/>
    </row>
    <row r="178" spans="1:74" x14ac:dyDescent="0.25">
      <c r="A178" s="925"/>
      <c r="B178" s="928"/>
      <c r="C178" s="904"/>
      <c r="D178" s="828"/>
      <c r="E178" s="831"/>
      <c r="F178" s="834"/>
      <c r="G178" s="804"/>
      <c r="H178" s="837"/>
      <c r="I178" s="798"/>
      <c r="J178" s="840"/>
      <c r="K178" s="843"/>
      <c r="L178" s="804"/>
      <c r="M178" s="874"/>
      <c r="N178" s="804"/>
      <c r="O178" s="804"/>
      <c r="P178" s="804"/>
      <c r="Q178" s="1002"/>
      <c r="R178" s="798"/>
      <c r="S178" s="861"/>
      <c r="T178" s="798"/>
      <c r="U178" s="861"/>
      <c r="V178" s="798"/>
      <c r="W178" s="861"/>
      <c r="X178" s="864"/>
      <c r="Y178" s="861"/>
      <c r="Z178" s="861"/>
      <c r="AA178" s="852"/>
      <c r="AB178" s="152">
        <v>5</v>
      </c>
      <c r="AC178" s="176"/>
      <c r="AD178" s="176"/>
      <c r="AE178" s="151"/>
      <c r="AF178" s="147" t="str">
        <f t="shared" si="30"/>
        <v/>
      </c>
      <c r="AG178" s="153"/>
      <c r="AH178" s="148" t="str">
        <f t="shared" si="31"/>
        <v/>
      </c>
      <c r="AI178" s="153"/>
      <c r="AJ178" s="148" t="str">
        <f t="shared" si="32"/>
        <v/>
      </c>
      <c r="AK178" s="149" t="str">
        <f t="shared" si="33"/>
        <v/>
      </c>
      <c r="AL178" s="154" t="str">
        <f>IFERROR(IF(AND(AF177="Probabilidad",AF178="Probabilidad"),(AL177-(+AL177*AK178)),IF(AND(AF177="Impacto",AF178="Probabilidad"),(AL176-(+AL176*AK178)),IF(AF178="Impacto",AL177,""))),"")</f>
        <v/>
      </c>
      <c r="AM178" s="154" t="str">
        <f>IFERROR(IF(AND(AF177="Impacto",AF178="Impacto"),(AM177-(+AM177*AK178)),IF(AND(AF177="Probabilidad",AF178="Impacto"),(AM176-(+AM176*AK178)),IF(AF178="Probabilidad",AM177,""))),"")</f>
        <v/>
      </c>
      <c r="AN178" s="155"/>
      <c r="AO178" s="155"/>
      <c r="AP178" s="155"/>
      <c r="AQ178" s="155"/>
      <c r="AR178" s="837"/>
      <c r="AS178" s="855"/>
      <c r="AT178" s="855"/>
      <c r="AU178" s="852"/>
      <c r="AV178" s="855"/>
      <c r="AW178" s="855"/>
      <c r="AX178" s="852"/>
      <c r="AY178" s="852"/>
      <c r="AZ178" s="852"/>
      <c r="BA178" s="798"/>
      <c r="BB178" s="131"/>
      <c r="BC178" s="131"/>
      <c r="BD178" s="175" t="str">
        <f t="shared" si="34"/>
        <v/>
      </c>
      <c r="BE178" s="151"/>
      <c r="BF178" s="151"/>
      <c r="BG178" s="151"/>
      <c r="BH178" s="151"/>
      <c r="BI178" s="131"/>
      <c r="BJ178" s="131"/>
      <c r="BK178" s="131"/>
      <c r="BL178" s="131"/>
      <c r="BM178" s="157"/>
      <c r="BN178" s="157"/>
      <c r="BO178" s="157"/>
      <c r="BP178" s="157"/>
      <c r="BQ178" s="158" t="str">
        <f t="shared" si="35"/>
        <v/>
      </c>
      <c r="BR178" s="159" t="str">
        <f t="shared" si="36"/>
        <v/>
      </c>
      <c r="BS178" s="804"/>
      <c r="BT178" s="868"/>
      <c r="BU178" s="868"/>
      <c r="BV178" s="868"/>
    </row>
    <row r="179" spans="1:74" ht="15.75" customHeight="1" thickBot="1" x14ac:dyDescent="0.3">
      <c r="A179" s="925"/>
      <c r="B179" s="928"/>
      <c r="C179" s="904"/>
      <c r="D179" s="829"/>
      <c r="E179" s="832"/>
      <c r="F179" s="835"/>
      <c r="G179" s="805"/>
      <c r="H179" s="838"/>
      <c r="I179" s="799"/>
      <c r="J179" s="841"/>
      <c r="K179" s="844"/>
      <c r="L179" s="805"/>
      <c r="M179" s="875"/>
      <c r="N179" s="805"/>
      <c r="O179" s="805"/>
      <c r="P179" s="805"/>
      <c r="Q179" s="1003"/>
      <c r="R179" s="799"/>
      <c r="S179" s="862"/>
      <c r="T179" s="799"/>
      <c r="U179" s="862"/>
      <c r="V179" s="799"/>
      <c r="W179" s="862"/>
      <c r="X179" s="865"/>
      <c r="Y179" s="862"/>
      <c r="Z179" s="862"/>
      <c r="AA179" s="853"/>
      <c r="AB179" s="164">
        <v>6</v>
      </c>
      <c r="AC179" s="162"/>
      <c r="AD179" s="162"/>
      <c r="AE179" s="162"/>
      <c r="AF179" s="177" t="str">
        <f t="shared" si="30"/>
        <v/>
      </c>
      <c r="AG179" s="165"/>
      <c r="AH179" s="163" t="str">
        <f t="shared" si="31"/>
        <v/>
      </c>
      <c r="AI179" s="165"/>
      <c r="AJ179" s="163" t="str">
        <f t="shared" si="32"/>
        <v/>
      </c>
      <c r="AK179" s="166" t="str">
        <f t="shared" si="33"/>
        <v/>
      </c>
      <c r="AL179" s="154" t="str">
        <f>IFERROR(IF(AND(AF178="Probabilidad",AF179="Probabilidad"),(AL178-(+AL178*AK179)),IF(AND(AF178="Impacto",AF179="Probabilidad"),(AL177-(+AL177*AK179)),IF(AF179="Impacto",AL178,""))),"")</f>
        <v/>
      </c>
      <c r="AM179" s="154" t="str">
        <f>IFERROR(IF(AND(AF178="Impacto",AF179="Impacto"),(AM178-(+AM178*AK179)),IF(AND(AF178="Probabilidad",AF179="Impacto"),(AM177-(+AM177*AK179)),IF(AF179="Probabilidad",AM178,""))),"")</f>
        <v/>
      </c>
      <c r="AN179" s="52"/>
      <c r="AO179" s="52"/>
      <c r="AP179" s="52"/>
      <c r="AQ179" s="52"/>
      <c r="AR179" s="838"/>
      <c r="AS179" s="856"/>
      <c r="AT179" s="856"/>
      <c r="AU179" s="853"/>
      <c r="AV179" s="856"/>
      <c r="AW179" s="856"/>
      <c r="AX179" s="853"/>
      <c r="AY179" s="853"/>
      <c r="AZ179" s="853"/>
      <c r="BA179" s="799"/>
      <c r="BB179" s="169"/>
      <c r="BC179" s="169"/>
      <c r="BD179" s="178" t="str">
        <f t="shared" si="34"/>
        <v/>
      </c>
      <c r="BE179" s="162"/>
      <c r="BF179" s="162"/>
      <c r="BG179" s="162"/>
      <c r="BH179" s="162"/>
      <c r="BI179" s="169"/>
      <c r="BJ179" s="169"/>
      <c r="BK179" s="169"/>
      <c r="BL179" s="169"/>
      <c r="BM179" s="170"/>
      <c r="BN179" s="170"/>
      <c r="BO179" s="170"/>
      <c r="BP179" s="170"/>
      <c r="BQ179" s="171" t="str">
        <f t="shared" si="35"/>
        <v/>
      </c>
      <c r="BR179" s="172" t="str">
        <f t="shared" si="36"/>
        <v/>
      </c>
      <c r="BS179" s="805"/>
      <c r="BT179" s="869"/>
      <c r="BU179" s="869"/>
      <c r="BV179" s="869"/>
    </row>
    <row r="180" spans="1:74" ht="126.75" customHeight="1" x14ac:dyDescent="0.25">
      <c r="A180" s="925"/>
      <c r="B180" s="928"/>
      <c r="C180" s="904"/>
      <c r="D180" s="827" t="s">
        <v>204</v>
      </c>
      <c r="E180" s="830" t="s">
        <v>777</v>
      </c>
      <c r="F180" s="833">
        <v>3</v>
      </c>
      <c r="G180" s="803" t="s">
        <v>808</v>
      </c>
      <c r="H180" s="836"/>
      <c r="I180" s="797"/>
      <c r="J180" s="839" t="s">
        <v>809</v>
      </c>
      <c r="K180" s="842" t="s">
        <v>208</v>
      </c>
      <c r="L180" s="803" t="s">
        <v>325</v>
      </c>
      <c r="M180" s="873" t="s">
        <v>810</v>
      </c>
      <c r="N180" s="803"/>
      <c r="O180" s="803"/>
      <c r="P180" s="867" t="s">
        <v>811</v>
      </c>
      <c r="Q180" s="1001">
        <v>0.9</v>
      </c>
      <c r="R180" s="797" t="s">
        <v>212</v>
      </c>
      <c r="S180" s="860">
        <f>IF(R180="Muy Alta",100%,IF(R180="Alta",80%,IF(R180="Media",60%,IF(R180="Baja",40%,IF(R180="Muy Baja",20%,"")))))</f>
        <v>0.6</v>
      </c>
      <c r="T180" s="797"/>
      <c r="U180" s="860" t="str">
        <f>IF(T180="Catastrófico",100%,IF(T180="Mayor",80%,IF(T180="Moderado",60%,IF(T180="Menor",40%,IF(T180="Leve",20%,"")))))</f>
        <v/>
      </c>
      <c r="V180" s="797" t="s">
        <v>328</v>
      </c>
      <c r="W180" s="860">
        <f>IF(V180="Catastrófico",100%,IF(V180="Mayor",80%,IF(V180="Moderado",60%,IF(V180="Menor",40%,IF(V180="Leve",20%,"")))))</f>
        <v>0.2</v>
      </c>
      <c r="X180" s="863" t="str">
        <f>IF(Y180=100%,"Catastrófico",IF(Y180=80%,"Mayor",IF(Y180=60%,"Moderado",IF(Y180=40%,"Menor",IF(Y180=20%,"Leve","")))))</f>
        <v>Leve</v>
      </c>
      <c r="Y180" s="860">
        <f>IF(AND(U180="",W180=""),"",MAX(U180,W180))</f>
        <v>0.2</v>
      </c>
      <c r="Z180" s="860" t="str">
        <f>CONCATENATE(R180,X180)</f>
        <v>MediaLeve</v>
      </c>
      <c r="AA180" s="851" t="str">
        <f>IF(Z180="Muy AltaLeve","Alto",IF(Z180="Muy AltaMenor","Alto",IF(Z180="Muy AltaModerado","Alto",IF(Z180="Muy AltaMayor","Alto",IF(Z180="Muy AltaCatastrófico","Extremo",IF(Z180="AltaLeve","Moderado",IF(Z180="AltaMenor","Moderado",IF(Z180="AltaModerado","Alto",IF(Z180="AltaMayor","Alto",IF(Z180="AltaCatastrófico","Extremo",IF(Z180="MediaLeve","Moderado",IF(Z180="MediaMenor","Moderado",IF(Z180="MediaModerado","Moderado",IF(Z180="MediaMayor","Alto",IF(Z180="MediaCatastrófico","Extremo",IF(Z180="BajaLeve","Bajo",IF(Z180="BajaMenor","Moderado",IF(Z180="BajaModerado","Moderado",IF(Z180="BajaMayor","Alto",IF(Z180="BajaCatastrófico","Extremo",IF(Z180="Muy BajaLeve","Bajo",IF(Z180="Muy BajaMenor","Bajo",IF(Z180="Muy BajaModerado","Moderado",IF(Z180="Muy BajaMayor","Alto",IF(Z180="Muy BajaCatastrófico","Extremo","")))))))))))))))))))))))))</f>
        <v>Moderado</v>
      </c>
      <c r="AB180" s="98">
        <v>1</v>
      </c>
      <c r="AC180" s="132" t="s">
        <v>812</v>
      </c>
      <c r="AD180" s="233">
        <v>1</v>
      </c>
      <c r="AE180" s="309" t="s">
        <v>813</v>
      </c>
      <c r="AF180" s="100" t="str">
        <f t="shared" si="30"/>
        <v>Probabilidad</v>
      </c>
      <c r="AG180" s="10" t="s">
        <v>286</v>
      </c>
      <c r="AH180" s="15">
        <f t="shared" si="31"/>
        <v>0.15</v>
      </c>
      <c r="AI180" s="10" t="s">
        <v>814</v>
      </c>
      <c r="AJ180" s="15">
        <f t="shared" si="32"/>
        <v>0.25</v>
      </c>
      <c r="AK180" s="102">
        <f t="shared" si="33"/>
        <v>0.4</v>
      </c>
      <c r="AL180" s="101">
        <f>IFERROR(IF(AF180="Probabilidad",(S180-(+S180*AK180)),IF(AF180="Impacto",S180,"")),"")</f>
        <v>0.36</v>
      </c>
      <c r="AM180" s="101">
        <f>IFERROR(IF(AF180="Impacto",(Y180-(+Y180*AK180)),IF(AF180="Probabilidad",Y180,"")),"")</f>
        <v>0.2</v>
      </c>
      <c r="AN180" s="51" t="s">
        <v>218</v>
      </c>
      <c r="AO180" s="51" t="s">
        <v>296</v>
      </c>
      <c r="AP180" s="51" t="s">
        <v>243</v>
      </c>
      <c r="AQ180" s="51" t="s">
        <v>221</v>
      </c>
      <c r="AR180" s="866" t="s">
        <v>815</v>
      </c>
      <c r="AS180" s="854">
        <f>S180</f>
        <v>0.6</v>
      </c>
      <c r="AT180" s="854">
        <f>IF(AL180="","",MIN(AL180:AL185))</f>
        <v>0.18</v>
      </c>
      <c r="AU180" s="851" t="str">
        <f>IFERROR(IF(AT180="","",IF(AT180&lt;=0.2,"Muy Baja",IF(AT180&lt;=0.4,"Baja",IF(AT180&lt;=0.6,"Media",IF(AT180&lt;=0.8,"Alta","Muy Alta"))))),"")</f>
        <v>Muy Baja</v>
      </c>
      <c r="AV180" s="854">
        <f>Y180</f>
        <v>0.2</v>
      </c>
      <c r="AW180" s="854">
        <f>IF(AM180="","",MIN(AM180:AM185))</f>
        <v>0.2</v>
      </c>
      <c r="AX180" s="851" t="str">
        <f>IFERROR(IF(AW180="","",IF(AW180&lt;=0.2,"Leve",IF(AW180&lt;=0.4,"Menor",IF(AW180&lt;=0.6,"Moderado",IF(AW180&lt;=0.8,"Mayor","Catastrófico"))))),"")</f>
        <v>Leve</v>
      </c>
      <c r="AY180" s="851" t="str">
        <f>AA180</f>
        <v>Moderado</v>
      </c>
      <c r="AZ180" s="851" t="str">
        <f>IFERROR(IF(OR(AND(AU180="Muy Baja",AX180="Leve"),AND(AU180="Muy Baja",AX180="Menor"),AND(AU180="Baja",AX180="Leve")),"Bajo",IF(OR(AND(AU180="Muy baja",AX180="Moderado"),AND(AU180="Baja",AX180="Menor"),AND(AU180="Baja",AX180="Moderado"),AND(AU180="Media",AX180="Leve"),AND(AU180="Media",AX180="Menor"),AND(AU180="Media",AX180="Moderado"),AND(AU180="Alta",AX180="Leve"),AND(AU180="Alta",AX180="Menor")),"Moderado",IF(OR(AND(AU180="Muy Baja",AX180="Mayor"),AND(AU180="Baja",AX180="Mayor"),AND(AU180="Media",AX180="Mayor"),AND(AU180="Alta",AX180="Moderado"),AND(AU180="Alta",AX180="Mayor"),AND(AU180="Muy Alta",AX180="Leve"),AND(AU180="Muy Alta",AX180="Menor"),AND(AU180="Muy Alta",AX180="Moderado"),AND(AU180="Muy Alta",AX180="Mayor")),"Alto",IF(OR(AND(AU180="Muy Baja",AX180="Catastrófico"),AND(AU180="Baja",AX180="Catastrófico"),AND(AU180="Media",AX180="Catastrófico"),AND(AU180="Alta",AX180="Catastrófico"),AND(AU180="Muy Alta",AX180="Catastrófico")),"Extremo","")))),"")</f>
        <v>Bajo</v>
      </c>
      <c r="BA180" s="797" t="s">
        <v>257</v>
      </c>
      <c r="BB180" s="313"/>
      <c r="BC180" s="47"/>
      <c r="BD180" s="104" t="str">
        <f t="shared" si="34"/>
        <v/>
      </c>
      <c r="BE180" s="9"/>
      <c r="BF180" s="9"/>
      <c r="BG180" s="9"/>
      <c r="BH180" s="9"/>
      <c r="BI180" s="47"/>
      <c r="BJ180" s="47"/>
      <c r="BK180" s="47"/>
      <c r="BL180" s="47"/>
      <c r="BM180" s="49"/>
      <c r="BN180" s="49"/>
      <c r="BO180" s="49"/>
      <c r="BP180" s="49"/>
      <c r="BQ180" s="105" t="str">
        <f t="shared" si="35"/>
        <v/>
      </c>
      <c r="BR180" s="129" t="str">
        <f t="shared" si="36"/>
        <v/>
      </c>
      <c r="BS180" s="867" t="s">
        <v>816</v>
      </c>
      <c r="BT180" s="867" t="s">
        <v>608</v>
      </c>
      <c r="BU180" s="867" t="s">
        <v>405</v>
      </c>
      <c r="BV180" s="867" t="s">
        <v>405</v>
      </c>
    </row>
    <row r="181" spans="1:74" ht="126.75" customHeight="1" x14ac:dyDescent="0.25">
      <c r="A181" s="925"/>
      <c r="B181" s="928"/>
      <c r="C181" s="904"/>
      <c r="D181" s="828"/>
      <c r="E181" s="831"/>
      <c r="F181" s="834"/>
      <c r="G181" s="804"/>
      <c r="H181" s="837"/>
      <c r="I181" s="798"/>
      <c r="J181" s="840"/>
      <c r="K181" s="843"/>
      <c r="L181" s="804"/>
      <c r="M181" s="874"/>
      <c r="N181" s="804"/>
      <c r="O181" s="804"/>
      <c r="P181" s="868"/>
      <c r="Q181" s="1002"/>
      <c r="R181" s="798"/>
      <c r="S181" s="861"/>
      <c r="T181" s="798"/>
      <c r="U181" s="861"/>
      <c r="V181" s="798"/>
      <c r="W181" s="861"/>
      <c r="X181" s="864"/>
      <c r="Y181" s="861"/>
      <c r="Z181" s="861"/>
      <c r="AA181" s="852"/>
      <c r="AB181" s="152">
        <v>2</v>
      </c>
      <c r="AC181" s="132" t="s">
        <v>817</v>
      </c>
      <c r="AD181" s="180">
        <v>2</v>
      </c>
      <c r="AE181" s="132" t="s">
        <v>818</v>
      </c>
      <c r="AF181" s="147" t="str">
        <f t="shared" si="30"/>
        <v>Probabilidad</v>
      </c>
      <c r="AG181" s="153" t="s">
        <v>216</v>
      </c>
      <c r="AH181" s="148">
        <f t="shared" si="31"/>
        <v>0.25</v>
      </c>
      <c r="AI181" s="153" t="s">
        <v>814</v>
      </c>
      <c r="AJ181" s="148">
        <f t="shared" si="32"/>
        <v>0.25</v>
      </c>
      <c r="AK181" s="149">
        <f t="shared" si="33"/>
        <v>0.5</v>
      </c>
      <c r="AL181" s="154">
        <f>IFERROR(IF(AND(AF180="Probabilidad",AF181="Probabilidad"),(AL180-(+AL180*AK181)),IF(AF181="Probabilidad",(S180-(+S180*AK181)),IF(AF181="Impacto",AL180,""))),"")</f>
        <v>0.18</v>
      </c>
      <c r="AM181" s="154">
        <f>IFERROR(IF(AND(AF180="Impacto",AF181="Impacto"),(AM180-(+AM180*AK181)),IF(AF181="Impacto",(Y180-(+Y180*AK181)),IF(AF181="Probabilidad",AM180,""))),"")</f>
        <v>0.2</v>
      </c>
      <c r="AN181" s="155" t="s">
        <v>218</v>
      </c>
      <c r="AO181" s="155" t="s">
        <v>296</v>
      </c>
      <c r="AP181" s="155" t="s">
        <v>243</v>
      </c>
      <c r="AQ181" s="155" t="s">
        <v>221</v>
      </c>
      <c r="AR181" s="837"/>
      <c r="AS181" s="855"/>
      <c r="AT181" s="855"/>
      <c r="AU181" s="852"/>
      <c r="AV181" s="855"/>
      <c r="AW181" s="855"/>
      <c r="AX181" s="852"/>
      <c r="AY181" s="852"/>
      <c r="AZ181" s="852"/>
      <c r="BA181" s="798"/>
      <c r="BB181" s="179"/>
      <c r="BC181" s="131"/>
      <c r="BD181" s="175" t="str">
        <f t="shared" si="34"/>
        <v/>
      </c>
      <c r="BE181" s="151"/>
      <c r="BF181" s="151"/>
      <c r="BG181" s="151"/>
      <c r="BH181" s="151"/>
      <c r="BI181" s="131"/>
      <c r="BJ181" s="131"/>
      <c r="BK181" s="131"/>
      <c r="BL181" s="131"/>
      <c r="BM181" s="157"/>
      <c r="BN181" s="157"/>
      <c r="BO181" s="157"/>
      <c r="BP181" s="157"/>
      <c r="BQ181" s="158" t="str">
        <f t="shared" si="35"/>
        <v/>
      </c>
      <c r="BR181" s="159" t="str">
        <f t="shared" si="36"/>
        <v/>
      </c>
      <c r="BS181" s="868"/>
      <c r="BT181" s="868"/>
      <c r="BU181" s="868"/>
      <c r="BV181" s="868"/>
    </row>
    <row r="182" spans="1:74" x14ac:dyDescent="0.25">
      <c r="A182" s="925"/>
      <c r="B182" s="928"/>
      <c r="C182" s="904"/>
      <c r="D182" s="828"/>
      <c r="E182" s="831"/>
      <c r="F182" s="834"/>
      <c r="G182" s="804"/>
      <c r="H182" s="837"/>
      <c r="I182" s="798"/>
      <c r="J182" s="840"/>
      <c r="K182" s="843"/>
      <c r="L182" s="804"/>
      <c r="M182" s="874"/>
      <c r="N182" s="804"/>
      <c r="O182" s="804"/>
      <c r="P182" s="868"/>
      <c r="Q182" s="1002"/>
      <c r="R182" s="798"/>
      <c r="S182" s="861"/>
      <c r="T182" s="798"/>
      <c r="U182" s="861"/>
      <c r="V182" s="798"/>
      <c r="W182" s="861"/>
      <c r="X182" s="864"/>
      <c r="Y182" s="861"/>
      <c r="Z182" s="861"/>
      <c r="AA182" s="852"/>
      <c r="AB182" s="152">
        <v>3</v>
      </c>
      <c r="AC182" s="180"/>
      <c r="AD182" s="180"/>
      <c r="AE182" s="151"/>
      <c r="AF182" s="147" t="str">
        <f t="shared" si="30"/>
        <v/>
      </c>
      <c r="AG182" s="153"/>
      <c r="AH182" s="148" t="str">
        <f t="shared" si="31"/>
        <v/>
      </c>
      <c r="AI182" s="153"/>
      <c r="AJ182" s="148" t="str">
        <f t="shared" si="32"/>
        <v/>
      </c>
      <c r="AK182" s="149" t="str">
        <f t="shared" si="33"/>
        <v/>
      </c>
      <c r="AL182" s="154" t="str">
        <f>IFERROR(IF(AND(AF181="Probabilidad",AF182="Probabilidad"),(AL181-(+AL181*AK182)),IF(AND(AF181="Impacto",AF182="Probabilidad"),(AL180-(+AL180*AK182)),IF(AF182="Impacto",AL181,""))),"")</f>
        <v/>
      </c>
      <c r="AM182" s="154" t="str">
        <f>IFERROR(IF(AND(AF181="Impacto",AF182="Impacto"),(AM181-(+AM181*AK182)),IF(AND(AF181="Probabilidad",AF182="Impacto"),(AM180-(+AM180*AK182)),IF(AF182="Probabilidad",AM181,""))),"")</f>
        <v/>
      </c>
      <c r="AN182" s="155"/>
      <c r="AO182" s="155"/>
      <c r="AP182" s="155"/>
      <c r="AQ182" s="155"/>
      <c r="AR182" s="837"/>
      <c r="AS182" s="855"/>
      <c r="AT182" s="855"/>
      <c r="AU182" s="852"/>
      <c r="AV182" s="855"/>
      <c r="AW182" s="855"/>
      <c r="AX182" s="852"/>
      <c r="AY182" s="852"/>
      <c r="AZ182" s="852"/>
      <c r="BA182" s="798"/>
      <c r="BB182" s="179"/>
      <c r="BC182" s="131"/>
      <c r="BD182" s="175" t="str">
        <f t="shared" si="34"/>
        <v/>
      </c>
      <c r="BE182" s="151"/>
      <c r="BF182" s="151"/>
      <c r="BG182" s="151"/>
      <c r="BH182" s="151"/>
      <c r="BI182" s="131"/>
      <c r="BJ182" s="131"/>
      <c r="BK182" s="131"/>
      <c r="BL182" s="131"/>
      <c r="BM182" s="157"/>
      <c r="BN182" s="157"/>
      <c r="BO182" s="157"/>
      <c r="BP182" s="157"/>
      <c r="BQ182" s="158" t="str">
        <f t="shared" si="35"/>
        <v/>
      </c>
      <c r="BR182" s="159" t="str">
        <f t="shared" si="36"/>
        <v/>
      </c>
      <c r="BS182" s="868"/>
      <c r="BT182" s="868"/>
      <c r="BU182" s="868"/>
      <c r="BV182" s="868"/>
    </row>
    <row r="183" spans="1:74" x14ac:dyDescent="0.25">
      <c r="A183" s="925"/>
      <c r="B183" s="928"/>
      <c r="C183" s="904"/>
      <c r="D183" s="828"/>
      <c r="E183" s="831"/>
      <c r="F183" s="834"/>
      <c r="G183" s="804"/>
      <c r="H183" s="837"/>
      <c r="I183" s="798"/>
      <c r="J183" s="840"/>
      <c r="K183" s="843"/>
      <c r="L183" s="804"/>
      <c r="M183" s="874"/>
      <c r="N183" s="804"/>
      <c r="O183" s="804"/>
      <c r="P183" s="868"/>
      <c r="Q183" s="1002"/>
      <c r="R183" s="798"/>
      <c r="S183" s="861"/>
      <c r="T183" s="798"/>
      <c r="U183" s="861"/>
      <c r="V183" s="798"/>
      <c r="W183" s="861"/>
      <c r="X183" s="864"/>
      <c r="Y183" s="861"/>
      <c r="Z183" s="861"/>
      <c r="AA183" s="852"/>
      <c r="AB183" s="152">
        <v>4</v>
      </c>
      <c r="AC183" s="180"/>
      <c r="AD183" s="180"/>
      <c r="AE183" s="151"/>
      <c r="AF183" s="147" t="str">
        <f t="shared" si="30"/>
        <v/>
      </c>
      <c r="AG183" s="153"/>
      <c r="AH183" s="148" t="str">
        <f t="shared" si="31"/>
        <v/>
      </c>
      <c r="AI183" s="153"/>
      <c r="AJ183" s="148" t="str">
        <f t="shared" si="32"/>
        <v/>
      </c>
      <c r="AK183" s="149" t="str">
        <f t="shared" si="33"/>
        <v/>
      </c>
      <c r="AL183" s="154" t="str">
        <f>IFERROR(IF(AND(AF182="Probabilidad",AF183="Probabilidad"),(AL182-(+AL182*AK183)),IF(AND(AF182="Impacto",AF183="Probabilidad"),(AL181-(+AL181*AK183)),IF(AF183="Impacto",AL182,""))),"")</f>
        <v/>
      </c>
      <c r="AM183" s="154" t="str">
        <f>IFERROR(IF(AND(AF182="Impacto",AF183="Impacto"),(AM182-(+AM182*AK183)),IF(AND(AF182="Probabilidad",AF183="Impacto"),(AM181-(+AM181*AK183)),IF(AF183="Probabilidad",AM182,""))),"")</f>
        <v/>
      </c>
      <c r="AN183" s="155"/>
      <c r="AO183" s="155"/>
      <c r="AP183" s="155"/>
      <c r="AQ183" s="155"/>
      <c r="AR183" s="837"/>
      <c r="AS183" s="855"/>
      <c r="AT183" s="855"/>
      <c r="AU183" s="852"/>
      <c r="AV183" s="855"/>
      <c r="AW183" s="855"/>
      <c r="AX183" s="852"/>
      <c r="AY183" s="852"/>
      <c r="AZ183" s="852"/>
      <c r="BA183" s="798"/>
      <c r="BB183" s="179"/>
      <c r="BC183" s="131"/>
      <c r="BD183" s="175" t="str">
        <f t="shared" si="34"/>
        <v/>
      </c>
      <c r="BE183" s="151"/>
      <c r="BF183" s="151"/>
      <c r="BG183" s="151"/>
      <c r="BH183" s="151"/>
      <c r="BI183" s="131"/>
      <c r="BJ183" s="131"/>
      <c r="BK183" s="131"/>
      <c r="BL183" s="131"/>
      <c r="BM183" s="157"/>
      <c r="BN183" s="157"/>
      <c r="BO183" s="157"/>
      <c r="BP183" s="157"/>
      <c r="BQ183" s="158" t="str">
        <f t="shared" si="35"/>
        <v/>
      </c>
      <c r="BR183" s="159" t="str">
        <f t="shared" si="36"/>
        <v/>
      </c>
      <c r="BS183" s="868"/>
      <c r="BT183" s="868"/>
      <c r="BU183" s="868"/>
      <c r="BV183" s="868"/>
    </row>
    <row r="184" spans="1:74" x14ac:dyDescent="0.25">
      <c r="A184" s="925"/>
      <c r="B184" s="928"/>
      <c r="C184" s="904"/>
      <c r="D184" s="828"/>
      <c r="E184" s="831"/>
      <c r="F184" s="834"/>
      <c r="G184" s="804"/>
      <c r="H184" s="837"/>
      <c r="I184" s="798"/>
      <c r="J184" s="840"/>
      <c r="K184" s="843"/>
      <c r="L184" s="804"/>
      <c r="M184" s="874"/>
      <c r="N184" s="804"/>
      <c r="O184" s="804"/>
      <c r="P184" s="868"/>
      <c r="Q184" s="1002"/>
      <c r="R184" s="798"/>
      <c r="S184" s="861"/>
      <c r="T184" s="798"/>
      <c r="U184" s="861"/>
      <c r="V184" s="798"/>
      <c r="W184" s="861"/>
      <c r="X184" s="864"/>
      <c r="Y184" s="861"/>
      <c r="Z184" s="861"/>
      <c r="AA184" s="852"/>
      <c r="AB184" s="152">
        <v>5</v>
      </c>
      <c r="AC184" s="181"/>
      <c r="AD184" s="181"/>
      <c r="AE184" s="29"/>
      <c r="AF184" s="147" t="str">
        <f t="shared" si="30"/>
        <v/>
      </c>
      <c r="AG184" s="153"/>
      <c r="AH184" s="148" t="str">
        <f t="shared" si="31"/>
        <v/>
      </c>
      <c r="AI184" s="153"/>
      <c r="AJ184" s="148" t="str">
        <f t="shared" si="32"/>
        <v/>
      </c>
      <c r="AK184" s="149" t="str">
        <f t="shared" si="33"/>
        <v/>
      </c>
      <c r="AL184" s="154" t="str">
        <f>IFERROR(IF(AND(AF183="Probabilidad",AF184="Probabilidad"),(AL183-(+AL183*AK184)),IF(AND(AF183="Impacto",AF184="Probabilidad"),(AL182-(+AL182*AK184)),IF(AF184="Impacto",AL183,""))),"")</f>
        <v/>
      </c>
      <c r="AM184" s="154" t="str">
        <f>IFERROR(IF(AND(AF183="Impacto",AF184="Impacto"),(AM183-(+AM183*AK184)),IF(AND(AF183="Probabilidad",AF184="Impacto"),(AM182-(+AM182*AK184)),IF(AF184="Probabilidad",AM183,""))),"")</f>
        <v/>
      </c>
      <c r="AN184" s="155"/>
      <c r="AO184" s="155"/>
      <c r="AP184" s="155"/>
      <c r="AQ184" s="155"/>
      <c r="AR184" s="837"/>
      <c r="AS184" s="855"/>
      <c r="AT184" s="855"/>
      <c r="AU184" s="852"/>
      <c r="AV184" s="855"/>
      <c r="AW184" s="855"/>
      <c r="AX184" s="852"/>
      <c r="AY184" s="852"/>
      <c r="AZ184" s="852"/>
      <c r="BA184" s="798"/>
      <c r="BB184" s="179"/>
      <c r="BC184" s="131"/>
      <c r="BD184" s="175" t="str">
        <f t="shared" si="34"/>
        <v/>
      </c>
      <c r="BE184" s="151"/>
      <c r="BF184" s="151"/>
      <c r="BG184" s="151"/>
      <c r="BH184" s="151"/>
      <c r="BI184" s="131"/>
      <c r="BJ184" s="131"/>
      <c r="BK184" s="131"/>
      <c r="BL184" s="131"/>
      <c r="BM184" s="157"/>
      <c r="BN184" s="157"/>
      <c r="BO184" s="157"/>
      <c r="BP184" s="157"/>
      <c r="BQ184" s="158" t="str">
        <f t="shared" si="35"/>
        <v/>
      </c>
      <c r="BR184" s="159" t="str">
        <f t="shared" si="36"/>
        <v/>
      </c>
      <c r="BS184" s="868"/>
      <c r="BT184" s="868"/>
      <c r="BU184" s="868"/>
      <c r="BV184" s="868"/>
    </row>
    <row r="185" spans="1:74" ht="15.75" customHeight="1" thickBot="1" x14ac:dyDescent="0.3">
      <c r="A185" s="925"/>
      <c r="B185" s="928"/>
      <c r="C185" s="904"/>
      <c r="D185" s="829"/>
      <c r="E185" s="832"/>
      <c r="F185" s="835"/>
      <c r="G185" s="805"/>
      <c r="H185" s="838"/>
      <c r="I185" s="799"/>
      <c r="J185" s="841"/>
      <c r="K185" s="844"/>
      <c r="L185" s="805"/>
      <c r="M185" s="875"/>
      <c r="N185" s="805"/>
      <c r="O185" s="805"/>
      <c r="P185" s="869"/>
      <c r="Q185" s="1003"/>
      <c r="R185" s="799"/>
      <c r="S185" s="862"/>
      <c r="T185" s="799"/>
      <c r="U185" s="862"/>
      <c r="V185" s="799"/>
      <c r="W185" s="862"/>
      <c r="X185" s="865"/>
      <c r="Y185" s="862"/>
      <c r="Z185" s="862"/>
      <c r="AA185" s="853"/>
      <c r="AB185" s="164">
        <v>6</v>
      </c>
      <c r="AC185" s="162"/>
      <c r="AD185" s="162"/>
      <c r="AE185" s="162"/>
      <c r="AF185" s="177" t="str">
        <f t="shared" si="30"/>
        <v/>
      </c>
      <c r="AG185" s="165"/>
      <c r="AH185" s="163" t="str">
        <f t="shared" si="31"/>
        <v/>
      </c>
      <c r="AI185" s="165"/>
      <c r="AJ185" s="163" t="str">
        <f t="shared" si="32"/>
        <v/>
      </c>
      <c r="AK185" s="166" t="str">
        <f t="shared" si="33"/>
        <v/>
      </c>
      <c r="AL185" s="154" t="str">
        <f>IFERROR(IF(AND(AF184="Probabilidad",AF185="Probabilidad"),(AL184-(+AL184*AK185)),IF(AND(AF184="Impacto",AF185="Probabilidad"),(AL183-(+AL183*AK185)),IF(AF185="Impacto",AL184,""))),"")</f>
        <v/>
      </c>
      <c r="AM185" s="154" t="str">
        <f>IFERROR(IF(AND(AF184="Impacto",AF185="Impacto"),(AM184-(+AM184*AK185)),IF(AND(AF184="Probabilidad",AF185="Impacto"),(AM183-(+AM183*AK185)),IF(AF185="Probabilidad",AM184,""))),"")</f>
        <v/>
      </c>
      <c r="AN185" s="52"/>
      <c r="AO185" s="52"/>
      <c r="AP185" s="52"/>
      <c r="AQ185" s="52"/>
      <c r="AR185" s="838"/>
      <c r="AS185" s="856"/>
      <c r="AT185" s="856"/>
      <c r="AU185" s="853"/>
      <c r="AV185" s="856"/>
      <c r="AW185" s="856"/>
      <c r="AX185" s="853"/>
      <c r="AY185" s="853"/>
      <c r="AZ185" s="853"/>
      <c r="BA185" s="799"/>
      <c r="BB185" s="314"/>
      <c r="BC185" s="169"/>
      <c r="BD185" s="178" t="str">
        <f t="shared" si="34"/>
        <v/>
      </c>
      <c r="BE185" s="162"/>
      <c r="BF185" s="162"/>
      <c r="BG185" s="162"/>
      <c r="BH185" s="162"/>
      <c r="BI185" s="169"/>
      <c r="BJ185" s="169"/>
      <c r="BK185" s="169"/>
      <c r="BL185" s="169"/>
      <c r="BM185" s="170"/>
      <c r="BN185" s="170"/>
      <c r="BO185" s="170"/>
      <c r="BP185" s="170"/>
      <c r="BQ185" s="171" t="str">
        <f t="shared" si="35"/>
        <v/>
      </c>
      <c r="BR185" s="172" t="str">
        <f t="shared" si="36"/>
        <v/>
      </c>
      <c r="BS185" s="869"/>
      <c r="BT185" s="869"/>
      <c r="BU185" s="869"/>
      <c r="BV185" s="869"/>
    </row>
    <row r="186" spans="1:74" ht="171.75" x14ac:dyDescent="0.25">
      <c r="A186" s="925"/>
      <c r="B186" s="928"/>
      <c r="C186" s="904"/>
      <c r="D186" s="827" t="s">
        <v>204</v>
      </c>
      <c r="E186" s="830" t="s">
        <v>777</v>
      </c>
      <c r="F186" s="833">
        <v>4</v>
      </c>
      <c r="G186" s="803" t="s">
        <v>819</v>
      </c>
      <c r="H186" s="836"/>
      <c r="I186" s="797"/>
      <c r="J186" s="839" t="s">
        <v>820</v>
      </c>
      <c r="K186" s="842" t="s">
        <v>324</v>
      </c>
      <c r="L186" s="803" t="s">
        <v>325</v>
      </c>
      <c r="M186" s="873" t="s">
        <v>821</v>
      </c>
      <c r="N186" s="803"/>
      <c r="O186" s="803"/>
      <c r="P186" s="867" t="s">
        <v>822</v>
      </c>
      <c r="Q186" s="857">
        <v>1</v>
      </c>
      <c r="R186" s="797" t="s">
        <v>212</v>
      </c>
      <c r="S186" s="860">
        <f>IF(R186="Muy Alta",100%,IF(R186="Alta",80%,IF(R186="Media",60%,IF(R186="Baja",40%,IF(R186="Muy Baja",20%,"")))))</f>
        <v>0.6</v>
      </c>
      <c r="T186" s="797"/>
      <c r="U186" s="860" t="str">
        <f>IF(T186="Catastrófico",100%,IF(T186="Mayor",80%,IF(T186="Moderado",60%,IF(T186="Menor",40%,IF(T186="Leve",20%,"")))))</f>
        <v/>
      </c>
      <c r="V186" s="797" t="s">
        <v>253</v>
      </c>
      <c r="W186" s="860">
        <f>IF(V186="Catastrófico",100%,IF(V186="Mayor",80%,IF(V186="Moderado",60%,IF(V186="Menor",40%,IF(V186="Leve",20%,"")))))</f>
        <v>0.4</v>
      </c>
      <c r="X186" s="863" t="str">
        <f>IF(Y186=100%,"Catastrófico",IF(Y186=80%,"Mayor",IF(Y186=60%,"Moderado",IF(Y186=40%,"Menor",IF(Y186=20%,"Leve","")))))</f>
        <v>Menor</v>
      </c>
      <c r="Y186" s="860">
        <f>IF(AND(U186="",W186=""),"",MAX(U186,W186))</f>
        <v>0.4</v>
      </c>
      <c r="Z186" s="860" t="str">
        <f>CONCATENATE(R186,X186)</f>
        <v>MediaMenor</v>
      </c>
      <c r="AA186" s="851" t="str">
        <f>IF(Z186="Muy AltaLeve","Alto",IF(Z186="Muy AltaMenor","Alto",IF(Z186="Muy AltaModerado","Alto",IF(Z186="Muy AltaMayor","Alto",IF(Z186="Muy AltaCatastrófico","Extremo",IF(Z186="AltaLeve","Moderado",IF(Z186="AltaMenor","Moderado",IF(Z186="AltaModerado","Alto",IF(Z186="AltaMayor","Alto",IF(Z186="AltaCatastrófico","Extremo",IF(Z186="MediaLeve","Moderado",IF(Z186="MediaMenor","Moderado",IF(Z186="MediaModerado","Moderado",IF(Z186="MediaMayor","Alto",IF(Z186="MediaCatastrófico","Extremo",IF(Z186="BajaLeve","Bajo",IF(Z186="BajaMenor","Moderado",IF(Z186="BajaModerado","Moderado",IF(Z186="BajaMayor","Alto",IF(Z186="BajaCatastrófico","Extremo",IF(Z186="Muy BajaLeve","Bajo",IF(Z186="Muy BajaMenor","Bajo",IF(Z186="Muy BajaModerado","Moderado",IF(Z186="Muy BajaMayor","Alto",IF(Z186="Muy BajaCatastrófico","Extremo","")))))))))))))))))))))))))</f>
        <v>Moderado</v>
      </c>
      <c r="AB186" s="98">
        <v>1</v>
      </c>
      <c r="AC186" s="9" t="s">
        <v>823</v>
      </c>
      <c r="AD186" s="9">
        <v>1.2</v>
      </c>
      <c r="AE186" s="304" t="s">
        <v>824</v>
      </c>
      <c r="AF186" s="100" t="str">
        <f t="shared" si="30"/>
        <v>Probabilidad</v>
      </c>
      <c r="AG186" s="10" t="s">
        <v>286</v>
      </c>
      <c r="AH186" s="15">
        <f t="shared" si="31"/>
        <v>0.15</v>
      </c>
      <c r="AI186" s="10" t="s">
        <v>217</v>
      </c>
      <c r="AJ186" s="15">
        <f t="shared" si="32"/>
        <v>0.15</v>
      </c>
      <c r="AK186" s="102">
        <f t="shared" si="33"/>
        <v>0.3</v>
      </c>
      <c r="AL186" s="101">
        <f>IFERROR(IF(AF186="Probabilidad",(S186-(+S186*AK186)),IF(AF186="Impacto",S186,"")),"")</f>
        <v>0.42</v>
      </c>
      <c r="AM186" s="101">
        <f>IFERROR(IF(AF186="Impacto",(Y186-(+Y186*AK186)),IF(AF186="Probabilidad",Y186,"")),"")</f>
        <v>0.4</v>
      </c>
      <c r="AN186" s="51" t="s">
        <v>218</v>
      </c>
      <c r="AO186" s="51" t="s">
        <v>296</v>
      </c>
      <c r="AP186" s="51" t="s">
        <v>243</v>
      </c>
      <c r="AQ186" s="51" t="s">
        <v>221</v>
      </c>
      <c r="AR186" s="866" t="s">
        <v>825</v>
      </c>
      <c r="AS186" s="854">
        <f>S186</f>
        <v>0.6</v>
      </c>
      <c r="AT186" s="854">
        <f>IF(AL186="","",MIN(AL186:AL191))</f>
        <v>0.42</v>
      </c>
      <c r="AU186" s="851" t="str">
        <f>IFERROR(IF(AT186="","",IF(AT186&lt;=0.2,"Muy Baja",IF(AT186&lt;=0.4,"Baja",IF(AT186&lt;=0.6,"Media",IF(AT186&lt;=0.8,"Alta","Muy Alta"))))),"")</f>
        <v>Media</v>
      </c>
      <c r="AV186" s="854">
        <f>Y186</f>
        <v>0.4</v>
      </c>
      <c r="AW186" s="854">
        <f>IF(AM186="","",MIN(AM186:AM191))</f>
        <v>0.4</v>
      </c>
      <c r="AX186" s="851" t="str">
        <f>IFERROR(IF(AW186="","",IF(AW186&lt;=0.2,"Leve",IF(AW186&lt;=0.4,"Menor",IF(AW186&lt;=0.6,"Moderado",IF(AW186&lt;=0.8,"Mayor","Catastrófico"))))),"")</f>
        <v>Menor</v>
      </c>
      <c r="AY186" s="851" t="str">
        <f>AA186</f>
        <v>Moderado</v>
      </c>
      <c r="AZ186" s="851" t="str">
        <f>IFERROR(IF(OR(AND(AU186="Muy Baja",AX186="Leve"),AND(AU186="Muy Baja",AX186="Menor"),AND(AU186="Baja",AX186="Leve")),"Bajo",IF(OR(AND(AU186="Muy baja",AX186="Moderado"),AND(AU186="Baja",AX186="Menor"),AND(AU186="Baja",AX186="Moderado"),AND(AU186="Media",AX186="Leve"),AND(AU186="Media",AX186="Menor"),AND(AU186="Media",AX186="Moderado"),AND(AU186="Alta",AX186="Leve"),AND(AU186="Alta",AX186="Menor")),"Moderado",IF(OR(AND(AU186="Muy Baja",AX186="Mayor"),AND(AU186="Baja",AX186="Mayor"),AND(AU186="Media",AX186="Mayor"),AND(AU186="Alta",AX186="Moderado"),AND(AU186="Alta",AX186="Mayor"),AND(AU186="Muy Alta",AX186="Leve"),AND(AU186="Muy Alta",AX186="Menor"),AND(AU186="Muy Alta",AX186="Moderado"),AND(AU186="Muy Alta",AX186="Mayor")),"Alto",IF(OR(AND(AU186="Muy Baja",AX186="Catastrófico"),AND(AU186="Baja",AX186="Catastrófico"),AND(AU186="Media",AX186="Catastrófico"),AND(AU186="Alta",AX186="Catastrófico"),AND(AU186="Muy Alta",AX186="Catastrófico")),"Extremo","")))),"")</f>
        <v>Moderado</v>
      </c>
      <c r="BA186" s="797" t="s">
        <v>223</v>
      </c>
      <c r="BB186" s="47" t="s">
        <v>826</v>
      </c>
      <c r="BC186" s="47" t="s">
        <v>827</v>
      </c>
      <c r="BD186" s="104">
        <f t="shared" si="34"/>
        <v>12</v>
      </c>
      <c r="BE186" s="9">
        <v>3</v>
      </c>
      <c r="BF186" s="9">
        <v>3</v>
      </c>
      <c r="BG186" s="9">
        <v>3</v>
      </c>
      <c r="BH186" s="9">
        <v>3</v>
      </c>
      <c r="BI186" s="47" t="s">
        <v>799</v>
      </c>
      <c r="BJ186" s="47" t="s">
        <v>828</v>
      </c>
      <c r="BK186" s="47" t="s">
        <v>829</v>
      </c>
      <c r="BL186" s="47" t="s">
        <v>830</v>
      </c>
      <c r="BM186" s="49">
        <v>3</v>
      </c>
      <c r="BN186" s="49"/>
      <c r="BO186" s="49"/>
      <c r="BP186" s="49"/>
      <c r="BQ186" s="105">
        <f t="shared" si="35"/>
        <v>3</v>
      </c>
      <c r="BR186" s="129">
        <f t="shared" si="36"/>
        <v>0.25</v>
      </c>
      <c r="BS186" s="867" t="s">
        <v>831</v>
      </c>
      <c r="BT186" s="867" t="s">
        <v>608</v>
      </c>
      <c r="BU186" s="867" t="s">
        <v>405</v>
      </c>
      <c r="BV186" s="867" t="s">
        <v>405</v>
      </c>
    </row>
    <row r="187" spans="1:74" x14ac:dyDescent="0.25">
      <c r="A187" s="925"/>
      <c r="B187" s="928"/>
      <c r="C187" s="904"/>
      <c r="D187" s="828"/>
      <c r="E187" s="831"/>
      <c r="F187" s="834"/>
      <c r="G187" s="804"/>
      <c r="H187" s="837"/>
      <c r="I187" s="798"/>
      <c r="J187" s="840"/>
      <c r="K187" s="843"/>
      <c r="L187" s="804"/>
      <c r="M187" s="874"/>
      <c r="N187" s="804"/>
      <c r="O187" s="804"/>
      <c r="P187" s="868"/>
      <c r="Q187" s="858"/>
      <c r="R187" s="798"/>
      <c r="S187" s="861"/>
      <c r="T187" s="798"/>
      <c r="U187" s="861"/>
      <c r="V187" s="798"/>
      <c r="W187" s="861"/>
      <c r="X187" s="864"/>
      <c r="Y187" s="861"/>
      <c r="Z187" s="861"/>
      <c r="AA187" s="852"/>
      <c r="AB187" s="152">
        <v>2</v>
      </c>
      <c r="AC187" s="151"/>
      <c r="AD187" s="151"/>
      <c r="AE187" s="151"/>
      <c r="AF187" s="147" t="str">
        <f t="shared" si="30"/>
        <v/>
      </c>
      <c r="AG187" s="153"/>
      <c r="AH187" s="148" t="str">
        <f t="shared" si="31"/>
        <v/>
      </c>
      <c r="AI187" s="153"/>
      <c r="AJ187" s="148" t="str">
        <f t="shared" si="32"/>
        <v/>
      </c>
      <c r="AK187" s="149" t="str">
        <f t="shared" si="33"/>
        <v/>
      </c>
      <c r="AL187" s="154" t="str">
        <f>IFERROR(IF(AND(AF186="Probabilidad",AF187="Probabilidad"),(AL186-(+AL186*AK187)),IF(AF187="Probabilidad",(S186-(+S186*AK187)),IF(AF187="Impacto",AL186,""))),"")</f>
        <v/>
      </c>
      <c r="AM187" s="154" t="str">
        <f>IFERROR(IF(AND(AF186="Impacto",AF187="Impacto"),(AM186-(+AM186*AK187)),IF(AF187="Impacto",(Y186-(+Y186*AK187)),IF(AF187="Probabilidad",AM186,""))),"")</f>
        <v/>
      </c>
      <c r="AN187" s="155"/>
      <c r="AO187" s="155"/>
      <c r="AP187" s="155"/>
      <c r="AQ187" s="155"/>
      <c r="AR187" s="837"/>
      <c r="AS187" s="855"/>
      <c r="AT187" s="855"/>
      <c r="AU187" s="852"/>
      <c r="AV187" s="855"/>
      <c r="AW187" s="855"/>
      <c r="AX187" s="852"/>
      <c r="AY187" s="852"/>
      <c r="AZ187" s="852"/>
      <c r="BA187" s="798"/>
      <c r="BB187" s="131"/>
      <c r="BC187" s="131"/>
      <c r="BD187" s="175" t="str">
        <f t="shared" si="34"/>
        <v/>
      </c>
      <c r="BE187" s="151"/>
      <c r="BF187" s="151"/>
      <c r="BG187" s="151"/>
      <c r="BH187" s="151"/>
      <c r="BI187" s="131"/>
      <c r="BJ187" s="131"/>
      <c r="BK187" s="131"/>
      <c r="BL187" s="131"/>
      <c r="BM187" s="157"/>
      <c r="BN187" s="157"/>
      <c r="BO187" s="157"/>
      <c r="BP187" s="157"/>
      <c r="BQ187" s="158" t="str">
        <f t="shared" si="35"/>
        <v/>
      </c>
      <c r="BR187" s="159" t="str">
        <f t="shared" si="36"/>
        <v/>
      </c>
      <c r="BS187" s="868"/>
      <c r="BT187" s="868"/>
      <c r="BU187" s="868"/>
      <c r="BV187" s="868"/>
    </row>
    <row r="188" spans="1:74" x14ac:dyDescent="0.25">
      <c r="A188" s="925"/>
      <c r="B188" s="928"/>
      <c r="C188" s="904"/>
      <c r="D188" s="828"/>
      <c r="E188" s="831"/>
      <c r="F188" s="834"/>
      <c r="G188" s="804"/>
      <c r="H188" s="837"/>
      <c r="I188" s="798"/>
      <c r="J188" s="840"/>
      <c r="K188" s="843"/>
      <c r="L188" s="804"/>
      <c r="M188" s="874"/>
      <c r="N188" s="804"/>
      <c r="O188" s="804"/>
      <c r="P188" s="868"/>
      <c r="Q188" s="858"/>
      <c r="R188" s="798"/>
      <c r="S188" s="861"/>
      <c r="T188" s="798"/>
      <c r="U188" s="861"/>
      <c r="V188" s="798"/>
      <c r="W188" s="861"/>
      <c r="X188" s="864"/>
      <c r="Y188" s="861"/>
      <c r="Z188" s="861"/>
      <c r="AA188" s="852"/>
      <c r="AB188" s="152">
        <v>3</v>
      </c>
      <c r="AC188" s="151"/>
      <c r="AD188" s="151"/>
      <c r="AE188" s="151"/>
      <c r="AF188" s="147" t="str">
        <f t="shared" si="30"/>
        <v/>
      </c>
      <c r="AG188" s="153"/>
      <c r="AH188" s="148" t="str">
        <f t="shared" si="31"/>
        <v/>
      </c>
      <c r="AI188" s="153"/>
      <c r="AJ188" s="148" t="str">
        <f t="shared" si="32"/>
        <v/>
      </c>
      <c r="AK188" s="149" t="str">
        <f t="shared" si="33"/>
        <v/>
      </c>
      <c r="AL188" s="154" t="str">
        <f>IFERROR(IF(AND(AF187="Probabilidad",AF188="Probabilidad"),(AL187-(+AL187*AK188)),IF(AND(AF187="Impacto",AF188="Probabilidad"),(AL186-(+AL186*AK188)),IF(AF188="Impacto",AL187,""))),"")</f>
        <v/>
      </c>
      <c r="AM188" s="154" t="str">
        <f>IFERROR(IF(AND(AF187="Impacto",AF188="Impacto"),(AM187-(+AM187*AK188)),IF(AND(AF187="Probabilidad",AF188="Impacto"),(AM186-(+AM186*AK188)),IF(AF188="Probabilidad",AM187,""))),"")</f>
        <v/>
      </c>
      <c r="AN188" s="155"/>
      <c r="AO188" s="155"/>
      <c r="AP188" s="155"/>
      <c r="AQ188" s="155"/>
      <c r="AR188" s="837"/>
      <c r="AS188" s="855"/>
      <c r="AT188" s="855"/>
      <c r="AU188" s="852"/>
      <c r="AV188" s="855"/>
      <c r="AW188" s="855"/>
      <c r="AX188" s="852"/>
      <c r="AY188" s="852"/>
      <c r="AZ188" s="852"/>
      <c r="BA188" s="798"/>
      <c r="BB188" s="131"/>
      <c r="BC188" s="131"/>
      <c r="BD188" s="175" t="str">
        <f t="shared" si="34"/>
        <v/>
      </c>
      <c r="BE188" s="151"/>
      <c r="BF188" s="151"/>
      <c r="BG188" s="151"/>
      <c r="BH188" s="151"/>
      <c r="BI188" s="131"/>
      <c r="BJ188" s="131"/>
      <c r="BK188" s="131"/>
      <c r="BL188" s="131"/>
      <c r="BM188" s="157"/>
      <c r="BN188" s="157"/>
      <c r="BO188" s="157"/>
      <c r="BP188" s="157"/>
      <c r="BQ188" s="158" t="str">
        <f t="shared" si="35"/>
        <v/>
      </c>
      <c r="BR188" s="159" t="str">
        <f t="shared" si="36"/>
        <v/>
      </c>
      <c r="BS188" s="868"/>
      <c r="BT188" s="868"/>
      <c r="BU188" s="868"/>
      <c r="BV188" s="868"/>
    </row>
    <row r="189" spans="1:74" x14ac:dyDescent="0.25">
      <c r="A189" s="925"/>
      <c r="B189" s="928"/>
      <c r="C189" s="904"/>
      <c r="D189" s="828"/>
      <c r="E189" s="831"/>
      <c r="F189" s="834"/>
      <c r="G189" s="804"/>
      <c r="H189" s="837"/>
      <c r="I189" s="798"/>
      <c r="J189" s="840"/>
      <c r="K189" s="843"/>
      <c r="L189" s="804"/>
      <c r="M189" s="874"/>
      <c r="N189" s="804"/>
      <c r="O189" s="804"/>
      <c r="P189" s="868"/>
      <c r="Q189" s="858"/>
      <c r="R189" s="798"/>
      <c r="S189" s="861"/>
      <c r="T189" s="798"/>
      <c r="U189" s="861"/>
      <c r="V189" s="798"/>
      <c r="W189" s="861"/>
      <c r="X189" s="864"/>
      <c r="Y189" s="861"/>
      <c r="Z189" s="861"/>
      <c r="AA189" s="852"/>
      <c r="AB189" s="152">
        <v>4</v>
      </c>
      <c r="AC189" s="151"/>
      <c r="AD189" s="151"/>
      <c r="AE189" s="151"/>
      <c r="AF189" s="147" t="str">
        <f t="shared" si="30"/>
        <v/>
      </c>
      <c r="AG189" s="153"/>
      <c r="AH189" s="148" t="str">
        <f t="shared" si="31"/>
        <v/>
      </c>
      <c r="AI189" s="153"/>
      <c r="AJ189" s="148" t="str">
        <f t="shared" si="32"/>
        <v/>
      </c>
      <c r="AK189" s="149" t="str">
        <f t="shared" si="33"/>
        <v/>
      </c>
      <c r="AL189" s="154" t="str">
        <f>IFERROR(IF(AND(AF188="Probabilidad",AF189="Probabilidad"),(AL188-(+AL188*AK189)),IF(AND(AF188="Impacto",AF189="Probabilidad"),(AL187-(+AL187*AK189)),IF(AF189="Impacto",AL188,""))),"")</f>
        <v/>
      </c>
      <c r="AM189" s="154" t="str">
        <f>IFERROR(IF(AND(AF188="Impacto",AF189="Impacto"),(AM188-(+AM188*AK189)),IF(AND(AF188="Probabilidad",AF189="Impacto"),(AM187-(+AM187*AK189)),IF(AF189="Probabilidad",AM188,""))),"")</f>
        <v/>
      </c>
      <c r="AN189" s="155"/>
      <c r="AO189" s="155"/>
      <c r="AP189" s="155"/>
      <c r="AQ189" s="155"/>
      <c r="AR189" s="837"/>
      <c r="AS189" s="855"/>
      <c r="AT189" s="855"/>
      <c r="AU189" s="852"/>
      <c r="AV189" s="855"/>
      <c r="AW189" s="855"/>
      <c r="AX189" s="852"/>
      <c r="AY189" s="852"/>
      <c r="AZ189" s="852"/>
      <c r="BA189" s="798"/>
      <c r="BB189" s="131"/>
      <c r="BC189" s="131"/>
      <c r="BD189" s="175" t="str">
        <f t="shared" si="34"/>
        <v/>
      </c>
      <c r="BE189" s="151"/>
      <c r="BF189" s="151"/>
      <c r="BG189" s="151"/>
      <c r="BH189" s="151"/>
      <c r="BI189" s="131"/>
      <c r="BJ189" s="131"/>
      <c r="BK189" s="131"/>
      <c r="BL189" s="131"/>
      <c r="BM189" s="157"/>
      <c r="BN189" s="157"/>
      <c r="BO189" s="157"/>
      <c r="BP189" s="157"/>
      <c r="BQ189" s="158" t="str">
        <f t="shared" si="35"/>
        <v/>
      </c>
      <c r="BR189" s="159" t="str">
        <f t="shared" si="36"/>
        <v/>
      </c>
      <c r="BS189" s="868"/>
      <c r="BT189" s="868"/>
      <c r="BU189" s="868"/>
      <c r="BV189" s="868"/>
    </row>
    <row r="190" spans="1:74" x14ac:dyDescent="0.25">
      <c r="A190" s="925"/>
      <c r="B190" s="928"/>
      <c r="C190" s="904"/>
      <c r="D190" s="828"/>
      <c r="E190" s="831"/>
      <c r="F190" s="834"/>
      <c r="G190" s="804"/>
      <c r="H190" s="837"/>
      <c r="I190" s="798"/>
      <c r="J190" s="840"/>
      <c r="K190" s="843"/>
      <c r="L190" s="804"/>
      <c r="M190" s="874"/>
      <c r="N190" s="804"/>
      <c r="O190" s="804"/>
      <c r="P190" s="868"/>
      <c r="Q190" s="858"/>
      <c r="R190" s="798"/>
      <c r="S190" s="861"/>
      <c r="T190" s="798"/>
      <c r="U190" s="861"/>
      <c r="V190" s="798"/>
      <c r="W190" s="861"/>
      <c r="X190" s="864"/>
      <c r="Y190" s="861"/>
      <c r="Z190" s="861"/>
      <c r="AA190" s="852"/>
      <c r="AB190" s="152">
        <v>5</v>
      </c>
      <c r="AC190" s="151"/>
      <c r="AD190" s="151"/>
      <c r="AE190" s="151"/>
      <c r="AF190" s="147" t="str">
        <f t="shared" si="30"/>
        <v/>
      </c>
      <c r="AG190" s="153"/>
      <c r="AH190" s="148" t="str">
        <f t="shared" si="31"/>
        <v/>
      </c>
      <c r="AI190" s="153"/>
      <c r="AJ190" s="148" t="str">
        <f t="shared" si="32"/>
        <v/>
      </c>
      <c r="AK190" s="149" t="str">
        <f t="shared" si="33"/>
        <v/>
      </c>
      <c r="AL190" s="154" t="str">
        <f>IFERROR(IF(AND(AF189="Probabilidad",AF190="Probabilidad"),(AL189-(+AL189*AK190)),IF(AND(AF189="Impacto",AF190="Probabilidad"),(AL188-(+AL188*AK190)),IF(AF190="Impacto",AL189,""))),"")</f>
        <v/>
      </c>
      <c r="AM190" s="154" t="str">
        <f>IFERROR(IF(AND(AF189="Impacto",AF190="Impacto"),(AM189-(+AM189*AK190)),IF(AND(AF189="Probabilidad",AF190="Impacto"),(AM188-(+AM188*AK190)),IF(AF190="Probabilidad",AM189,""))),"")</f>
        <v/>
      </c>
      <c r="AN190" s="155"/>
      <c r="AO190" s="155"/>
      <c r="AP190" s="155"/>
      <c r="AQ190" s="155"/>
      <c r="AR190" s="837"/>
      <c r="AS190" s="855"/>
      <c r="AT190" s="855"/>
      <c r="AU190" s="852"/>
      <c r="AV190" s="855"/>
      <c r="AW190" s="855"/>
      <c r="AX190" s="852"/>
      <c r="AY190" s="852"/>
      <c r="AZ190" s="852"/>
      <c r="BA190" s="798"/>
      <c r="BB190" s="131"/>
      <c r="BC190" s="131"/>
      <c r="BD190" s="175" t="str">
        <f t="shared" si="34"/>
        <v/>
      </c>
      <c r="BE190" s="151"/>
      <c r="BF190" s="151"/>
      <c r="BG190" s="151"/>
      <c r="BH190" s="151"/>
      <c r="BI190" s="131"/>
      <c r="BJ190" s="131"/>
      <c r="BK190" s="131"/>
      <c r="BL190" s="131"/>
      <c r="BM190" s="157"/>
      <c r="BN190" s="157"/>
      <c r="BO190" s="157"/>
      <c r="BP190" s="157"/>
      <c r="BQ190" s="158" t="str">
        <f t="shared" si="35"/>
        <v/>
      </c>
      <c r="BR190" s="159" t="str">
        <f t="shared" si="36"/>
        <v/>
      </c>
      <c r="BS190" s="868"/>
      <c r="BT190" s="868"/>
      <c r="BU190" s="868"/>
      <c r="BV190" s="868"/>
    </row>
    <row r="191" spans="1:74" ht="15.75" customHeight="1" thickBot="1" x14ac:dyDescent="0.3">
      <c r="A191" s="925"/>
      <c r="B191" s="928"/>
      <c r="C191" s="904"/>
      <c r="D191" s="829"/>
      <c r="E191" s="832"/>
      <c r="F191" s="835"/>
      <c r="G191" s="805"/>
      <c r="H191" s="838"/>
      <c r="I191" s="799"/>
      <c r="J191" s="841"/>
      <c r="K191" s="844"/>
      <c r="L191" s="805"/>
      <c r="M191" s="875"/>
      <c r="N191" s="805"/>
      <c r="O191" s="805"/>
      <c r="P191" s="869"/>
      <c r="Q191" s="859"/>
      <c r="R191" s="799"/>
      <c r="S191" s="862"/>
      <c r="T191" s="799"/>
      <c r="U191" s="862"/>
      <c r="V191" s="799"/>
      <c r="W191" s="862"/>
      <c r="X191" s="865"/>
      <c r="Y191" s="862"/>
      <c r="Z191" s="862"/>
      <c r="AA191" s="853"/>
      <c r="AB191" s="164">
        <v>6</v>
      </c>
      <c r="AC191" s="162"/>
      <c r="AD191" s="162"/>
      <c r="AE191" s="162"/>
      <c r="AF191" s="177" t="str">
        <f t="shared" si="30"/>
        <v/>
      </c>
      <c r="AG191" s="165"/>
      <c r="AH191" s="163" t="str">
        <f t="shared" si="31"/>
        <v/>
      </c>
      <c r="AI191" s="165"/>
      <c r="AJ191" s="163" t="str">
        <f t="shared" si="32"/>
        <v/>
      </c>
      <c r="AK191" s="166" t="str">
        <f t="shared" si="33"/>
        <v/>
      </c>
      <c r="AL191" s="154" t="str">
        <f>IFERROR(IF(AND(AF190="Probabilidad",AF191="Probabilidad"),(AL190-(+AL190*AK191)),IF(AND(AF190="Impacto",AF191="Probabilidad"),(AL189-(+AL189*AK191)),IF(AF191="Impacto",AL190,""))),"")</f>
        <v/>
      </c>
      <c r="AM191" s="154" t="str">
        <f>IFERROR(IF(AND(AF190="Impacto",AF191="Impacto"),(AM190-(+AM190*AK191)),IF(AND(AF190="Probabilidad",AF191="Impacto"),(AM189-(+AM189*AK191)),IF(AF191="Probabilidad",AM190,""))),"")</f>
        <v/>
      </c>
      <c r="AN191" s="52"/>
      <c r="AO191" s="52"/>
      <c r="AP191" s="52"/>
      <c r="AQ191" s="52"/>
      <c r="AR191" s="838"/>
      <c r="AS191" s="856"/>
      <c r="AT191" s="856"/>
      <c r="AU191" s="853"/>
      <c r="AV191" s="856"/>
      <c r="AW191" s="856"/>
      <c r="AX191" s="853"/>
      <c r="AY191" s="853"/>
      <c r="AZ191" s="853"/>
      <c r="BA191" s="799"/>
      <c r="BB191" s="169"/>
      <c r="BC191" s="169"/>
      <c r="BD191" s="178" t="str">
        <f t="shared" si="34"/>
        <v/>
      </c>
      <c r="BE191" s="162"/>
      <c r="BF191" s="162"/>
      <c r="BG191" s="162"/>
      <c r="BH191" s="162"/>
      <c r="BI191" s="169"/>
      <c r="BJ191" s="169"/>
      <c r="BK191" s="169"/>
      <c r="BL191" s="169"/>
      <c r="BM191" s="170"/>
      <c r="BN191" s="170"/>
      <c r="BO191" s="170"/>
      <c r="BP191" s="170"/>
      <c r="BQ191" s="171" t="str">
        <f t="shared" si="35"/>
        <v/>
      </c>
      <c r="BR191" s="172" t="str">
        <f t="shared" si="36"/>
        <v/>
      </c>
      <c r="BS191" s="869"/>
      <c r="BT191" s="869"/>
      <c r="BU191" s="869"/>
      <c r="BV191" s="869"/>
    </row>
    <row r="192" spans="1:74" ht="110.25" customHeight="1" x14ac:dyDescent="0.25">
      <c r="A192" s="925"/>
      <c r="B192" s="928"/>
      <c r="C192" s="904"/>
      <c r="D192" s="827" t="s">
        <v>204</v>
      </c>
      <c r="E192" s="830" t="s">
        <v>777</v>
      </c>
      <c r="F192" s="833">
        <v>5</v>
      </c>
      <c r="G192" s="803" t="s">
        <v>832</v>
      </c>
      <c r="H192" s="836"/>
      <c r="I192" s="797"/>
      <c r="J192" s="839" t="s">
        <v>833</v>
      </c>
      <c r="K192" s="842" t="s">
        <v>208</v>
      </c>
      <c r="L192" s="803" t="s">
        <v>325</v>
      </c>
      <c r="M192" s="845" t="s">
        <v>834</v>
      </c>
      <c r="N192" s="803"/>
      <c r="O192" s="803"/>
      <c r="P192" s="848" t="s">
        <v>835</v>
      </c>
      <c r="Q192" s="1004">
        <v>1</v>
      </c>
      <c r="R192" s="797" t="s">
        <v>252</v>
      </c>
      <c r="S192" s="860">
        <f>IF(R192="Muy Alta",100%,IF(R192="Alta",80%,IF(R192="Media",60%,IF(R192="Baja",40%,IF(R192="Muy Baja",20%,"")))))</f>
        <v>0.4</v>
      </c>
      <c r="T192" s="797"/>
      <c r="U192" s="860" t="str">
        <f>IF(T192="Catastrófico",100%,IF(T192="Mayor",80%,IF(T192="Moderado",60%,IF(T192="Menor",40%,IF(T192="Leve",20%,"")))))</f>
        <v/>
      </c>
      <c r="V192" s="797" t="s">
        <v>213</v>
      </c>
      <c r="W192" s="860">
        <f>IF(V192="Catastrófico",100%,IF(V192="Mayor",80%,IF(V192="Moderado",60%,IF(V192="Menor",40%,IF(V192="Leve",20%,"")))))</f>
        <v>0.6</v>
      </c>
      <c r="X192" s="863" t="str">
        <f>IF(Y192=100%,"Catastrófico",IF(Y192=80%,"Mayor",IF(Y192=60%,"Moderado",IF(Y192=40%,"Menor",IF(Y192=20%,"Leve","")))))</f>
        <v>Moderado</v>
      </c>
      <c r="Y192" s="860">
        <f>IF(AND(U192="",W192=""),"",MAX(U192,W192))</f>
        <v>0.6</v>
      </c>
      <c r="Z192" s="860" t="str">
        <f>CONCATENATE(R192,X192)</f>
        <v>BajaModerado</v>
      </c>
      <c r="AA192" s="851" t="str">
        <f>IF(Z192="Muy AltaLeve","Alto",IF(Z192="Muy AltaMenor","Alto",IF(Z192="Muy AltaModerado","Alto",IF(Z192="Muy AltaMayor","Alto",IF(Z192="Muy AltaCatastrófico","Extremo",IF(Z192="AltaLeve","Moderado",IF(Z192="AltaMenor","Moderado",IF(Z192="AltaModerado","Alto",IF(Z192="AltaMayor","Alto",IF(Z192="AltaCatastrófico","Extremo",IF(Z192="MediaLeve","Moderado",IF(Z192="MediaMenor","Moderado",IF(Z192="MediaModerado","Moderado",IF(Z192="MediaMayor","Alto",IF(Z192="MediaCatastrófico","Extremo",IF(Z192="BajaLeve","Bajo",IF(Z192="BajaMenor","Moderado",IF(Z192="BajaModerado","Moderado",IF(Z192="BajaMayor","Alto",IF(Z192="BajaCatastrófico","Extremo",IF(Z192="Muy BajaLeve","Bajo",IF(Z192="Muy BajaMenor","Bajo",IF(Z192="Muy BajaModerado","Moderado",IF(Z192="Muy BajaMayor","Alto",IF(Z192="Muy BajaCatastrófico","Extremo","")))))))))))))))))))))))))</f>
        <v>Moderado</v>
      </c>
      <c r="AB192" s="98">
        <v>1</v>
      </c>
      <c r="AC192" s="9" t="s">
        <v>836</v>
      </c>
      <c r="AD192" s="9">
        <v>2</v>
      </c>
      <c r="AE192" s="304" t="s">
        <v>837</v>
      </c>
      <c r="AF192" s="100" t="str">
        <f t="shared" si="30"/>
        <v>Probabilidad</v>
      </c>
      <c r="AG192" s="10" t="s">
        <v>286</v>
      </c>
      <c r="AH192" s="15">
        <f t="shared" si="31"/>
        <v>0.15</v>
      </c>
      <c r="AI192" s="10" t="s">
        <v>217</v>
      </c>
      <c r="AJ192" s="15">
        <f t="shared" si="32"/>
        <v>0.15</v>
      </c>
      <c r="AK192" s="102">
        <f t="shared" si="33"/>
        <v>0.3</v>
      </c>
      <c r="AL192" s="101">
        <f>IFERROR(IF(AF192="Probabilidad",(S192-(+S192*AK192)),IF(AF192="Impacto",S192,"")),"")</f>
        <v>0.28000000000000003</v>
      </c>
      <c r="AM192" s="101">
        <f>IFERROR(IF(AF192="Impacto",(Y192-(+Y192*AK192)),IF(AF192="Probabilidad",Y192,"")),"")</f>
        <v>0.6</v>
      </c>
      <c r="AN192" s="349" t="s">
        <v>218</v>
      </c>
      <c r="AO192" s="349" t="s">
        <v>296</v>
      </c>
      <c r="AP192" s="349" t="s">
        <v>220</v>
      </c>
      <c r="AQ192" s="51" t="s">
        <v>221</v>
      </c>
      <c r="AR192" s="866" t="s">
        <v>838</v>
      </c>
      <c r="AS192" s="854">
        <f>S192</f>
        <v>0.4</v>
      </c>
      <c r="AT192" s="854">
        <f>IF(AL192="","",MIN(AL192:AL197))</f>
        <v>0.19600000000000001</v>
      </c>
      <c r="AU192" s="851" t="str">
        <f>IFERROR(IF(AT192="","",IF(AT192&lt;=0.2,"Muy Baja",IF(AT192&lt;=0.4,"Baja",IF(AT192&lt;=0.6,"Media",IF(AT192&lt;=0.8,"Alta","Muy Alta"))))),"")</f>
        <v>Muy Baja</v>
      </c>
      <c r="AV192" s="854">
        <f>Y192</f>
        <v>0.6</v>
      </c>
      <c r="AW192" s="854">
        <f>IF(AM192="","",MIN(AM192:AM197))</f>
        <v>0.39</v>
      </c>
      <c r="AX192" s="851" t="str">
        <f>IFERROR(IF(AW192="","",IF(AW192&lt;=0.2,"Leve",IF(AW192&lt;=0.4,"Menor",IF(AW192&lt;=0.6,"Moderado",IF(AW192&lt;=0.8,"Mayor","Catastrófico"))))),"")</f>
        <v>Menor</v>
      </c>
      <c r="AY192" s="851" t="str">
        <f>AA192</f>
        <v>Moderado</v>
      </c>
      <c r="AZ192" s="851" t="str">
        <f>IFERROR(IF(OR(AND(AU192="Muy Baja",AX192="Leve"),AND(AU192="Muy Baja",AX192="Menor"),AND(AU192="Baja",AX192="Leve")),"Bajo",IF(OR(AND(AU192="Muy baja",AX192="Moderado"),AND(AU192="Baja",AX192="Menor"),AND(AU192="Baja",AX192="Moderado"),AND(AU192="Media",AX192="Leve"),AND(AU192="Media",AX192="Menor"),AND(AU192="Media",AX192="Moderado"),AND(AU192="Alta",AX192="Leve"),AND(AU192="Alta",AX192="Menor")),"Moderado",IF(OR(AND(AU192="Muy Baja",AX192="Mayor"),AND(AU192="Baja",AX192="Mayor"),AND(AU192="Media",AX192="Mayor"),AND(AU192="Alta",AX192="Moderado"),AND(AU192="Alta",AX192="Mayor"),AND(AU192="Muy Alta",AX192="Leve"),AND(AU192="Muy Alta",AX192="Menor"),AND(AU192="Muy Alta",AX192="Moderado"),AND(AU192="Muy Alta",AX192="Mayor")),"Alto",IF(OR(AND(AU192="Muy Baja",AX192="Catastrófico"),AND(AU192="Baja",AX192="Catastrófico"),AND(AU192="Media",AX192="Catastrófico"),AND(AU192="Alta",AX192="Catastrófico"),AND(AU192="Muy Alta",AX192="Catastrófico")),"Extremo","")))),"")</f>
        <v>Bajo</v>
      </c>
      <c r="BA192" s="797" t="s">
        <v>257</v>
      </c>
      <c r="BB192" s="47"/>
      <c r="BC192" s="47"/>
      <c r="BD192" s="104" t="str">
        <f t="shared" si="34"/>
        <v/>
      </c>
      <c r="BE192" s="9"/>
      <c r="BF192" s="9"/>
      <c r="BG192" s="9"/>
      <c r="BH192" s="9"/>
      <c r="BI192" s="47"/>
      <c r="BJ192" s="47"/>
      <c r="BK192" s="47"/>
      <c r="BL192" s="47"/>
      <c r="BM192" s="49"/>
      <c r="BN192" s="49"/>
      <c r="BO192" s="49"/>
      <c r="BP192" s="49"/>
      <c r="BQ192" s="105" t="str">
        <f t="shared" si="35"/>
        <v/>
      </c>
      <c r="BR192" s="129" t="str">
        <f t="shared" si="36"/>
        <v/>
      </c>
      <c r="BS192" s="848" t="s">
        <v>839</v>
      </c>
      <c r="BT192" s="867" t="s">
        <v>608</v>
      </c>
      <c r="BU192" s="867" t="s">
        <v>405</v>
      </c>
      <c r="BV192" s="867" t="s">
        <v>405</v>
      </c>
    </row>
    <row r="193" spans="1:74" ht="110.25" customHeight="1" x14ac:dyDescent="0.25">
      <c r="A193" s="925"/>
      <c r="B193" s="928"/>
      <c r="C193" s="904"/>
      <c r="D193" s="828"/>
      <c r="E193" s="831"/>
      <c r="F193" s="834"/>
      <c r="G193" s="804"/>
      <c r="H193" s="837"/>
      <c r="I193" s="798"/>
      <c r="J193" s="840"/>
      <c r="K193" s="843"/>
      <c r="L193" s="804"/>
      <c r="M193" s="846"/>
      <c r="N193" s="804"/>
      <c r="O193" s="804"/>
      <c r="P193" s="849"/>
      <c r="Q193" s="1005"/>
      <c r="R193" s="798"/>
      <c r="S193" s="861"/>
      <c r="T193" s="798"/>
      <c r="U193" s="861"/>
      <c r="V193" s="798"/>
      <c r="W193" s="861"/>
      <c r="X193" s="864"/>
      <c r="Y193" s="861"/>
      <c r="Z193" s="861"/>
      <c r="AA193" s="852"/>
      <c r="AB193" s="152">
        <v>2</v>
      </c>
      <c r="AC193" s="151" t="s">
        <v>840</v>
      </c>
      <c r="AD193" s="151">
        <v>3</v>
      </c>
      <c r="AE193" s="227" t="s">
        <v>841</v>
      </c>
      <c r="AF193" s="234" t="str">
        <f t="shared" si="30"/>
        <v>Probabilidad</v>
      </c>
      <c r="AG193" s="235" t="s">
        <v>286</v>
      </c>
      <c r="AH193" s="231">
        <f t="shared" si="31"/>
        <v>0.15</v>
      </c>
      <c r="AI193" s="235" t="s">
        <v>217</v>
      </c>
      <c r="AJ193" s="231">
        <f t="shared" si="32"/>
        <v>0.15</v>
      </c>
      <c r="AK193" s="236">
        <f t="shared" si="33"/>
        <v>0.3</v>
      </c>
      <c r="AL193" s="237">
        <f>IFERROR(IF(AND(AF192="Probabilidad",AF193="Probabilidad"),(AL192-(+AL192*AK193)),IF(AF193="Probabilidad",(S192-(+S192*AK193)),IF(AF193="Impacto",AL192,""))),"")</f>
        <v>0.19600000000000001</v>
      </c>
      <c r="AM193" s="237">
        <f>IFERROR(IF(AND(AF192="Impacto",AF193="Impacto"),(AM192-(+AM192*AK193)),IF(AF193="Impacto",(Y192-(+Y192*AK193)),IF(AF193="Probabilidad",AM192,""))),"")</f>
        <v>0.6</v>
      </c>
      <c r="AN193" s="52" t="s">
        <v>218</v>
      </c>
      <c r="AO193" s="52" t="s">
        <v>296</v>
      </c>
      <c r="AP193" s="155" t="s">
        <v>220</v>
      </c>
      <c r="AQ193" s="155" t="s">
        <v>221</v>
      </c>
      <c r="AR193" s="837"/>
      <c r="AS193" s="855"/>
      <c r="AT193" s="855"/>
      <c r="AU193" s="852"/>
      <c r="AV193" s="855"/>
      <c r="AW193" s="855"/>
      <c r="AX193" s="852"/>
      <c r="AY193" s="852"/>
      <c r="AZ193" s="852"/>
      <c r="BA193" s="798"/>
      <c r="BB193" s="131"/>
      <c r="BC193" s="131"/>
      <c r="BD193" s="175" t="str">
        <f t="shared" si="34"/>
        <v/>
      </c>
      <c r="BE193" s="151"/>
      <c r="BF193" s="151"/>
      <c r="BG193" s="151"/>
      <c r="BH193" s="151"/>
      <c r="BI193" s="131"/>
      <c r="BJ193" s="131"/>
      <c r="BK193" s="131"/>
      <c r="BL193" s="131"/>
      <c r="BM193" s="157"/>
      <c r="BN193" s="157"/>
      <c r="BO193" s="157"/>
      <c r="BP193" s="157"/>
      <c r="BQ193" s="158" t="str">
        <f t="shared" si="35"/>
        <v/>
      </c>
      <c r="BR193" s="159" t="str">
        <f t="shared" si="36"/>
        <v/>
      </c>
      <c r="BS193" s="849"/>
      <c r="BT193" s="868"/>
      <c r="BU193" s="868"/>
      <c r="BV193" s="868"/>
    </row>
    <row r="194" spans="1:74" ht="110.25" customHeight="1" x14ac:dyDescent="0.25">
      <c r="A194" s="925"/>
      <c r="B194" s="928"/>
      <c r="C194" s="904"/>
      <c r="D194" s="828"/>
      <c r="E194" s="831"/>
      <c r="F194" s="834"/>
      <c r="G194" s="804"/>
      <c r="H194" s="837"/>
      <c r="I194" s="798"/>
      <c r="J194" s="840"/>
      <c r="K194" s="843"/>
      <c r="L194" s="804"/>
      <c r="M194" s="846"/>
      <c r="N194" s="804"/>
      <c r="O194" s="804"/>
      <c r="P194" s="849"/>
      <c r="Q194" s="1005"/>
      <c r="R194" s="798"/>
      <c r="S194" s="861"/>
      <c r="T194" s="798"/>
      <c r="U194" s="861"/>
      <c r="V194" s="798"/>
      <c r="W194" s="861"/>
      <c r="X194" s="864"/>
      <c r="Y194" s="861"/>
      <c r="Z194" s="861"/>
      <c r="AA194" s="852"/>
      <c r="AB194" s="152">
        <v>3</v>
      </c>
      <c r="AC194" s="151" t="s">
        <v>842</v>
      </c>
      <c r="AD194" s="151">
        <v>1</v>
      </c>
      <c r="AE194" s="132" t="s">
        <v>843</v>
      </c>
      <c r="AF194" s="147" t="str">
        <f t="shared" si="30"/>
        <v>Impacto</v>
      </c>
      <c r="AG194" s="153" t="s">
        <v>267</v>
      </c>
      <c r="AH194" s="148">
        <f t="shared" si="31"/>
        <v>0.1</v>
      </c>
      <c r="AI194" s="153" t="s">
        <v>814</v>
      </c>
      <c r="AJ194" s="148">
        <f t="shared" si="32"/>
        <v>0.25</v>
      </c>
      <c r="AK194" s="149">
        <f t="shared" si="33"/>
        <v>0.35</v>
      </c>
      <c r="AL194" s="154">
        <f>IFERROR(IF(AND(AF193="Probabilidad",AF194="Probabilidad"),(AL193-(+AL193*AK194)),IF(AND(AF193="Impacto",AF194="Probabilidad"),(AL192-(+AL192*AK194)),IF(AF194="Impacto",AL193,""))),"")</f>
        <v>0.19600000000000001</v>
      </c>
      <c r="AM194" s="154">
        <f>IFERROR(IF(AND(AF193="Impacto",AF194="Impacto"),(AM193-(+AM193*AK194)),IF(AND(AF193="Probabilidad",AF194="Impacto"),(AM192-(+AM192*AK194)),IF(AF194="Probabilidad",AM193,""))),"")</f>
        <v>0.39</v>
      </c>
      <c r="AN194" s="155" t="s">
        <v>218</v>
      </c>
      <c r="AO194" s="155" t="s">
        <v>296</v>
      </c>
      <c r="AP194" s="127" t="s">
        <v>220</v>
      </c>
      <c r="AQ194" s="155" t="s">
        <v>844</v>
      </c>
      <c r="AR194" s="837"/>
      <c r="AS194" s="855"/>
      <c r="AT194" s="855"/>
      <c r="AU194" s="852"/>
      <c r="AV194" s="855"/>
      <c r="AW194" s="855"/>
      <c r="AX194" s="852"/>
      <c r="AY194" s="852"/>
      <c r="AZ194" s="852"/>
      <c r="BA194" s="798"/>
      <c r="BB194" s="131"/>
      <c r="BC194" s="131"/>
      <c r="BD194" s="175" t="str">
        <f t="shared" si="34"/>
        <v/>
      </c>
      <c r="BE194" s="151"/>
      <c r="BF194" s="151"/>
      <c r="BG194" s="151"/>
      <c r="BH194" s="151"/>
      <c r="BI194" s="131"/>
      <c r="BJ194" s="131"/>
      <c r="BK194" s="131"/>
      <c r="BL194" s="131"/>
      <c r="BM194" s="157"/>
      <c r="BN194" s="157"/>
      <c r="BO194" s="157"/>
      <c r="BP194" s="157"/>
      <c r="BQ194" s="158" t="str">
        <f t="shared" si="35"/>
        <v/>
      </c>
      <c r="BR194" s="159" t="str">
        <f t="shared" si="36"/>
        <v/>
      </c>
      <c r="BS194" s="849"/>
      <c r="BT194" s="868"/>
      <c r="BU194" s="868"/>
      <c r="BV194" s="868"/>
    </row>
    <row r="195" spans="1:74" x14ac:dyDescent="0.25">
      <c r="A195" s="925"/>
      <c r="B195" s="928"/>
      <c r="C195" s="904"/>
      <c r="D195" s="828"/>
      <c r="E195" s="831"/>
      <c r="F195" s="834"/>
      <c r="G195" s="804"/>
      <c r="H195" s="837"/>
      <c r="I195" s="798"/>
      <c r="J195" s="840"/>
      <c r="K195" s="843"/>
      <c r="L195" s="804"/>
      <c r="M195" s="846"/>
      <c r="N195" s="804"/>
      <c r="O195" s="804"/>
      <c r="P195" s="849"/>
      <c r="Q195" s="1005"/>
      <c r="R195" s="798"/>
      <c r="S195" s="861"/>
      <c r="T195" s="798"/>
      <c r="U195" s="861"/>
      <c r="V195" s="798"/>
      <c r="W195" s="861"/>
      <c r="X195" s="864"/>
      <c r="Y195" s="861"/>
      <c r="Z195" s="861"/>
      <c r="AA195" s="852"/>
      <c r="AB195" s="152">
        <v>4</v>
      </c>
      <c r="AC195" s="151"/>
      <c r="AD195" s="151"/>
      <c r="AE195" s="151"/>
      <c r="AF195" s="147" t="str">
        <f t="shared" si="30"/>
        <v/>
      </c>
      <c r="AG195" s="153"/>
      <c r="AH195" s="148" t="str">
        <f t="shared" si="31"/>
        <v/>
      </c>
      <c r="AI195" s="153"/>
      <c r="AJ195" s="148" t="str">
        <f t="shared" si="32"/>
        <v/>
      </c>
      <c r="AK195" s="149" t="str">
        <f t="shared" si="33"/>
        <v/>
      </c>
      <c r="AL195" s="154" t="str">
        <f>IFERROR(IF(AND(AF194="Probabilidad",AF195="Probabilidad"),(AL194-(+AL194*AK195)),IF(AND(AF194="Impacto",AF195="Probabilidad"),(AL193-(+AL193*AK195)),IF(AF195="Impacto",AL194,""))),"")</f>
        <v/>
      </c>
      <c r="AM195" s="154" t="str">
        <f>IFERROR(IF(AND(AF194="Impacto",AF195="Impacto"),(AM194-(+AM194*AK195)),IF(AND(AF194="Probabilidad",AF195="Impacto"),(AM193-(+AM193*AK195)),IF(AF195="Probabilidad",AM194,""))),"")</f>
        <v/>
      </c>
      <c r="AN195" s="155"/>
      <c r="AO195" s="155"/>
      <c r="AP195" s="155"/>
      <c r="AQ195" s="155"/>
      <c r="AR195" s="837"/>
      <c r="AS195" s="855"/>
      <c r="AT195" s="855"/>
      <c r="AU195" s="852"/>
      <c r="AV195" s="855"/>
      <c r="AW195" s="855"/>
      <c r="AX195" s="852"/>
      <c r="AY195" s="852"/>
      <c r="AZ195" s="852"/>
      <c r="BA195" s="798"/>
      <c r="BB195" s="131"/>
      <c r="BC195" s="131"/>
      <c r="BD195" s="175" t="str">
        <f t="shared" si="34"/>
        <v/>
      </c>
      <c r="BE195" s="151"/>
      <c r="BF195" s="151"/>
      <c r="BG195" s="151"/>
      <c r="BH195" s="151"/>
      <c r="BI195" s="131"/>
      <c r="BJ195" s="131"/>
      <c r="BK195" s="131"/>
      <c r="BL195" s="131"/>
      <c r="BM195" s="157"/>
      <c r="BN195" s="157"/>
      <c r="BO195" s="157"/>
      <c r="BP195" s="157"/>
      <c r="BQ195" s="158" t="str">
        <f t="shared" si="35"/>
        <v/>
      </c>
      <c r="BR195" s="159" t="str">
        <f t="shared" si="36"/>
        <v/>
      </c>
      <c r="BS195" s="849"/>
      <c r="BT195" s="868"/>
      <c r="BU195" s="868"/>
      <c r="BV195" s="868"/>
    </row>
    <row r="196" spans="1:74" x14ac:dyDescent="0.25">
      <c r="A196" s="925"/>
      <c r="B196" s="928"/>
      <c r="C196" s="904"/>
      <c r="D196" s="828"/>
      <c r="E196" s="831"/>
      <c r="F196" s="834"/>
      <c r="G196" s="804"/>
      <c r="H196" s="837"/>
      <c r="I196" s="798"/>
      <c r="J196" s="840"/>
      <c r="K196" s="843"/>
      <c r="L196" s="804"/>
      <c r="M196" s="846"/>
      <c r="N196" s="804"/>
      <c r="O196" s="804"/>
      <c r="P196" s="849"/>
      <c r="Q196" s="1005"/>
      <c r="R196" s="798"/>
      <c r="S196" s="861"/>
      <c r="T196" s="798"/>
      <c r="U196" s="861"/>
      <c r="V196" s="798"/>
      <c r="W196" s="861"/>
      <c r="X196" s="864"/>
      <c r="Y196" s="861"/>
      <c r="Z196" s="861"/>
      <c r="AA196" s="852"/>
      <c r="AB196" s="152">
        <v>5</v>
      </c>
      <c r="AC196" s="151"/>
      <c r="AD196" s="151"/>
      <c r="AE196" s="151"/>
      <c r="AF196" s="147" t="str">
        <f t="shared" si="30"/>
        <v/>
      </c>
      <c r="AG196" s="153"/>
      <c r="AH196" s="148" t="str">
        <f t="shared" si="31"/>
        <v/>
      </c>
      <c r="AI196" s="153"/>
      <c r="AJ196" s="148" t="str">
        <f t="shared" si="32"/>
        <v/>
      </c>
      <c r="AK196" s="149" t="str">
        <f t="shared" si="33"/>
        <v/>
      </c>
      <c r="AL196" s="154" t="str">
        <f>IFERROR(IF(AND(AF195="Probabilidad",AF196="Probabilidad"),(AL195-(+AL195*AK196)),IF(AND(AF195="Impacto",AF196="Probabilidad"),(AL194-(+AL194*AK196)),IF(AF196="Impacto",AL195,""))),"")</f>
        <v/>
      </c>
      <c r="AM196" s="154" t="str">
        <f>IFERROR(IF(AND(AF195="Impacto",AF196="Impacto"),(AM195-(+AM195*AK196)),IF(AND(AF195="Probabilidad",AF196="Impacto"),(AM194-(+AM194*AK196)),IF(AF196="Probabilidad",AM195,""))),"")</f>
        <v/>
      </c>
      <c r="AN196" s="155"/>
      <c r="AO196" s="155"/>
      <c r="AP196" s="155"/>
      <c r="AQ196" s="155"/>
      <c r="AR196" s="837"/>
      <c r="AS196" s="855"/>
      <c r="AT196" s="855"/>
      <c r="AU196" s="852"/>
      <c r="AV196" s="855"/>
      <c r="AW196" s="855"/>
      <c r="AX196" s="852"/>
      <c r="AY196" s="852"/>
      <c r="AZ196" s="852"/>
      <c r="BA196" s="798"/>
      <c r="BB196" s="131"/>
      <c r="BC196" s="131"/>
      <c r="BD196" s="175" t="str">
        <f t="shared" si="34"/>
        <v/>
      </c>
      <c r="BE196" s="151"/>
      <c r="BF196" s="151"/>
      <c r="BG196" s="151"/>
      <c r="BH196" s="151"/>
      <c r="BI196" s="131"/>
      <c r="BJ196" s="131"/>
      <c r="BK196" s="131"/>
      <c r="BL196" s="131"/>
      <c r="BM196" s="157"/>
      <c r="BN196" s="157"/>
      <c r="BO196" s="157"/>
      <c r="BP196" s="157"/>
      <c r="BQ196" s="158" t="str">
        <f t="shared" si="35"/>
        <v/>
      </c>
      <c r="BR196" s="159" t="str">
        <f t="shared" si="36"/>
        <v/>
      </c>
      <c r="BS196" s="849"/>
      <c r="BT196" s="868"/>
      <c r="BU196" s="868"/>
      <c r="BV196" s="868"/>
    </row>
    <row r="197" spans="1:74" ht="15.75" customHeight="1" thickBot="1" x14ac:dyDescent="0.3">
      <c r="A197" s="925"/>
      <c r="B197" s="928"/>
      <c r="C197" s="904"/>
      <c r="D197" s="829"/>
      <c r="E197" s="832"/>
      <c r="F197" s="835"/>
      <c r="G197" s="805"/>
      <c r="H197" s="838"/>
      <c r="I197" s="799"/>
      <c r="J197" s="841"/>
      <c r="K197" s="844"/>
      <c r="L197" s="805"/>
      <c r="M197" s="847"/>
      <c r="N197" s="805"/>
      <c r="O197" s="805"/>
      <c r="P197" s="850"/>
      <c r="Q197" s="1006"/>
      <c r="R197" s="799"/>
      <c r="S197" s="862"/>
      <c r="T197" s="799"/>
      <c r="U197" s="862"/>
      <c r="V197" s="799"/>
      <c r="W197" s="862"/>
      <c r="X197" s="865"/>
      <c r="Y197" s="862"/>
      <c r="Z197" s="862"/>
      <c r="AA197" s="853"/>
      <c r="AB197" s="164">
        <v>6</v>
      </c>
      <c r="AC197" s="162"/>
      <c r="AD197" s="162"/>
      <c r="AE197" s="162"/>
      <c r="AF197" s="99" t="str">
        <f t="shared" si="30"/>
        <v/>
      </c>
      <c r="AG197" s="242"/>
      <c r="AH197" s="163" t="str">
        <f t="shared" si="31"/>
        <v/>
      </c>
      <c r="AI197" s="242"/>
      <c r="AJ197" s="163" t="str">
        <f t="shared" si="32"/>
        <v/>
      </c>
      <c r="AK197" s="166" t="str">
        <f t="shared" si="33"/>
        <v/>
      </c>
      <c r="AL197" s="154" t="str">
        <f>IFERROR(IF(AND(AF196="Probabilidad",AF197="Probabilidad"),(AL196-(+AL196*AK197)),IF(AND(AF196="Impacto",AF197="Probabilidad"),(AL195-(+AL195*AK197)),IF(AF197="Impacto",AL196,""))),"")</f>
        <v/>
      </c>
      <c r="AM197" s="154" t="str">
        <f>IFERROR(IF(AND(AF196="Impacto",AF197="Impacto"),(AM196-(+AM196*AK197)),IF(AND(AF196="Probabilidad",AF197="Impacto"),(AM195-(+AM195*AK197)),IF(AF197="Probabilidad",AM196,""))),"")</f>
        <v/>
      </c>
      <c r="AN197" s="52"/>
      <c r="AO197" s="52"/>
      <c r="AP197" s="52"/>
      <c r="AQ197" s="52"/>
      <c r="AR197" s="838"/>
      <c r="AS197" s="856"/>
      <c r="AT197" s="856"/>
      <c r="AU197" s="853"/>
      <c r="AV197" s="856"/>
      <c r="AW197" s="856"/>
      <c r="AX197" s="853"/>
      <c r="AY197" s="853"/>
      <c r="AZ197" s="853"/>
      <c r="BA197" s="799"/>
      <c r="BB197" s="169"/>
      <c r="BC197" s="169"/>
      <c r="BD197" s="178" t="str">
        <f t="shared" si="34"/>
        <v/>
      </c>
      <c r="BE197" s="162"/>
      <c r="BF197" s="162"/>
      <c r="BG197" s="162"/>
      <c r="BH197" s="162"/>
      <c r="BI197" s="169"/>
      <c r="BJ197" s="169"/>
      <c r="BK197" s="169"/>
      <c r="BL197" s="169"/>
      <c r="BM197" s="170"/>
      <c r="BN197" s="170"/>
      <c r="BO197" s="170"/>
      <c r="BP197" s="170"/>
      <c r="BQ197" s="171" t="str">
        <f t="shared" si="35"/>
        <v/>
      </c>
      <c r="BR197" s="172" t="str">
        <f t="shared" si="36"/>
        <v/>
      </c>
      <c r="BS197" s="850"/>
      <c r="BT197" s="869"/>
      <c r="BU197" s="869"/>
      <c r="BV197" s="869"/>
    </row>
    <row r="198" spans="1:74" ht="171.75" x14ac:dyDescent="0.25">
      <c r="A198" s="925"/>
      <c r="B198" s="928"/>
      <c r="C198" s="904"/>
      <c r="D198" s="827" t="s">
        <v>204</v>
      </c>
      <c r="E198" s="830" t="s">
        <v>777</v>
      </c>
      <c r="F198" s="833">
        <v>6</v>
      </c>
      <c r="G198" s="803" t="s">
        <v>845</v>
      </c>
      <c r="H198" s="836"/>
      <c r="I198" s="797"/>
      <c r="J198" s="839" t="s">
        <v>846</v>
      </c>
      <c r="K198" s="836" t="s">
        <v>208</v>
      </c>
      <c r="L198" s="803" t="s">
        <v>325</v>
      </c>
      <c r="M198" s="845" t="s">
        <v>847</v>
      </c>
      <c r="N198" s="803"/>
      <c r="O198" s="803"/>
      <c r="P198" s="867" t="s">
        <v>848</v>
      </c>
      <c r="Q198" s="879">
        <v>0.9</v>
      </c>
      <c r="R198" s="797" t="s">
        <v>212</v>
      </c>
      <c r="S198" s="860">
        <f>IF(R198="Muy Alta",100%,IF(R198="Alta",80%,IF(R198="Media",60%,IF(R198="Baja",40%,IF(R198="Muy Baja",20%,"")))))</f>
        <v>0.6</v>
      </c>
      <c r="T198" s="797"/>
      <c r="U198" s="860" t="str">
        <f>IF(T198="Catastrófico",100%,IF(T198="Mayor",80%,IF(T198="Moderado",60%,IF(T198="Menor",40%,IF(T198="Leve",20%,"")))))</f>
        <v/>
      </c>
      <c r="V198" s="797" t="s">
        <v>253</v>
      </c>
      <c r="W198" s="860">
        <f>IF(V198="Catastrófico",100%,IF(V198="Mayor",80%,IF(V198="Moderado",60%,IF(V198="Menor",40%,IF(V198="Leve",20%,"")))))</f>
        <v>0.4</v>
      </c>
      <c r="X198" s="863" t="str">
        <f>IF(Y198=100%,"Catastrófico",IF(Y198=80%,"Mayor",IF(Y198=60%,"Moderado",IF(Y198=40%,"Menor",IF(Y198=20%,"Leve","")))))</f>
        <v>Menor</v>
      </c>
      <c r="Y198" s="860">
        <f>IF(AND(U198="",W198=""),"",MAX(U198,W198))</f>
        <v>0.4</v>
      </c>
      <c r="Z198" s="860" t="str">
        <f>CONCATENATE(R198,X198)</f>
        <v>MediaMenor</v>
      </c>
      <c r="AA198" s="851" t="str">
        <f>IF(Z198="Muy AltaLeve","Alto",IF(Z198="Muy AltaMenor","Alto",IF(Z198="Muy AltaModerado","Alto",IF(Z198="Muy AltaMayor","Alto",IF(Z198="Muy AltaCatastrófico","Extremo",IF(Z198="AltaLeve","Moderado",IF(Z198="AltaMenor","Moderado",IF(Z198="AltaModerado","Alto",IF(Z198="AltaMayor","Alto",IF(Z198="AltaCatastrófico","Extremo",IF(Z198="MediaLeve","Moderado",IF(Z198="MediaMenor","Moderado",IF(Z198="MediaModerado","Moderado",IF(Z198="MediaMayor","Alto",IF(Z198="MediaCatastrófico","Extremo",IF(Z198="BajaLeve","Bajo",IF(Z198="BajaMenor","Moderado",IF(Z198="BajaModerado","Moderado",IF(Z198="BajaMayor","Alto",IF(Z198="BajaCatastrófico","Extremo",IF(Z198="Muy BajaLeve","Bajo",IF(Z198="Muy BajaMenor","Bajo",IF(Z198="Muy BajaModerado","Moderado",IF(Z198="Muy BajaMayor","Alto",IF(Z198="Muy BajaCatastrófico","Extremo","")))))))))))))))))))))))))</f>
        <v>Moderado</v>
      </c>
      <c r="AB198" s="98">
        <v>1</v>
      </c>
      <c r="AC198" s="9" t="s">
        <v>849</v>
      </c>
      <c r="AD198" s="9">
        <v>1</v>
      </c>
      <c r="AE198" s="9" t="s">
        <v>850</v>
      </c>
      <c r="AF198" s="100" t="str">
        <f t="shared" si="30"/>
        <v>Probabilidad</v>
      </c>
      <c r="AG198" s="10" t="s">
        <v>286</v>
      </c>
      <c r="AH198" s="15">
        <f t="shared" si="31"/>
        <v>0.15</v>
      </c>
      <c r="AI198" s="10" t="s">
        <v>217</v>
      </c>
      <c r="AJ198" s="15">
        <f t="shared" si="32"/>
        <v>0.15</v>
      </c>
      <c r="AK198" s="102">
        <f t="shared" si="33"/>
        <v>0.3</v>
      </c>
      <c r="AL198" s="101">
        <f>IFERROR(IF(AF198="Probabilidad",(S198-(+S198*AK198)),IF(AF198="Impacto",S198,"")),"")</f>
        <v>0.42</v>
      </c>
      <c r="AM198" s="101">
        <f>IFERROR(IF(AF198="Impacto",(Y198-(+Y198*AK198)),IF(AF198="Probabilidad",Y198,"")),"")</f>
        <v>0.4</v>
      </c>
      <c r="AN198" s="51" t="s">
        <v>218</v>
      </c>
      <c r="AO198" s="51" t="s">
        <v>296</v>
      </c>
      <c r="AP198" s="51" t="s">
        <v>220</v>
      </c>
      <c r="AQ198" s="51" t="s">
        <v>221</v>
      </c>
      <c r="AR198" s="866" t="s">
        <v>851</v>
      </c>
      <c r="AS198" s="854">
        <f>S198</f>
        <v>0.6</v>
      </c>
      <c r="AT198" s="854">
        <f>IF(AL198="","",MIN(AL198:AL203))</f>
        <v>0.10584</v>
      </c>
      <c r="AU198" s="851" t="str">
        <f>IFERROR(IF(AT198="","",IF(AT198&lt;=0.2,"Muy Baja",IF(AT198&lt;=0.4,"Baja",IF(AT198&lt;=0.6,"Media",IF(AT198&lt;=0.8,"Alta","Muy Alta"))))),"")</f>
        <v>Muy Baja</v>
      </c>
      <c r="AV198" s="854">
        <f>Y198</f>
        <v>0.4</v>
      </c>
      <c r="AW198" s="854">
        <f>IF(AM198="","",MIN(AM198:AM203))</f>
        <v>0.4</v>
      </c>
      <c r="AX198" s="851" t="str">
        <f>IFERROR(IF(AW198="","",IF(AW198&lt;=0.2,"Leve",IF(AW198&lt;=0.4,"Menor",IF(AW198&lt;=0.6,"Moderado",IF(AW198&lt;=0.8,"Mayor","Catastrófico"))))),"")</f>
        <v>Menor</v>
      </c>
      <c r="AY198" s="851" t="str">
        <f>AA198</f>
        <v>Moderado</v>
      </c>
      <c r="AZ198" s="851" t="str">
        <f>IFERROR(IF(OR(AND(AU198="Muy Baja",AX198="Leve"),AND(AU198="Muy Baja",AX198="Menor"),AND(AU198="Baja",AX198="Leve")),"Bajo",IF(OR(AND(AU198="Muy baja",AX198="Moderado"),AND(AU198="Baja",AX198="Menor"),AND(AU198="Baja",AX198="Moderado"),AND(AU198="Media",AX198="Leve"),AND(AU198="Media",AX198="Menor"),AND(AU198="Media",AX198="Moderado"),AND(AU198="Alta",AX198="Leve"),AND(AU198="Alta",AX198="Menor")),"Moderado",IF(OR(AND(AU198="Muy Baja",AX198="Mayor"),AND(AU198="Baja",AX198="Mayor"),AND(AU198="Media",AX198="Mayor"),AND(AU198="Alta",AX198="Moderado"),AND(AU198="Alta",AX198="Mayor"),AND(AU198="Muy Alta",AX198="Leve"),AND(AU198="Muy Alta",AX198="Menor"),AND(AU198="Muy Alta",AX198="Moderado"),AND(AU198="Muy Alta",AX198="Mayor")),"Alto",IF(OR(AND(AU198="Muy Baja",AX198="Catastrófico"),AND(AU198="Baja",AX198="Catastrófico"),AND(AU198="Media",AX198="Catastrófico"),AND(AU198="Alta",AX198="Catastrófico"),AND(AU198="Muy Alta",AX198="Catastrófico")),"Extremo","")))),"")</f>
        <v>Bajo</v>
      </c>
      <c r="BA198" s="797" t="s">
        <v>257</v>
      </c>
      <c r="BB198" s="47"/>
      <c r="BC198" s="47"/>
      <c r="BD198" s="104" t="str">
        <f t="shared" si="34"/>
        <v/>
      </c>
      <c r="BE198" s="9"/>
      <c r="BF198" s="9"/>
      <c r="BG198" s="9"/>
      <c r="BH198" s="9"/>
      <c r="BI198" s="47"/>
      <c r="BJ198" s="47"/>
      <c r="BK198" s="47"/>
      <c r="BL198" s="47"/>
      <c r="BM198" s="49"/>
      <c r="BN198" s="49"/>
      <c r="BO198" s="49"/>
      <c r="BP198" s="49"/>
      <c r="BQ198" s="105" t="str">
        <f t="shared" si="35"/>
        <v/>
      </c>
      <c r="BR198" s="129" t="str">
        <f t="shared" si="36"/>
        <v/>
      </c>
      <c r="BS198" s="867" t="s">
        <v>852</v>
      </c>
      <c r="BT198" s="867" t="s">
        <v>608</v>
      </c>
      <c r="BU198" s="867" t="s">
        <v>405</v>
      </c>
      <c r="BV198" s="867" t="s">
        <v>405</v>
      </c>
    </row>
    <row r="199" spans="1:74" ht="171.75" customHeight="1" x14ac:dyDescent="0.25">
      <c r="A199" s="925"/>
      <c r="B199" s="928"/>
      <c r="C199" s="904"/>
      <c r="D199" s="828"/>
      <c r="E199" s="831"/>
      <c r="F199" s="834"/>
      <c r="G199" s="804"/>
      <c r="H199" s="837"/>
      <c r="I199" s="798"/>
      <c r="J199" s="840"/>
      <c r="K199" s="837"/>
      <c r="L199" s="804"/>
      <c r="M199" s="846"/>
      <c r="N199" s="804"/>
      <c r="O199" s="804"/>
      <c r="P199" s="868"/>
      <c r="Q199" s="880"/>
      <c r="R199" s="798"/>
      <c r="S199" s="861"/>
      <c r="T199" s="798"/>
      <c r="U199" s="861"/>
      <c r="V199" s="798"/>
      <c r="W199" s="861"/>
      <c r="X199" s="864"/>
      <c r="Y199" s="861"/>
      <c r="Z199" s="861"/>
      <c r="AA199" s="852"/>
      <c r="AB199" s="152">
        <v>2</v>
      </c>
      <c r="AC199" s="151" t="s">
        <v>853</v>
      </c>
      <c r="AD199" s="151">
        <v>2</v>
      </c>
      <c r="AE199" s="151" t="s">
        <v>850</v>
      </c>
      <c r="AF199" s="147" t="str">
        <f t="shared" si="30"/>
        <v>Probabilidad</v>
      </c>
      <c r="AG199" s="153" t="s">
        <v>286</v>
      </c>
      <c r="AH199" s="148">
        <f t="shared" si="31"/>
        <v>0.15</v>
      </c>
      <c r="AI199" s="153" t="s">
        <v>217</v>
      </c>
      <c r="AJ199" s="148">
        <f t="shared" si="32"/>
        <v>0.15</v>
      </c>
      <c r="AK199" s="149">
        <f t="shared" si="33"/>
        <v>0.3</v>
      </c>
      <c r="AL199" s="154">
        <f>IFERROR(IF(AND(AF198="Probabilidad",AF199="Probabilidad"),(AL198-(+AL198*AK199)),IF(AF199="Probabilidad",(S198-(+S198*AK199)),IF(AF199="Impacto",AL198,""))),"")</f>
        <v>0.29399999999999998</v>
      </c>
      <c r="AM199" s="154">
        <f>IFERROR(IF(AND(AF198="Impacto",AF199="Impacto"),(AM198-(+AM198*AK199)),IF(AF199="Impacto",(Y198-(+Y198*AK199)),IF(AF199="Probabilidad",AM198,""))),"")</f>
        <v>0.4</v>
      </c>
      <c r="AN199" s="155" t="s">
        <v>218</v>
      </c>
      <c r="AO199" s="155" t="s">
        <v>296</v>
      </c>
      <c r="AP199" s="155" t="s">
        <v>220</v>
      </c>
      <c r="AQ199" s="155" t="s">
        <v>221</v>
      </c>
      <c r="AR199" s="837"/>
      <c r="AS199" s="855"/>
      <c r="AT199" s="855"/>
      <c r="AU199" s="852"/>
      <c r="AV199" s="855"/>
      <c r="AW199" s="855"/>
      <c r="AX199" s="852"/>
      <c r="AY199" s="852"/>
      <c r="AZ199" s="852"/>
      <c r="BA199" s="798"/>
      <c r="BB199" s="131"/>
      <c r="BC199" s="131"/>
      <c r="BD199" s="175" t="str">
        <f t="shared" si="34"/>
        <v/>
      </c>
      <c r="BE199" s="151"/>
      <c r="BF199" s="151"/>
      <c r="BG199" s="151"/>
      <c r="BH199" s="151"/>
      <c r="BI199" s="131"/>
      <c r="BJ199" s="131"/>
      <c r="BK199" s="131"/>
      <c r="BL199" s="131"/>
      <c r="BM199" s="157"/>
      <c r="BN199" s="157"/>
      <c r="BO199" s="157"/>
      <c r="BP199" s="157"/>
      <c r="BQ199" s="158" t="str">
        <f t="shared" si="35"/>
        <v/>
      </c>
      <c r="BR199" s="159" t="str">
        <f t="shared" si="36"/>
        <v/>
      </c>
      <c r="BS199" s="868"/>
      <c r="BT199" s="868"/>
      <c r="BU199" s="868"/>
      <c r="BV199" s="868"/>
    </row>
    <row r="200" spans="1:74" ht="68.25" customHeight="1" x14ac:dyDescent="0.25">
      <c r="A200" s="925"/>
      <c r="B200" s="928"/>
      <c r="C200" s="904"/>
      <c r="D200" s="828"/>
      <c r="E200" s="831"/>
      <c r="F200" s="834"/>
      <c r="G200" s="804"/>
      <c r="H200" s="837"/>
      <c r="I200" s="798"/>
      <c r="J200" s="840"/>
      <c r="K200" s="837"/>
      <c r="L200" s="804"/>
      <c r="M200" s="846"/>
      <c r="N200" s="804"/>
      <c r="O200" s="804"/>
      <c r="P200" s="868"/>
      <c r="Q200" s="880"/>
      <c r="R200" s="798"/>
      <c r="S200" s="861"/>
      <c r="T200" s="798"/>
      <c r="U200" s="861"/>
      <c r="V200" s="798"/>
      <c r="W200" s="861"/>
      <c r="X200" s="864"/>
      <c r="Y200" s="861"/>
      <c r="Z200" s="861"/>
      <c r="AA200" s="852"/>
      <c r="AB200" s="152">
        <v>3</v>
      </c>
      <c r="AC200" s="151" t="s">
        <v>854</v>
      </c>
      <c r="AD200" s="151">
        <v>3</v>
      </c>
      <c r="AE200" s="151" t="s">
        <v>855</v>
      </c>
      <c r="AF200" s="147" t="str">
        <f t="shared" si="30"/>
        <v>Probabilidad</v>
      </c>
      <c r="AG200" s="153" t="s">
        <v>286</v>
      </c>
      <c r="AH200" s="148">
        <f t="shared" si="31"/>
        <v>0.15</v>
      </c>
      <c r="AI200" s="153" t="s">
        <v>814</v>
      </c>
      <c r="AJ200" s="148">
        <f t="shared" si="32"/>
        <v>0.25</v>
      </c>
      <c r="AK200" s="149">
        <f t="shared" si="33"/>
        <v>0.4</v>
      </c>
      <c r="AL200" s="154">
        <f>IFERROR(IF(AND(AF199="Probabilidad",AF200="Probabilidad"),(AL199-(+AL199*AK200)),IF(AND(AF199="Impacto",AF200="Probabilidad"),(AL198-(+AL198*AK200)),IF(AF200="Impacto",AL199,""))),"")</f>
        <v>0.1764</v>
      </c>
      <c r="AM200" s="154">
        <f>IFERROR(IF(AND(AF199="Impacto",AF200="Impacto"),(AM199-(+AM199*AK200)),IF(AND(AF199="Probabilidad",AF200="Impacto"),(AM198-(+AM198*AK200)),IF(AF200="Probabilidad",AM199,""))),"")</f>
        <v>0.4</v>
      </c>
      <c r="AN200" s="155" t="s">
        <v>856</v>
      </c>
      <c r="AO200" s="155" t="s">
        <v>296</v>
      </c>
      <c r="AP200" s="155" t="s">
        <v>243</v>
      </c>
      <c r="AQ200" s="155" t="s">
        <v>844</v>
      </c>
      <c r="AR200" s="837"/>
      <c r="AS200" s="855"/>
      <c r="AT200" s="855"/>
      <c r="AU200" s="852"/>
      <c r="AV200" s="855"/>
      <c r="AW200" s="855"/>
      <c r="AX200" s="852"/>
      <c r="AY200" s="852"/>
      <c r="AZ200" s="852"/>
      <c r="BA200" s="798"/>
      <c r="BB200" s="131"/>
      <c r="BC200" s="131"/>
      <c r="BD200" s="175" t="str">
        <f t="shared" si="34"/>
        <v/>
      </c>
      <c r="BE200" s="151"/>
      <c r="BF200" s="151"/>
      <c r="BG200" s="151"/>
      <c r="BH200" s="151"/>
      <c r="BI200" s="131"/>
      <c r="BJ200" s="131"/>
      <c r="BK200" s="131"/>
      <c r="BL200" s="131"/>
      <c r="BM200" s="157"/>
      <c r="BN200" s="157"/>
      <c r="BO200" s="157"/>
      <c r="BP200" s="157"/>
      <c r="BQ200" s="158" t="str">
        <f t="shared" si="35"/>
        <v/>
      </c>
      <c r="BR200" s="159" t="str">
        <f t="shared" si="36"/>
        <v/>
      </c>
      <c r="BS200" s="868"/>
      <c r="BT200" s="868"/>
      <c r="BU200" s="868"/>
      <c r="BV200" s="868"/>
    </row>
    <row r="201" spans="1:74" ht="74.25" customHeight="1" x14ac:dyDescent="0.25">
      <c r="A201" s="925"/>
      <c r="B201" s="928"/>
      <c r="C201" s="904"/>
      <c r="D201" s="828"/>
      <c r="E201" s="831"/>
      <c r="F201" s="834"/>
      <c r="G201" s="804"/>
      <c r="H201" s="837"/>
      <c r="I201" s="798"/>
      <c r="J201" s="840"/>
      <c r="K201" s="837"/>
      <c r="L201" s="804"/>
      <c r="M201" s="846"/>
      <c r="N201" s="804"/>
      <c r="O201" s="804"/>
      <c r="P201" s="868"/>
      <c r="Q201" s="880"/>
      <c r="R201" s="798"/>
      <c r="S201" s="861"/>
      <c r="T201" s="798"/>
      <c r="U201" s="861"/>
      <c r="V201" s="798"/>
      <c r="W201" s="861"/>
      <c r="X201" s="864"/>
      <c r="Y201" s="861"/>
      <c r="Z201" s="861"/>
      <c r="AA201" s="852"/>
      <c r="AB201" s="152">
        <v>4</v>
      </c>
      <c r="AC201" s="151" t="s">
        <v>842</v>
      </c>
      <c r="AD201" s="151">
        <v>3</v>
      </c>
      <c r="AE201" s="132" t="s">
        <v>843</v>
      </c>
      <c r="AF201" s="147" t="str">
        <f t="shared" si="30"/>
        <v>Probabilidad</v>
      </c>
      <c r="AG201" s="153" t="s">
        <v>286</v>
      </c>
      <c r="AH201" s="148">
        <f t="shared" si="31"/>
        <v>0.15</v>
      </c>
      <c r="AI201" s="153" t="s">
        <v>814</v>
      </c>
      <c r="AJ201" s="148">
        <f t="shared" si="32"/>
        <v>0.25</v>
      </c>
      <c r="AK201" s="149">
        <f t="shared" si="33"/>
        <v>0.4</v>
      </c>
      <c r="AL201" s="154">
        <f>IFERROR(IF(AND(AF200="Probabilidad",AF201="Probabilidad"),(AL200-(+AL200*AK201)),IF(AND(AF200="Impacto",AF201="Probabilidad"),(AL199-(+AL199*AK201)),IF(AF201="Impacto",AL200,""))),"")</f>
        <v>0.10584</v>
      </c>
      <c r="AM201" s="154">
        <f>IFERROR(IF(AND(AF200="Impacto",AF201="Impacto"),(AM200-(+AM200*AK201)),IF(AND(AF200="Probabilidad",AF201="Impacto"),(AM199-(+AM199*AK201)),IF(AF201="Probabilidad",AM200,""))),"")</f>
        <v>0.4</v>
      </c>
      <c r="AN201" s="155" t="s">
        <v>856</v>
      </c>
      <c r="AO201" s="155" t="s">
        <v>296</v>
      </c>
      <c r="AP201" s="155" t="s">
        <v>243</v>
      </c>
      <c r="AQ201" s="155" t="s">
        <v>844</v>
      </c>
      <c r="AR201" s="837"/>
      <c r="AS201" s="855"/>
      <c r="AT201" s="855"/>
      <c r="AU201" s="852"/>
      <c r="AV201" s="855"/>
      <c r="AW201" s="855"/>
      <c r="AX201" s="852"/>
      <c r="AY201" s="852"/>
      <c r="AZ201" s="852"/>
      <c r="BA201" s="798"/>
      <c r="BB201" s="131"/>
      <c r="BC201" s="131"/>
      <c r="BD201" s="175" t="str">
        <f t="shared" si="34"/>
        <v/>
      </c>
      <c r="BE201" s="151"/>
      <c r="BF201" s="151"/>
      <c r="BG201" s="151"/>
      <c r="BH201" s="151"/>
      <c r="BI201" s="131"/>
      <c r="BJ201" s="131"/>
      <c r="BK201" s="131"/>
      <c r="BL201" s="131"/>
      <c r="BM201" s="157"/>
      <c r="BN201" s="157"/>
      <c r="BO201" s="157"/>
      <c r="BP201" s="157"/>
      <c r="BQ201" s="158" t="str">
        <f t="shared" si="35"/>
        <v/>
      </c>
      <c r="BR201" s="159" t="str">
        <f t="shared" si="36"/>
        <v/>
      </c>
      <c r="BS201" s="868"/>
      <c r="BT201" s="868"/>
      <c r="BU201" s="868"/>
      <c r="BV201" s="868"/>
    </row>
    <row r="202" spans="1:74" x14ac:dyDescent="0.25">
      <c r="A202" s="925"/>
      <c r="B202" s="928"/>
      <c r="C202" s="904"/>
      <c r="D202" s="828"/>
      <c r="E202" s="831"/>
      <c r="F202" s="834"/>
      <c r="G202" s="804"/>
      <c r="H202" s="837"/>
      <c r="I202" s="798"/>
      <c r="J202" s="840"/>
      <c r="K202" s="837"/>
      <c r="L202" s="804"/>
      <c r="M202" s="846"/>
      <c r="N202" s="804"/>
      <c r="O202" s="804"/>
      <c r="P202" s="868"/>
      <c r="Q202" s="880"/>
      <c r="R202" s="798"/>
      <c r="S202" s="861"/>
      <c r="T202" s="798"/>
      <c r="U202" s="861"/>
      <c r="V202" s="798"/>
      <c r="W202" s="861"/>
      <c r="X202" s="864"/>
      <c r="Y202" s="861"/>
      <c r="Z202" s="861"/>
      <c r="AA202" s="852"/>
      <c r="AB202" s="152">
        <v>5</v>
      </c>
      <c r="AC202" s="151"/>
      <c r="AD202" s="151"/>
      <c r="AE202" s="151"/>
      <c r="AF202" s="147" t="str">
        <f t="shared" si="30"/>
        <v/>
      </c>
      <c r="AG202" s="153"/>
      <c r="AH202" s="148" t="str">
        <f t="shared" si="31"/>
        <v/>
      </c>
      <c r="AI202" s="153"/>
      <c r="AJ202" s="148" t="str">
        <f t="shared" si="32"/>
        <v/>
      </c>
      <c r="AK202" s="149" t="str">
        <f t="shared" si="33"/>
        <v/>
      </c>
      <c r="AL202" s="154" t="str">
        <f>IFERROR(IF(AND(AF201="Probabilidad",AF202="Probabilidad"),(AL201-(+AL201*AK202)),IF(AND(AF201="Impacto",AF202="Probabilidad"),(AL200-(+AL200*AK202)),IF(AF202="Impacto",AL201,""))),"")</f>
        <v/>
      </c>
      <c r="AM202" s="154" t="str">
        <f>IFERROR(IF(AND(AF201="Impacto",AF202="Impacto"),(AM201-(+AM201*AK202)),IF(AND(AF201="Probabilidad",AF202="Impacto"),(AM200-(+AM200*AK202)),IF(AF202="Probabilidad",AM201,""))),"")</f>
        <v/>
      </c>
      <c r="AN202" s="155"/>
      <c r="AO202" s="155"/>
      <c r="AP202" s="155"/>
      <c r="AQ202" s="155"/>
      <c r="AR202" s="837"/>
      <c r="AS202" s="855"/>
      <c r="AT202" s="855"/>
      <c r="AU202" s="852"/>
      <c r="AV202" s="855"/>
      <c r="AW202" s="855"/>
      <c r="AX202" s="852"/>
      <c r="AY202" s="852"/>
      <c r="AZ202" s="852"/>
      <c r="BA202" s="798"/>
      <c r="BB202" s="131"/>
      <c r="BC202" s="131"/>
      <c r="BD202" s="175" t="str">
        <f t="shared" si="34"/>
        <v/>
      </c>
      <c r="BE202" s="151"/>
      <c r="BF202" s="151"/>
      <c r="BG202" s="151"/>
      <c r="BH202" s="151"/>
      <c r="BI202" s="131"/>
      <c r="BJ202" s="131"/>
      <c r="BK202" s="131"/>
      <c r="BL202" s="131"/>
      <c r="BM202" s="157"/>
      <c r="BN202" s="157"/>
      <c r="BO202" s="157"/>
      <c r="BP202" s="157"/>
      <c r="BQ202" s="158" t="str">
        <f t="shared" si="35"/>
        <v/>
      </c>
      <c r="BR202" s="159" t="str">
        <f t="shared" si="36"/>
        <v/>
      </c>
      <c r="BS202" s="868"/>
      <c r="BT202" s="868"/>
      <c r="BU202" s="868"/>
      <c r="BV202" s="868"/>
    </row>
    <row r="203" spans="1:74" ht="15.75" customHeight="1" thickBot="1" x14ac:dyDescent="0.3">
      <c r="A203" s="925"/>
      <c r="B203" s="928"/>
      <c r="C203" s="904"/>
      <c r="D203" s="829"/>
      <c r="E203" s="832"/>
      <c r="F203" s="835"/>
      <c r="G203" s="805"/>
      <c r="H203" s="838"/>
      <c r="I203" s="799"/>
      <c r="J203" s="841"/>
      <c r="K203" s="838"/>
      <c r="L203" s="805"/>
      <c r="M203" s="847"/>
      <c r="N203" s="805"/>
      <c r="O203" s="805"/>
      <c r="P203" s="869"/>
      <c r="Q203" s="881"/>
      <c r="R203" s="799"/>
      <c r="S203" s="862"/>
      <c r="T203" s="799"/>
      <c r="U203" s="862"/>
      <c r="V203" s="799"/>
      <c r="W203" s="862"/>
      <c r="X203" s="865"/>
      <c r="Y203" s="862"/>
      <c r="Z203" s="862"/>
      <c r="AA203" s="853"/>
      <c r="AB203" s="164">
        <v>6</v>
      </c>
      <c r="AC203" s="162"/>
      <c r="AD203" s="162"/>
      <c r="AE203" s="162"/>
      <c r="AF203" s="177" t="str">
        <f t="shared" si="30"/>
        <v/>
      </c>
      <c r="AG203" s="165"/>
      <c r="AH203" s="163" t="str">
        <f t="shared" si="31"/>
        <v/>
      </c>
      <c r="AI203" s="165"/>
      <c r="AJ203" s="163" t="str">
        <f t="shared" si="32"/>
        <v/>
      </c>
      <c r="AK203" s="166" t="str">
        <f t="shared" si="33"/>
        <v/>
      </c>
      <c r="AL203" s="154" t="str">
        <f>IFERROR(IF(AND(AF202="Probabilidad",AF203="Probabilidad"),(AL202-(+AL202*AK203)),IF(AND(AF202="Impacto",AF203="Probabilidad"),(AL201-(+AL201*AK203)),IF(AF203="Impacto",AL202,""))),"")</f>
        <v/>
      </c>
      <c r="AM203" s="154" t="str">
        <f>IFERROR(IF(AND(AF202="Impacto",AF203="Impacto"),(AM202-(+AM202*AK203)),IF(AND(AF202="Probabilidad",AF203="Impacto"),(AM201-(+AM201*AK203)),IF(AF203="Probabilidad",AM202,""))),"")</f>
        <v/>
      </c>
      <c r="AN203" s="52"/>
      <c r="AO203" s="52"/>
      <c r="AP203" s="52"/>
      <c r="AQ203" s="52"/>
      <c r="AR203" s="838"/>
      <c r="AS203" s="856"/>
      <c r="AT203" s="856"/>
      <c r="AU203" s="853"/>
      <c r="AV203" s="856"/>
      <c r="AW203" s="856"/>
      <c r="AX203" s="853"/>
      <c r="AY203" s="853"/>
      <c r="AZ203" s="853"/>
      <c r="BA203" s="799"/>
      <c r="BB203" s="169"/>
      <c r="BC203" s="169"/>
      <c r="BD203" s="178" t="str">
        <f t="shared" si="34"/>
        <v/>
      </c>
      <c r="BE203" s="162"/>
      <c r="BF203" s="162"/>
      <c r="BG203" s="162"/>
      <c r="BH203" s="162"/>
      <c r="BI203" s="169"/>
      <c r="BJ203" s="169"/>
      <c r="BK203" s="169"/>
      <c r="BL203" s="169"/>
      <c r="BM203" s="170"/>
      <c r="BN203" s="170"/>
      <c r="BO203" s="170"/>
      <c r="BP203" s="170"/>
      <c r="BQ203" s="171" t="str">
        <f t="shared" si="35"/>
        <v/>
      </c>
      <c r="BR203" s="172" t="str">
        <f t="shared" si="36"/>
        <v/>
      </c>
      <c r="BS203" s="869"/>
      <c r="BT203" s="869"/>
      <c r="BU203" s="869"/>
      <c r="BV203" s="869"/>
    </row>
    <row r="204" spans="1:74" ht="104.25" customHeight="1" x14ac:dyDescent="0.25">
      <c r="A204" s="925"/>
      <c r="B204" s="928"/>
      <c r="C204" s="904"/>
      <c r="D204" s="827" t="s">
        <v>204</v>
      </c>
      <c r="E204" s="830" t="s">
        <v>777</v>
      </c>
      <c r="F204" s="833">
        <v>7</v>
      </c>
      <c r="G204" s="803" t="s">
        <v>857</v>
      </c>
      <c r="H204" s="836"/>
      <c r="I204" s="797"/>
      <c r="J204" s="839" t="s">
        <v>858</v>
      </c>
      <c r="K204" s="842" t="s">
        <v>208</v>
      </c>
      <c r="L204" s="803" t="s">
        <v>325</v>
      </c>
      <c r="M204" s="845" t="s">
        <v>859</v>
      </c>
      <c r="N204" s="803"/>
      <c r="O204" s="803"/>
      <c r="P204" s="867" t="s">
        <v>860</v>
      </c>
      <c r="Q204" s="1001">
        <v>1</v>
      </c>
      <c r="R204" s="797" t="s">
        <v>212</v>
      </c>
      <c r="S204" s="860">
        <f>IF(R204="Muy Alta",100%,IF(R204="Alta",80%,IF(R204="Media",60%,IF(R204="Baja",40%,IF(R204="Muy Baja",20%,"")))))</f>
        <v>0.6</v>
      </c>
      <c r="T204" s="797"/>
      <c r="U204" s="860" t="str">
        <f>IF(T204="Catastrófico",100%,IF(T204="Mayor",80%,IF(T204="Moderado",60%,IF(T204="Menor",40%,IF(T204="Leve",20%,"")))))</f>
        <v/>
      </c>
      <c r="V204" s="797" t="s">
        <v>328</v>
      </c>
      <c r="W204" s="860">
        <f>IF(V204="Catastrófico",100%,IF(V204="Mayor",80%,IF(V204="Moderado",60%,IF(V204="Menor",40%,IF(V204="Leve",20%,"")))))</f>
        <v>0.2</v>
      </c>
      <c r="X204" s="863" t="str">
        <f>IF(Y204=100%,"Catastrófico",IF(Y204=80%,"Mayor",IF(Y204=60%,"Moderado",IF(Y204=40%,"Menor",IF(Y204=20%,"Leve","")))))</f>
        <v>Leve</v>
      </c>
      <c r="Y204" s="860">
        <f>IF(AND(U204="",W204=""),"",MAX(U204,W204))</f>
        <v>0.2</v>
      </c>
      <c r="Z204" s="860" t="str">
        <f>CONCATENATE(R204,X204)</f>
        <v>MediaLeve</v>
      </c>
      <c r="AA204" s="851" t="str">
        <f>IF(Z204="Muy AltaLeve","Alto",IF(Z204="Muy AltaMenor","Alto",IF(Z204="Muy AltaModerado","Alto",IF(Z204="Muy AltaMayor","Alto",IF(Z204="Muy AltaCatastrófico","Extremo",IF(Z204="AltaLeve","Moderado",IF(Z204="AltaMenor","Moderado",IF(Z204="AltaModerado","Alto",IF(Z204="AltaMayor","Alto",IF(Z204="AltaCatastrófico","Extremo",IF(Z204="MediaLeve","Moderado",IF(Z204="MediaMenor","Moderado",IF(Z204="MediaModerado","Moderado",IF(Z204="MediaMayor","Alto",IF(Z204="MediaCatastrófico","Extremo",IF(Z204="BajaLeve","Bajo",IF(Z204="BajaMenor","Moderado",IF(Z204="BajaModerado","Moderado",IF(Z204="BajaMayor","Alto",IF(Z204="BajaCatastrófico","Extremo",IF(Z204="Muy BajaLeve","Bajo",IF(Z204="Muy BajaMenor","Bajo",IF(Z204="Muy BajaModerado","Moderado",IF(Z204="Muy BajaMayor","Alto",IF(Z204="Muy BajaCatastrófico","Extremo","")))))))))))))))))))))))))</f>
        <v>Moderado</v>
      </c>
      <c r="AB204" s="98">
        <v>1</v>
      </c>
      <c r="AC204" s="9" t="s">
        <v>861</v>
      </c>
      <c r="AD204" s="9">
        <v>2</v>
      </c>
      <c r="AE204" s="9" t="s">
        <v>862</v>
      </c>
      <c r="AF204" s="234" t="str">
        <f t="shared" si="30"/>
        <v>Probabilidad</v>
      </c>
      <c r="AG204" s="235" t="s">
        <v>286</v>
      </c>
      <c r="AH204" s="15">
        <f t="shared" si="31"/>
        <v>0.15</v>
      </c>
      <c r="AI204" s="235" t="s">
        <v>217</v>
      </c>
      <c r="AJ204" s="15">
        <f t="shared" si="32"/>
        <v>0.15</v>
      </c>
      <c r="AK204" s="102">
        <f t="shared" si="33"/>
        <v>0.3</v>
      </c>
      <c r="AL204" s="101">
        <f>IFERROR(IF(AF204="Probabilidad",(S204-(+S204*AK204)),IF(AF204="Impacto",S204,"")),"")</f>
        <v>0.42</v>
      </c>
      <c r="AM204" s="101">
        <f>IFERROR(IF(AF204="Impacto",(Y204-(+Y204*AK204)),IF(AF204="Probabilidad",Y204,"")),"")</f>
        <v>0.2</v>
      </c>
      <c r="AN204" s="51" t="s">
        <v>218</v>
      </c>
      <c r="AO204" s="51" t="s">
        <v>296</v>
      </c>
      <c r="AP204" s="51" t="s">
        <v>220</v>
      </c>
      <c r="AQ204" s="51" t="s">
        <v>221</v>
      </c>
      <c r="AR204" s="866" t="s">
        <v>863</v>
      </c>
      <c r="AS204" s="854">
        <f>S204</f>
        <v>0.6</v>
      </c>
      <c r="AT204" s="854">
        <f>IF(AL204="","",MIN(AL204:AL209))</f>
        <v>0.12347999999999998</v>
      </c>
      <c r="AU204" s="851" t="str">
        <f>IFERROR(IF(AT204="","",IF(AT204&lt;=0.2,"Muy Baja",IF(AT204&lt;=0.4,"Baja",IF(AT204&lt;=0.6,"Media",IF(AT204&lt;=0.8,"Alta","Muy Alta"))))),"")</f>
        <v>Muy Baja</v>
      </c>
      <c r="AV204" s="854">
        <f>Y204</f>
        <v>0.2</v>
      </c>
      <c r="AW204" s="854">
        <f>IF(AM204="","",MIN(AM204:AM209))</f>
        <v>0.2</v>
      </c>
      <c r="AX204" s="851" t="str">
        <f>IFERROR(IF(AW204="","",IF(AW204&lt;=0.2,"Leve",IF(AW204&lt;=0.4,"Menor",IF(AW204&lt;=0.6,"Moderado",IF(AW204&lt;=0.8,"Mayor","Catastrófico"))))),"")</f>
        <v>Leve</v>
      </c>
      <c r="AY204" s="851" t="str">
        <f>AA204</f>
        <v>Moderado</v>
      </c>
      <c r="AZ204" s="851" t="str">
        <f>IFERROR(IF(OR(AND(AU204="Muy Baja",AX204="Leve"),AND(AU204="Muy Baja",AX204="Menor"),AND(AU204="Baja",AX204="Leve")),"Bajo",IF(OR(AND(AU204="Muy baja",AX204="Moderado"),AND(AU204="Baja",AX204="Menor"),AND(AU204="Baja",AX204="Moderado"),AND(AU204="Media",AX204="Leve"),AND(AU204="Media",AX204="Menor"),AND(AU204="Media",AX204="Moderado"),AND(AU204="Alta",AX204="Leve"),AND(AU204="Alta",AX204="Menor")),"Moderado",IF(OR(AND(AU204="Muy Baja",AX204="Mayor"),AND(AU204="Baja",AX204="Mayor"),AND(AU204="Media",AX204="Mayor"),AND(AU204="Alta",AX204="Moderado"),AND(AU204="Alta",AX204="Mayor"),AND(AU204="Muy Alta",AX204="Leve"),AND(AU204="Muy Alta",AX204="Menor"),AND(AU204="Muy Alta",AX204="Moderado"),AND(AU204="Muy Alta",AX204="Mayor")),"Alto",IF(OR(AND(AU204="Muy Baja",AX204="Catastrófico"),AND(AU204="Baja",AX204="Catastrófico"),AND(AU204="Media",AX204="Catastrófico"),AND(AU204="Alta",AX204="Catastrófico"),AND(AU204="Muy Alta",AX204="Catastrófico")),"Extremo","")))),"")</f>
        <v>Bajo</v>
      </c>
      <c r="BA204" s="797" t="s">
        <v>257</v>
      </c>
      <c r="BB204" s="47"/>
      <c r="BC204" s="47"/>
      <c r="BD204" s="104" t="str">
        <f t="shared" si="34"/>
        <v/>
      </c>
      <c r="BE204" s="9"/>
      <c r="BF204" s="9"/>
      <c r="BG204" s="9"/>
      <c r="BH204" s="9"/>
      <c r="BI204" s="47"/>
      <c r="BJ204" s="47"/>
      <c r="BK204" s="47"/>
      <c r="BL204" s="47"/>
      <c r="BM204" s="49"/>
      <c r="BN204" s="49"/>
      <c r="BO204" s="49"/>
      <c r="BP204" s="49"/>
      <c r="BQ204" s="105" t="str">
        <f t="shared" si="35"/>
        <v/>
      </c>
      <c r="BR204" s="129" t="str">
        <f t="shared" si="36"/>
        <v/>
      </c>
      <c r="BS204" s="867" t="s">
        <v>864</v>
      </c>
      <c r="BT204" s="867" t="s">
        <v>608</v>
      </c>
      <c r="BU204" s="867" t="s">
        <v>405</v>
      </c>
      <c r="BV204" s="867" t="s">
        <v>405</v>
      </c>
    </row>
    <row r="205" spans="1:74" ht="104.25" customHeight="1" x14ac:dyDescent="0.25">
      <c r="A205" s="925"/>
      <c r="B205" s="928"/>
      <c r="C205" s="904"/>
      <c r="D205" s="828"/>
      <c r="E205" s="831"/>
      <c r="F205" s="834"/>
      <c r="G205" s="804"/>
      <c r="H205" s="837"/>
      <c r="I205" s="798"/>
      <c r="J205" s="840"/>
      <c r="K205" s="843"/>
      <c r="L205" s="804"/>
      <c r="M205" s="846"/>
      <c r="N205" s="804"/>
      <c r="O205" s="804"/>
      <c r="P205" s="868"/>
      <c r="Q205" s="1002"/>
      <c r="R205" s="798"/>
      <c r="S205" s="861"/>
      <c r="T205" s="798"/>
      <c r="U205" s="861"/>
      <c r="V205" s="798"/>
      <c r="W205" s="861"/>
      <c r="X205" s="864"/>
      <c r="Y205" s="861"/>
      <c r="Z205" s="861"/>
      <c r="AA205" s="852"/>
      <c r="AB205" s="152">
        <v>2</v>
      </c>
      <c r="AC205" s="151" t="s">
        <v>865</v>
      </c>
      <c r="AD205" s="151">
        <v>2</v>
      </c>
      <c r="AE205" s="151" t="s">
        <v>866</v>
      </c>
      <c r="AF205" s="147" t="str">
        <f t="shared" si="30"/>
        <v>Probabilidad</v>
      </c>
      <c r="AG205" s="153" t="s">
        <v>286</v>
      </c>
      <c r="AH205" s="148">
        <f t="shared" si="31"/>
        <v>0.15</v>
      </c>
      <c r="AI205" s="153" t="s">
        <v>217</v>
      </c>
      <c r="AJ205" s="148">
        <f t="shared" si="32"/>
        <v>0.15</v>
      </c>
      <c r="AK205" s="149">
        <f t="shared" si="33"/>
        <v>0.3</v>
      </c>
      <c r="AL205" s="154">
        <f>IFERROR(IF(AND(AF204="Probabilidad",AF205="Probabilidad"),(AL204-(+AL204*AK205)),IF(AF205="Probabilidad",(S204-(+S204*AK205)),IF(AF205="Impacto",AL204,""))),"")</f>
        <v>0.29399999999999998</v>
      </c>
      <c r="AM205" s="154">
        <f>IFERROR(IF(AND(AF204="Impacto",AF205="Impacto"),(AM204-(+AM204*AK205)),IF(AF205="Impacto",(Y204-(Y204*AK205)),IF(AF205="Probabilidad",AM204,""))),"")</f>
        <v>0.2</v>
      </c>
      <c r="AN205" s="155" t="s">
        <v>218</v>
      </c>
      <c r="AO205" s="155" t="s">
        <v>296</v>
      </c>
      <c r="AP205" s="155" t="s">
        <v>220</v>
      </c>
      <c r="AQ205" s="155" t="s">
        <v>221</v>
      </c>
      <c r="AR205" s="837"/>
      <c r="AS205" s="855"/>
      <c r="AT205" s="855"/>
      <c r="AU205" s="852"/>
      <c r="AV205" s="855"/>
      <c r="AW205" s="855"/>
      <c r="AX205" s="852"/>
      <c r="AY205" s="852"/>
      <c r="AZ205" s="852"/>
      <c r="BA205" s="798"/>
      <c r="BB205" s="131"/>
      <c r="BC205" s="131"/>
      <c r="BD205" s="175" t="str">
        <f t="shared" si="34"/>
        <v/>
      </c>
      <c r="BE205" s="151"/>
      <c r="BF205" s="151"/>
      <c r="BG205" s="151"/>
      <c r="BH205" s="151"/>
      <c r="BI205" s="131"/>
      <c r="BJ205" s="131"/>
      <c r="BK205" s="131"/>
      <c r="BL205" s="131"/>
      <c r="BM205" s="157"/>
      <c r="BN205" s="157"/>
      <c r="BO205" s="157"/>
      <c r="BP205" s="157"/>
      <c r="BQ205" s="158" t="str">
        <f t="shared" si="35"/>
        <v/>
      </c>
      <c r="BR205" s="159" t="str">
        <f t="shared" si="36"/>
        <v/>
      </c>
      <c r="BS205" s="868"/>
      <c r="BT205" s="868"/>
      <c r="BU205" s="868"/>
      <c r="BV205" s="868"/>
    </row>
    <row r="206" spans="1:74" ht="104.25" customHeight="1" x14ac:dyDescent="0.25">
      <c r="A206" s="925"/>
      <c r="B206" s="928"/>
      <c r="C206" s="904"/>
      <c r="D206" s="828"/>
      <c r="E206" s="831"/>
      <c r="F206" s="834"/>
      <c r="G206" s="804"/>
      <c r="H206" s="837"/>
      <c r="I206" s="798"/>
      <c r="J206" s="840"/>
      <c r="K206" s="843"/>
      <c r="L206" s="804"/>
      <c r="M206" s="846"/>
      <c r="N206" s="804"/>
      <c r="O206" s="804"/>
      <c r="P206" s="868"/>
      <c r="Q206" s="1002"/>
      <c r="R206" s="798"/>
      <c r="S206" s="861"/>
      <c r="T206" s="798"/>
      <c r="U206" s="861"/>
      <c r="V206" s="798"/>
      <c r="W206" s="861"/>
      <c r="X206" s="864"/>
      <c r="Y206" s="861"/>
      <c r="Z206" s="861"/>
      <c r="AA206" s="852"/>
      <c r="AB206" s="152">
        <v>3</v>
      </c>
      <c r="AC206" s="151" t="s">
        <v>867</v>
      </c>
      <c r="AD206" s="151">
        <v>2</v>
      </c>
      <c r="AE206" s="151" t="s">
        <v>868</v>
      </c>
      <c r="AF206" s="147" t="str">
        <f t="shared" si="30"/>
        <v>Probabilidad</v>
      </c>
      <c r="AG206" s="153" t="s">
        <v>286</v>
      </c>
      <c r="AH206" s="148">
        <f t="shared" si="31"/>
        <v>0.15</v>
      </c>
      <c r="AI206" s="153" t="s">
        <v>217</v>
      </c>
      <c r="AJ206" s="148">
        <f t="shared" si="32"/>
        <v>0.15</v>
      </c>
      <c r="AK206" s="149">
        <f t="shared" si="33"/>
        <v>0.3</v>
      </c>
      <c r="AL206" s="154">
        <f>IFERROR(IF(AND(AF205="Probabilidad",AF206="Probabilidad"),(AL205-(+AL205*AK206)),IF(AND(AF205="Impacto",AF206="Probabilidad"),(AL204-(+AL204*AK206)),IF(AF206="Impacto",AL205,""))),"")</f>
        <v>0.20579999999999998</v>
      </c>
      <c r="AM206" s="154">
        <f>IFERROR(IF(AND(AF205="Impacto",AF206="Impacto"),(AM205-(+AM205*AK206)),IF(AND(AF205="Probabilidad",AF206="Impacto"),(AM204-(+AM204*AK206)),IF(AF206="Probabilidad",AM205,""))),"")</f>
        <v>0.2</v>
      </c>
      <c r="AN206" s="155" t="s">
        <v>218</v>
      </c>
      <c r="AO206" s="155" t="s">
        <v>296</v>
      </c>
      <c r="AP206" s="155" t="s">
        <v>220</v>
      </c>
      <c r="AQ206" s="155" t="s">
        <v>221</v>
      </c>
      <c r="AR206" s="837"/>
      <c r="AS206" s="855"/>
      <c r="AT206" s="855"/>
      <c r="AU206" s="852"/>
      <c r="AV206" s="855"/>
      <c r="AW206" s="855"/>
      <c r="AX206" s="852"/>
      <c r="AY206" s="852"/>
      <c r="AZ206" s="852"/>
      <c r="BA206" s="798"/>
      <c r="BB206" s="131"/>
      <c r="BC206" s="131"/>
      <c r="BD206" s="175" t="str">
        <f t="shared" si="34"/>
        <v/>
      </c>
      <c r="BE206" s="151"/>
      <c r="BF206" s="151"/>
      <c r="BG206" s="151"/>
      <c r="BH206" s="151"/>
      <c r="BI206" s="131"/>
      <c r="BJ206" s="131"/>
      <c r="BK206" s="131"/>
      <c r="BL206" s="131"/>
      <c r="BM206" s="157"/>
      <c r="BN206" s="157"/>
      <c r="BO206" s="157"/>
      <c r="BP206" s="157"/>
      <c r="BQ206" s="158" t="str">
        <f t="shared" si="35"/>
        <v/>
      </c>
      <c r="BR206" s="159" t="str">
        <f t="shared" si="36"/>
        <v/>
      </c>
      <c r="BS206" s="868"/>
      <c r="BT206" s="868"/>
      <c r="BU206" s="868"/>
      <c r="BV206" s="868"/>
    </row>
    <row r="207" spans="1:74" ht="104.25" customHeight="1" x14ac:dyDescent="0.25">
      <c r="A207" s="925"/>
      <c r="B207" s="928"/>
      <c r="C207" s="904"/>
      <c r="D207" s="828"/>
      <c r="E207" s="831"/>
      <c r="F207" s="834"/>
      <c r="G207" s="804"/>
      <c r="H207" s="837"/>
      <c r="I207" s="798"/>
      <c r="J207" s="840"/>
      <c r="K207" s="843"/>
      <c r="L207" s="804"/>
      <c r="M207" s="846"/>
      <c r="N207" s="804"/>
      <c r="O207" s="804"/>
      <c r="P207" s="868"/>
      <c r="Q207" s="1002"/>
      <c r="R207" s="798"/>
      <c r="S207" s="861"/>
      <c r="T207" s="798"/>
      <c r="U207" s="861"/>
      <c r="V207" s="798"/>
      <c r="W207" s="861"/>
      <c r="X207" s="864"/>
      <c r="Y207" s="861"/>
      <c r="Z207" s="861"/>
      <c r="AA207" s="852"/>
      <c r="AB207" s="152">
        <v>4</v>
      </c>
      <c r="AC207" s="151" t="s">
        <v>869</v>
      </c>
      <c r="AD207" s="151">
        <v>1</v>
      </c>
      <c r="AE207" s="151" t="s">
        <v>855</v>
      </c>
      <c r="AF207" s="147" t="str">
        <f t="shared" si="30"/>
        <v>Probabilidad</v>
      </c>
      <c r="AG207" s="153" t="s">
        <v>286</v>
      </c>
      <c r="AH207" s="148">
        <f t="shared" si="31"/>
        <v>0.15</v>
      </c>
      <c r="AI207" s="153" t="s">
        <v>814</v>
      </c>
      <c r="AJ207" s="148">
        <f t="shared" si="32"/>
        <v>0.25</v>
      </c>
      <c r="AK207" s="149">
        <f t="shared" si="33"/>
        <v>0.4</v>
      </c>
      <c r="AL207" s="154">
        <f>IFERROR(IF(AND(AF206="Probabilidad",AF207="Probabilidad"),(AL206-(+AL206*AK207)),IF(AND(AF206="Impacto",AF207="Probabilidad"),(AL205-(+AL205*AK207)),IF(AF207="Impacto",AL206,""))),"")</f>
        <v>0.12347999999999998</v>
      </c>
      <c r="AM207" s="154">
        <f>IFERROR(IF(AND(AF206="Impacto",AF207="Impacto"),(AM206-(+AM206*AK207)),IF(AND(AF206="Probabilidad",AF207="Impacto"),(AM205-(+AM205*AK207)),IF(AF207="Probabilidad",AM206,""))),"")</f>
        <v>0.2</v>
      </c>
      <c r="AN207" s="155" t="s">
        <v>856</v>
      </c>
      <c r="AO207" s="155" t="s">
        <v>296</v>
      </c>
      <c r="AP207" s="155" t="s">
        <v>243</v>
      </c>
      <c r="AQ207" s="155" t="s">
        <v>844</v>
      </c>
      <c r="AR207" s="837"/>
      <c r="AS207" s="855"/>
      <c r="AT207" s="855"/>
      <c r="AU207" s="852"/>
      <c r="AV207" s="855"/>
      <c r="AW207" s="855"/>
      <c r="AX207" s="852"/>
      <c r="AY207" s="852"/>
      <c r="AZ207" s="852"/>
      <c r="BA207" s="798"/>
      <c r="BB207" s="131"/>
      <c r="BC207" s="131"/>
      <c r="BD207" s="175" t="str">
        <f t="shared" si="34"/>
        <v/>
      </c>
      <c r="BE207" s="151"/>
      <c r="BF207" s="151"/>
      <c r="BG207" s="151"/>
      <c r="BH207" s="151"/>
      <c r="BI207" s="131"/>
      <c r="BJ207" s="131"/>
      <c r="BK207" s="131"/>
      <c r="BL207" s="131"/>
      <c r="BM207" s="157"/>
      <c r="BN207" s="157"/>
      <c r="BO207" s="157"/>
      <c r="BP207" s="157"/>
      <c r="BQ207" s="158" t="str">
        <f t="shared" si="35"/>
        <v/>
      </c>
      <c r="BR207" s="159" t="str">
        <f t="shared" si="36"/>
        <v/>
      </c>
      <c r="BS207" s="868"/>
      <c r="BT207" s="868"/>
      <c r="BU207" s="868"/>
      <c r="BV207" s="868"/>
    </row>
    <row r="208" spans="1:74" x14ac:dyDescent="0.25">
      <c r="A208" s="925"/>
      <c r="B208" s="928"/>
      <c r="C208" s="904"/>
      <c r="D208" s="828"/>
      <c r="E208" s="831"/>
      <c r="F208" s="834"/>
      <c r="G208" s="804"/>
      <c r="H208" s="837"/>
      <c r="I208" s="798"/>
      <c r="J208" s="840"/>
      <c r="K208" s="843"/>
      <c r="L208" s="804"/>
      <c r="M208" s="846"/>
      <c r="N208" s="804"/>
      <c r="O208" s="804"/>
      <c r="P208" s="868"/>
      <c r="Q208" s="1002"/>
      <c r="R208" s="798"/>
      <c r="S208" s="861"/>
      <c r="T208" s="798"/>
      <c r="U208" s="861"/>
      <c r="V208" s="798"/>
      <c r="W208" s="861"/>
      <c r="X208" s="864"/>
      <c r="Y208" s="861"/>
      <c r="Z208" s="861"/>
      <c r="AA208" s="852"/>
      <c r="AB208" s="152">
        <v>5</v>
      </c>
      <c r="AC208" s="151"/>
      <c r="AD208" s="151"/>
      <c r="AE208" s="151"/>
      <c r="AF208" s="147" t="str">
        <f t="shared" si="30"/>
        <v/>
      </c>
      <c r="AG208" s="153"/>
      <c r="AH208" s="148" t="str">
        <f t="shared" si="31"/>
        <v/>
      </c>
      <c r="AI208" s="153"/>
      <c r="AJ208" s="148" t="str">
        <f t="shared" si="32"/>
        <v/>
      </c>
      <c r="AK208" s="149" t="str">
        <f t="shared" si="33"/>
        <v/>
      </c>
      <c r="AL208" s="154" t="str">
        <f>IFERROR(IF(AND(AF207="Probabilidad",AF208="Probabilidad"),(AL207-(+AL207*AK208)),IF(AND(AF207="Impacto",AF208="Probabilidad"),(AL206-(+AL206*AK208)),IF(AF208="Impacto",AL207,""))),"")</f>
        <v/>
      </c>
      <c r="AM208" s="154" t="str">
        <f>IFERROR(IF(AND(AF207="Impacto",AF208="Impacto"),(AM207-(+AM207*AK208)),IF(AND(AF207="Probabilidad",AF208="Impacto"),(AM206-(+AM206*AK208)),IF(AF208="Probabilidad",AM207,""))),"")</f>
        <v/>
      </c>
      <c r="AN208" s="155"/>
      <c r="AO208" s="155"/>
      <c r="AP208" s="155"/>
      <c r="AQ208" s="155"/>
      <c r="AR208" s="837"/>
      <c r="AS208" s="855"/>
      <c r="AT208" s="855"/>
      <c r="AU208" s="852"/>
      <c r="AV208" s="855"/>
      <c r="AW208" s="855"/>
      <c r="AX208" s="852"/>
      <c r="AY208" s="852"/>
      <c r="AZ208" s="852"/>
      <c r="BA208" s="798"/>
      <c r="BB208" s="131"/>
      <c r="BC208" s="131"/>
      <c r="BD208" s="175" t="str">
        <f t="shared" si="34"/>
        <v/>
      </c>
      <c r="BE208" s="151"/>
      <c r="BF208" s="151"/>
      <c r="BG208" s="151"/>
      <c r="BH208" s="151"/>
      <c r="BI208" s="131"/>
      <c r="BJ208" s="131"/>
      <c r="BK208" s="131"/>
      <c r="BL208" s="131"/>
      <c r="BM208" s="157"/>
      <c r="BN208" s="157"/>
      <c r="BO208" s="157"/>
      <c r="BP208" s="157"/>
      <c r="BQ208" s="158" t="str">
        <f t="shared" si="35"/>
        <v/>
      </c>
      <c r="BR208" s="159" t="str">
        <f t="shared" si="36"/>
        <v/>
      </c>
      <c r="BS208" s="868"/>
      <c r="BT208" s="868"/>
      <c r="BU208" s="868"/>
      <c r="BV208" s="868"/>
    </row>
    <row r="209" spans="1:74" ht="15.75" customHeight="1" thickBot="1" x14ac:dyDescent="0.3">
      <c r="A209" s="925"/>
      <c r="B209" s="928"/>
      <c r="C209" s="904"/>
      <c r="D209" s="829"/>
      <c r="E209" s="832"/>
      <c r="F209" s="835"/>
      <c r="G209" s="805"/>
      <c r="H209" s="838"/>
      <c r="I209" s="799"/>
      <c r="J209" s="841"/>
      <c r="K209" s="844"/>
      <c r="L209" s="805"/>
      <c r="M209" s="847"/>
      <c r="N209" s="805"/>
      <c r="O209" s="805"/>
      <c r="P209" s="869"/>
      <c r="Q209" s="1003"/>
      <c r="R209" s="799"/>
      <c r="S209" s="862"/>
      <c r="T209" s="799"/>
      <c r="U209" s="862"/>
      <c r="V209" s="799"/>
      <c r="W209" s="862"/>
      <c r="X209" s="865"/>
      <c r="Y209" s="862"/>
      <c r="Z209" s="862"/>
      <c r="AA209" s="853"/>
      <c r="AB209" s="164">
        <v>6</v>
      </c>
      <c r="AC209" s="162"/>
      <c r="AD209" s="162"/>
      <c r="AE209" s="162"/>
      <c r="AF209" s="99" t="str">
        <f t="shared" si="30"/>
        <v/>
      </c>
      <c r="AG209" s="242"/>
      <c r="AH209" s="163" t="str">
        <f t="shared" si="31"/>
        <v/>
      </c>
      <c r="AI209" s="242"/>
      <c r="AJ209" s="163" t="str">
        <f t="shared" si="32"/>
        <v/>
      </c>
      <c r="AK209" s="166" t="str">
        <f t="shared" si="33"/>
        <v/>
      </c>
      <c r="AL209" s="154" t="str">
        <f>IFERROR(IF(AND(AF208="Probabilidad",AF209="Probabilidad"),(AL208-(+AL208*AK209)),IF(AND(AF208="Impacto",AF209="Probabilidad"),(AL207-(+AL207*AK209)),IF(AF209="Impacto",AL208,""))),"")</f>
        <v/>
      </c>
      <c r="AM209" s="154" t="str">
        <f>IFERROR(IF(AND(AF208="Impacto",AF209="Impacto"),(AM208-(+AM208*AK209)),IF(AND(AF208="Probabilidad",AF209="Impacto"),(AM207-(+AM207*AK209)),IF(AF209="Probabilidad",AM208,""))),"")</f>
        <v/>
      </c>
      <c r="AN209" s="52"/>
      <c r="AO209" s="52"/>
      <c r="AP209" s="52"/>
      <c r="AQ209" s="52"/>
      <c r="AR209" s="838"/>
      <c r="AS209" s="856"/>
      <c r="AT209" s="856"/>
      <c r="AU209" s="853"/>
      <c r="AV209" s="856"/>
      <c r="AW209" s="856"/>
      <c r="AX209" s="853"/>
      <c r="AY209" s="853"/>
      <c r="AZ209" s="853"/>
      <c r="BA209" s="799"/>
      <c r="BB209" s="169"/>
      <c r="BC209" s="169"/>
      <c r="BD209" s="178" t="str">
        <f t="shared" si="34"/>
        <v/>
      </c>
      <c r="BE209" s="162"/>
      <c r="BF209" s="162"/>
      <c r="BG209" s="162"/>
      <c r="BH209" s="162"/>
      <c r="BI209" s="169"/>
      <c r="BJ209" s="169"/>
      <c r="BK209" s="169"/>
      <c r="BL209" s="169"/>
      <c r="BM209" s="170"/>
      <c r="BN209" s="170"/>
      <c r="BO209" s="170"/>
      <c r="BP209" s="170"/>
      <c r="BQ209" s="171" t="str">
        <f t="shared" si="35"/>
        <v/>
      </c>
      <c r="BR209" s="172" t="str">
        <f t="shared" si="36"/>
        <v/>
      </c>
      <c r="BS209" s="869"/>
      <c r="BT209" s="869"/>
      <c r="BU209" s="869"/>
      <c r="BV209" s="869"/>
    </row>
    <row r="210" spans="1:74" ht="81" customHeight="1" thickTop="1" x14ac:dyDescent="0.25">
      <c r="A210" s="925"/>
      <c r="B210" s="928"/>
      <c r="C210" s="904"/>
      <c r="D210" s="827" t="s">
        <v>204</v>
      </c>
      <c r="E210" s="830" t="s">
        <v>777</v>
      </c>
      <c r="F210" s="833">
        <v>8</v>
      </c>
      <c r="G210" s="803" t="s">
        <v>870</v>
      </c>
      <c r="H210" s="836"/>
      <c r="I210" s="797"/>
      <c r="J210" s="839" t="s">
        <v>871</v>
      </c>
      <c r="K210" s="842" t="s">
        <v>208</v>
      </c>
      <c r="L210" s="803" t="s">
        <v>325</v>
      </c>
      <c r="M210" s="845" t="s">
        <v>872</v>
      </c>
      <c r="N210" s="803"/>
      <c r="O210" s="803"/>
      <c r="P210" s="867" t="s">
        <v>873</v>
      </c>
      <c r="Q210" s="879">
        <v>0.9</v>
      </c>
      <c r="R210" s="797" t="s">
        <v>272</v>
      </c>
      <c r="S210" s="860">
        <f>IF(R210="Muy Alta",100%,IF(R210="Alta",80%,IF(R210="Media",60%,IF(R210="Baja",40%,IF(R210="Muy Baja",20%,"")))))</f>
        <v>0.2</v>
      </c>
      <c r="T210" s="797"/>
      <c r="U210" s="860" t="str">
        <f>IF(T210="Catastrófico",100%,IF(T210="Mayor",80%,IF(T210="Moderado",60%,IF(T210="Menor",40%,IF(T210="Leve",20%,"")))))</f>
        <v/>
      </c>
      <c r="V210" s="797" t="s">
        <v>253</v>
      </c>
      <c r="W210" s="860">
        <f>IF(V210="Catastrófico",100%,IF(V210="Mayor",80%,IF(V210="Moderado",60%,IF(V210="Menor",40%,IF(V210="Leve",20%,"")))))</f>
        <v>0.4</v>
      </c>
      <c r="X210" s="863" t="str">
        <f>IF(Y210=100%,"Catastrófico",IF(Y210=80%,"Mayor",IF(Y210=60%,"Moderado",IF(Y210=40%,"Menor",IF(Y210=20%,"Leve","")))))</f>
        <v>Menor</v>
      </c>
      <c r="Y210" s="860">
        <f>IF(AND(U210="",W210=""),"",MAX(U210,W210))</f>
        <v>0.4</v>
      </c>
      <c r="Z210" s="860" t="str">
        <f>CONCATENATE(R210,X210)</f>
        <v>Muy BajaMenor</v>
      </c>
      <c r="AA210" s="851" t="str">
        <f>IF(Z210="Muy AltaLeve","Alto",IF(Z210="Muy AltaMenor","Alto",IF(Z210="Muy AltaModerado","Alto",IF(Z210="Muy AltaMayor","Alto",IF(Z210="Muy AltaCatastrófico","Extremo",IF(Z210="AltaLeve","Moderado",IF(Z210="AltaMenor","Moderado",IF(Z210="AltaModerado","Alto",IF(Z210="AltaMayor","Alto",IF(Z210="AltaCatastrófico","Extremo",IF(Z210="MediaLeve","Moderado",IF(Z210="MediaMenor","Moderado",IF(Z210="MediaModerado","Moderado",IF(Z210="MediaMayor","Alto",IF(Z210="MediaCatastrófico","Extremo",IF(Z210="BajaLeve","Bajo",IF(Z210="BajaMenor","Moderado",IF(Z210="BajaModerado","Moderado",IF(Z210="BajaMayor","Alto",IF(Z210="BajaCatastrófico","Extremo",IF(Z210="Muy BajaLeve","Bajo",IF(Z210="Muy BajaMenor","Bajo",IF(Z210="Muy BajaModerado","Moderado",IF(Z210="Muy BajaMayor","Alto",IF(Z210="Muy BajaCatastrófico","Extremo","")))))))))))))))))))))))))</f>
        <v>Bajo</v>
      </c>
      <c r="AB210" s="98">
        <v>1</v>
      </c>
      <c r="AC210" s="393" t="s">
        <v>874</v>
      </c>
      <c r="AD210" s="394">
        <v>1.2</v>
      </c>
      <c r="AE210" s="395" t="s">
        <v>875</v>
      </c>
      <c r="AF210" s="100" t="str">
        <f t="shared" si="30"/>
        <v>Probabilidad</v>
      </c>
      <c r="AG210" s="10" t="s">
        <v>286</v>
      </c>
      <c r="AH210" s="15">
        <f t="shared" si="31"/>
        <v>0.15</v>
      </c>
      <c r="AI210" s="10" t="s">
        <v>814</v>
      </c>
      <c r="AJ210" s="15">
        <f t="shared" si="32"/>
        <v>0.25</v>
      </c>
      <c r="AK210" s="102">
        <f t="shared" si="33"/>
        <v>0.4</v>
      </c>
      <c r="AL210" s="101">
        <f>IFERROR(IF(AF210="Probabilidad",(S210-(+S210*AK210)),IF(AF210="Impacto",S210,"")),"")</f>
        <v>0.12</v>
      </c>
      <c r="AM210" s="101">
        <f>IFERROR(IF(AF210="Impacto",(Y210-(+Y210*AK210)),IF(AF210="Probabilidad",Y210,"")),"")</f>
        <v>0.4</v>
      </c>
      <c r="AN210" s="349" t="s">
        <v>218</v>
      </c>
      <c r="AO210" s="349" t="s">
        <v>296</v>
      </c>
      <c r="AP210" s="349" t="s">
        <v>220</v>
      </c>
      <c r="AQ210" s="349" t="s">
        <v>221</v>
      </c>
      <c r="AR210" s="866" t="s">
        <v>876</v>
      </c>
      <c r="AS210" s="854">
        <f>S210</f>
        <v>0.2</v>
      </c>
      <c r="AT210" s="854">
        <f>IF(AL210="","",MIN(AL210:AL215))</f>
        <v>4.3199999999999995E-2</v>
      </c>
      <c r="AU210" s="851" t="str">
        <f>IFERROR(IF(AT210="","",IF(AT210&lt;=0.2,"Muy Baja",IF(AT210&lt;=0.4,"Baja",IF(AT210&lt;=0.6,"Media",IF(AT210&lt;=0.8,"Alta","Muy Alta"))))),"")</f>
        <v>Muy Baja</v>
      </c>
      <c r="AV210" s="854">
        <f>Y210</f>
        <v>0.4</v>
      </c>
      <c r="AW210" s="854">
        <f>IF(AM210="","",MIN(AM210:AM215))</f>
        <v>0.4</v>
      </c>
      <c r="AX210" s="851" t="str">
        <f>IFERROR(IF(AW210="","",IF(AW210&lt;=0.2,"Leve",IF(AW210&lt;=0.4,"Menor",IF(AW210&lt;=0.6,"Moderado",IF(AW210&lt;=0.8,"Mayor","Catastrófico"))))),"")</f>
        <v>Menor</v>
      </c>
      <c r="AY210" s="851" t="str">
        <f>AA210</f>
        <v>Bajo</v>
      </c>
      <c r="AZ210" s="851" t="str">
        <f>IFERROR(IF(OR(AND(AU210="Muy Baja",AX210="Leve"),AND(AU210="Muy Baja",AX210="Menor"),AND(AU210="Baja",AX210="Leve")),"Bajo",IF(OR(AND(AU210="Muy baja",AX210="Moderado"),AND(AU210="Baja",AX210="Menor"),AND(AU210="Baja",AX210="Moderado"),AND(AU210="Media",AX210="Leve"),AND(AU210="Media",AX210="Menor"),AND(AU210="Media",AX210="Moderado"),AND(AU210="Alta",AX210="Leve"),AND(AU210="Alta",AX210="Menor")),"Moderado",IF(OR(AND(AU210="Muy Baja",AX210="Mayor"),AND(AU210="Baja",AX210="Mayor"),AND(AU210="Media",AX210="Mayor"),AND(AU210="Alta",AX210="Moderado"),AND(AU210="Alta",AX210="Mayor"),AND(AU210="Muy Alta",AX210="Leve"),AND(AU210="Muy Alta",AX210="Menor"),AND(AU210="Muy Alta",AX210="Moderado"),AND(AU210="Muy Alta",AX210="Mayor")),"Alto",IF(OR(AND(AU210="Muy Baja",AX210="Catastrófico"),AND(AU210="Baja",AX210="Catastrófico"),AND(AU210="Media",AX210="Catastrófico"),AND(AU210="Alta",AX210="Catastrófico"),AND(AU210="Muy Alta",AX210="Catastrófico")),"Extremo","")))),"")</f>
        <v>Bajo</v>
      </c>
      <c r="BA210" s="797" t="s">
        <v>257</v>
      </c>
      <c r="BB210" s="47"/>
      <c r="BC210" s="47"/>
      <c r="BD210" s="104" t="str">
        <f t="shared" si="34"/>
        <v/>
      </c>
      <c r="BE210" s="9"/>
      <c r="BF210" s="9"/>
      <c r="BG210" s="9"/>
      <c r="BH210" s="9"/>
      <c r="BI210" s="47"/>
      <c r="BJ210" s="47"/>
      <c r="BK210" s="47"/>
      <c r="BL210" s="47"/>
      <c r="BM210" s="49"/>
      <c r="BN210" s="49"/>
      <c r="BO210" s="49"/>
      <c r="BP210" s="49"/>
      <c r="BQ210" s="105" t="str">
        <f t="shared" si="35"/>
        <v/>
      </c>
      <c r="BR210" s="129" t="str">
        <f t="shared" si="36"/>
        <v/>
      </c>
      <c r="BS210" s="867" t="s">
        <v>877</v>
      </c>
      <c r="BT210" s="867" t="s">
        <v>608</v>
      </c>
      <c r="BU210" s="867" t="s">
        <v>405</v>
      </c>
      <c r="BV210" s="867" t="s">
        <v>405</v>
      </c>
    </row>
    <row r="211" spans="1:74" ht="81" customHeight="1" x14ac:dyDescent="0.25">
      <c r="A211" s="925"/>
      <c r="B211" s="928"/>
      <c r="C211" s="904"/>
      <c r="D211" s="828"/>
      <c r="E211" s="831"/>
      <c r="F211" s="834"/>
      <c r="G211" s="804"/>
      <c r="H211" s="837"/>
      <c r="I211" s="798"/>
      <c r="J211" s="840"/>
      <c r="K211" s="843"/>
      <c r="L211" s="804"/>
      <c r="M211" s="846"/>
      <c r="N211" s="804"/>
      <c r="O211" s="804"/>
      <c r="P211" s="868"/>
      <c r="Q211" s="880"/>
      <c r="R211" s="798"/>
      <c r="S211" s="861"/>
      <c r="T211" s="798"/>
      <c r="U211" s="861"/>
      <c r="V211" s="798"/>
      <c r="W211" s="861"/>
      <c r="X211" s="864"/>
      <c r="Y211" s="861"/>
      <c r="Z211" s="861"/>
      <c r="AA211" s="852"/>
      <c r="AB211" s="152">
        <v>2</v>
      </c>
      <c r="AC211" s="396" t="s">
        <v>878</v>
      </c>
      <c r="AD211" s="272">
        <v>1</v>
      </c>
      <c r="AE211" s="397" t="s">
        <v>879</v>
      </c>
      <c r="AF211" s="147" t="str">
        <f t="shared" si="30"/>
        <v>Probabilidad</v>
      </c>
      <c r="AG211" s="153" t="s">
        <v>286</v>
      </c>
      <c r="AH211" s="148">
        <f t="shared" si="31"/>
        <v>0.15</v>
      </c>
      <c r="AI211" s="153" t="s">
        <v>814</v>
      </c>
      <c r="AJ211" s="148">
        <f t="shared" si="32"/>
        <v>0.25</v>
      </c>
      <c r="AK211" s="149">
        <f t="shared" si="33"/>
        <v>0.4</v>
      </c>
      <c r="AL211" s="154">
        <f>IFERROR(IF(AND(AF210="Probabilidad",AF211="Probabilidad"),(AL210-(+AL210*AK211)),IF(AF211="Probabilidad",(S210-(+S210*AK211)),IF(AF211="Impacto",AL210,""))),"")</f>
        <v>7.1999999999999995E-2</v>
      </c>
      <c r="AM211" s="154">
        <f>IFERROR(IF(AND(AF210="Impacto",AF211="Impacto"),(AM210-(+AM210*AK211)),IF(AF211="Impacto",(Y210-(Y210*AK211)),IF(AF211="Probabilidad",AM210,""))),"")</f>
        <v>0.4</v>
      </c>
      <c r="AN211" s="155" t="s">
        <v>218</v>
      </c>
      <c r="AO211" s="155" t="s">
        <v>296</v>
      </c>
      <c r="AP211" s="155" t="s">
        <v>220</v>
      </c>
      <c r="AQ211" s="155" t="s">
        <v>221</v>
      </c>
      <c r="AR211" s="837"/>
      <c r="AS211" s="855"/>
      <c r="AT211" s="855"/>
      <c r="AU211" s="852"/>
      <c r="AV211" s="855"/>
      <c r="AW211" s="855"/>
      <c r="AX211" s="852"/>
      <c r="AY211" s="852"/>
      <c r="AZ211" s="852"/>
      <c r="BA211" s="798"/>
      <c r="BB211" s="131"/>
      <c r="BC211" s="131"/>
      <c r="BD211" s="175" t="str">
        <f t="shared" si="34"/>
        <v/>
      </c>
      <c r="BE211" s="151"/>
      <c r="BF211" s="151"/>
      <c r="BG211" s="151"/>
      <c r="BH211" s="151"/>
      <c r="BI211" s="131"/>
      <c r="BJ211" s="131"/>
      <c r="BK211" s="131"/>
      <c r="BL211" s="131"/>
      <c r="BM211" s="157"/>
      <c r="BN211" s="157"/>
      <c r="BO211" s="157"/>
      <c r="BP211" s="157"/>
      <c r="BQ211" s="158" t="str">
        <f t="shared" si="35"/>
        <v/>
      </c>
      <c r="BR211" s="159" t="str">
        <f t="shared" si="36"/>
        <v/>
      </c>
      <c r="BS211" s="868"/>
      <c r="BT211" s="868"/>
      <c r="BU211" s="868"/>
      <c r="BV211" s="868"/>
    </row>
    <row r="212" spans="1:74" ht="81" customHeight="1" x14ac:dyDescent="0.25">
      <c r="A212" s="925"/>
      <c r="B212" s="928"/>
      <c r="C212" s="904"/>
      <c r="D212" s="828"/>
      <c r="E212" s="831"/>
      <c r="F212" s="834"/>
      <c r="G212" s="804"/>
      <c r="H212" s="837"/>
      <c r="I212" s="798"/>
      <c r="J212" s="840"/>
      <c r="K212" s="843"/>
      <c r="L212" s="804"/>
      <c r="M212" s="846"/>
      <c r="N212" s="804"/>
      <c r="O212" s="804"/>
      <c r="P212" s="868"/>
      <c r="Q212" s="880"/>
      <c r="R212" s="798"/>
      <c r="S212" s="861"/>
      <c r="T212" s="798"/>
      <c r="U212" s="861"/>
      <c r="V212" s="798"/>
      <c r="W212" s="861"/>
      <c r="X212" s="864"/>
      <c r="Y212" s="861"/>
      <c r="Z212" s="861"/>
      <c r="AA212" s="852"/>
      <c r="AB212" s="152">
        <v>3</v>
      </c>
      <c r="AC212" s="151" t="s">
        <v>880</v>
      </c>
      <c r="AD212" s="29">
        <v>2</v>
      </c>
      <c r="AE212" s="151" t="s">
        <v>881</v>
      </c>
      <c r="AF212" s="147" t="str">
        <f t="shared" si="30"/>
        <v>Probabilidad</v>
      </c>
      <c r="AG212" s="153" t="s">
        <v>286</v>
      </c>
      <c r="AH212" s="148">
        <f t="shared" si="31"/>
        <v>0.15</v>
      </c>
      <c r="AI212" s="153" t="s">
        <v>814</v>
      </c>
      <c r="AJ212" s="148">
        <f t="shared" si="32"/>
        <v>0.25</v>
      </c>
      <c r="AK212" s="149">
        <f t="shared" si="33"/>
        <v>0.4</v>
      </c>
      <c r="AL212" s="154">
        <f>IFERROR(IF(AND(AF211="Probabilidad",AF212="Probabilidad"),(AL211-(+AL211*AK212)),IF(AND(AF211="Impacto",AF212="Probabilidad"),(AL210-(+AL210*AK212)),IF(AF212="Impacto",AL211,""))),"")</f>
        <v>4.3199999999999995E-2</v>
      </c>
      <c r="AM212" s="154">
        <f>IFERROR(IF(AND(AF211="Impacto",AF212="Impacto"),(AM211-(+AM211*AK212)),IF(AND(AF211="Probabilidad",AF212="Impacto"),(AM210-(+AM210*AK212)),IF(AF212="Probabilidad",AM211,""))),"")</f>
        <v>0.4</v>
      </c>
      <c r="AN212" s="127" t="s">
        <v>218</v>
      </c>
      <c r="AO212" s="127" t="s">
        <v>296</v>
      </c>
      <c r="AP212" s="127" t="s">
        <v>220</v>
      </c>
      <c r="AQ212" s="127" t="s">
        <v>221</v>
      </c>
      <c r="AR212" s="837"/>
      <c r="AS212" s="855"/>
      <c r="AT212" s="855"/>
      <c r="AU212" s="852"/>
      <c r="AV212" s="855"/>
      <c r="AW212" s="855"/>
      <c r="AX212" s="852"/>
      <c r="AY212" s="852"/>
      <c r="AZ212" s="852"/>
      <c r="BA212" s="798"/>
      <c r="BB212" s="131"/>
      <c r="BC212" s="131"/>
      <c r="BD212" s="175" t="str">
        <f t="shared" si="34"/>
        <v/>
      </c>
      <c r="BE212" s="151"/>
      <c r="BF212" s="151"/>
      <c r="BG212" s="151"/>
      <c r="BH212" s="151"/>
      <c r="BI212" s="131"/>
      <c r="BJ212" s="131"/>
      <c r="BK212" s="131"/>
      <c r="BL212" s="131"/>
      <c r="BM212" s="157"/>
      <c r="BN212" s="157"/>
      <c r="BO212" s="157"/>
      <c r="BP212" s="157"/>
      <c r="BQ212" s="158" t="str">
        <f t="shared" si="35"/>
        <v/>
      </c>
      <c r="BR212" s="159" t="str">
        <f t="shared" si="36"/>
        <v/>
      </c>
      <c r="BS212" s="868"/>
      <c r="BT212" s="868"/>
      <c r="BU212" s="868"/>
      <c r="BV212" s="868"/>
    </row>
    <row r="213" spans="1:74" x14ac:dyDescent="0.25">
      <c r="A213" s="925"/>
      <c r="B213" s="928"/>
      <c r="C213" s="904"/>
      <c r="D213" s="828"/>
      <c r="E213" s="831"/>
      <c r="F213" s="834"/>
      <c r="G213" s="804"/>
      <c r="H213" s="837"/>
      <c r="I213" s="798"/>
      <c r="J213" s="840"/>
      <c r="K213" s="843"/>
      <c r="L213" s="804"/>
      <c r="M213" s="846"/>
      <c r="N213" s="804"/>
      <c r="O213" s="804"/>
      <c r="P213" s="868"/>
      <c r="Q213" s="880"/>
      <c r="R213" s="798"/>
      <c r="S213" s="861"/>
      <c r="T213" s="798"/>
      <c r="U213" s="861"/>
      <c r="V213" s="798"/>
      <c r="W213" s="861"/>
      <c r="X213" s="864"/>
      <c r="Y213" s="861"/>
      <c r="Z213" s="861"/>
      <c r="AA213" s="852"/>
      <c r="AB213" s="152">
        <v>4</v>
      </c>
      <c r="AC213" s="151"/>
      <c r="AD213" s="151"/>
      <c r="AE213" s="151"/>
      <c r="AF213" s="147" t="str">
        <f t="shared" si="30"/>
        <v/>
      </c>
      <c r="AG213" s="153"/>
      <c r="AH213" s="148" t="str">
        <f t="shared" si="31"/>
        <v/>
      </c>
      <c r="AI213" s="153"/>
      <c r="AJ213" s="148" t="str">
        <f t="shared" si="32"/>
        <v/>
      </c>
      <c r="AK213" s="149" t="str">
        <f t="shared" si="33"/>
        <v/>
      </c>
      <c r="AL213" s="154" t="str">
        <f>IFERROR(IF(AND(AF212="Probabilidad",AF213="Probabilidad"),(AL212-(+AL212*AK213)),IF(AND(AF212="Impacto",AF213="Probabilidad"),(AL211-(+AL211*AK213)),IF(AF213="Impacto",AL212,""))),"")</f>
        <v/>
      </c>
      <c r="AM213" s="174" t="str">
        <f>IFERROR(IF(AND(AF212="Impacto",AF213="Impacto"),(AM212-(+AM212*AK213)),IF(AND(AF212="Probabilidad",AF213="Impacto"),(AM211-(+AM211*AK213)),IF(AF213="Probabilidad",AM212,""))),"")</f>
        <v/>
      </c>
      <c r="AN213" s="155"/>
      <c r="AO213" s="155"/>
      <c r="AP213" s="155"/>
      <c r="AQ213" s="155"/>
      <c r="AR213" s="837"/>
      <c r="AS213" s="855"/>
      <c r="AT213" s="855"/>
      <c r="AU213" s="852"/>
      <c r="AV213" s="855"/>
      <c r="AW213" s="855"/>
      <c r="AX213" s="852"/>
      <c r="AY213" s="852"/>
      <c r="AZ213" s="852"/>
      <c r="BA213" s="798"/>
      <c r="BB213" s="131"/>
      <c r="BC213" s="131"/>
      <c r="BD213" s="175" t="str">
        <f t="shared" si="34"/>
        <v/>
      </c>
      <c r="BE213" s="151"/>
      <c r="BF213" s="151"/>
      <c r="BG213" s="151"/>
      <c r="BH213" s="151"/>
      <c r="BI213" s="131"/>
      <c r="BJ213" s="131"/>
      <c r="BK213" s="131"/>
      <c r="BL213" s="131"/>
      <c r="BM213" s="157"/>
      <c r="BN213" s="157"/>
      <c r="BO213" s="157"/>
      <c r="BP213" s="157"/>
      <c r="BQ213" s="158" t="str">
        <f t="shared" si="35"/>
        <v/>
      </c>
      <c r="BR213" s="159" t="str">
        <f t="shared" si="36"/>
        <v/>
      </c>
      <c r="BS213" s="868"/>
      <c r="BT213" s="868"/>
      <c r="BU213" s="868"/>
      <c r="BV213" s="868"/>
    </row>
    <row r="214" spans="1:74" x14ac:dyDescent="0.25">
      <c r="A214" s="925"/>
      <c r="B214" s="928"/>
      <c r="C214" s="904"/>
      <c r="D214" s="828"/>
      <c r="E214" s="831"/>
      <c r="F214" s="834"/>
      <c r="G214" s="804"/>
      <c r="H214" s="837"/>
      <c r="I214" s="798"/>
      <c r="J214" s="840"/>
      <c r="K214" s="843"/>
      <c r="L214" s="804"/>
      <c r="M214" s="846"/>
      <c r="N214" s="804"/>
      <c r="O214" s="804"/>
      <c r="P214" s="868"/>
      <c r="Q214" s="880"/>
      <c r="R214" s="798"/>
      <c r="S214" s="861"/>
      <c r="T214" s="798"/>
      <c r="U214" s="861"/>
      <c r="V214" s="798"/>
      <c r="W214" s="861"/>
      <c r="X214" s="864"/>
      <c r="Y214" s="861"/>
      <c r="Z214" s="861"/>
      <c r="AA214" s="852"/>
      <c r="AB214" s="152">
        <v>5</v>
      </c>
      <c r="AC214" s="151"/>
      <c r="AD214" s="151"/>
      <c r="AE214" s="151"/>
      <c r="AF214" s="147" t="str">
        <f t="shared" si="30"/>
        <v/>
      </c>
      <c r="AG214" s="153"/>
      <c r="AH214" s="148" t="str">
        <f t="shared" si="31"/>
        <v/>
      </c>
      <c r="AI214" s="153"/>
      <c r="AJ214" s="148" t="str">
        <f t="shared" si="32"/>
        <v/>
      </c>
      <c r="AK214" s="149" t="str">
        <f t="shared" si="33"/>
        <v/>
      </c>
      <c r="AL214" s="154" t="str">
        <f>IFERROR(IF(AND(AF213="Probabilidad",AF214="Probabilidad"),(AL213-(+AL213*AK214)),IF(AND(AF213="Impacto",AF214="Probabilidad"),(AL212-(+AL212*AK214)),IF(AF214="Impacto",AL213,""))),"")</f>
        <v/>
      </c>
      <c r="AM214" s="154" t="str">
        <f>IFERROR(IF(AND(AF213="Impacto",AF214="Impacto"),(AM213-(+AM213*AK214)),IF(AND(AF213="Probabilidad",AF214="Impacto"),(AM212-(+AM212*AK214)),IF(AF214="Probabilidad",AM213,""))),"")</f>
        <v/>
      </c>
      <c r="AN214" s="155"/>
      <c r="AO214" s="155"/>
      <c r="AP214" s="155"/>
      <c r="AQ214" s="155"/>
      <c r="AR214" s="837"/>
      <c r="AS214" s="855"/>
      <c r="AT214" s="855"/>
      <c r="AU214" s="852"/>
      <c r="AV214" s="855"/>
      <c r="AW214" s="855"/>
      <c r="AX214" s="852"/>
      <c r="AY214" s="852"/>
      <c r="AZ214" s="852"/>
      <c r="BA214" s="798"/>
      <c r="BB214" s="131"/>
      <c r="BC214" s="131"/>
      <c r="BD214" s="175" t="str">
        <f t="shared" si="34"/>
        <v/>
      </c>
      <c r="BE214" s="151"/>
      <c r="BF214" s="151"/>
      <c r="BG214" s="151"/>
      <c r="BH214" s="151"/>
      <c r="BI214" s="131"/>
      <c r="BJ214" s="131"/>
      <c r="BK214" s="131"/>
      <c r="BL214" s="131"/>
      <c r="BM214" s="157"/>
      <c r="BN214" s="157"/>
      <c r="BO214" s="157"/>
      <c r="BP214" s="157"/>
      <c r="BQ214" s="158" t="str">
        <f t="shared" si="35"/>
        <v/>
      </c>
      <c r="BR214" s="159" t="str">
        <f t="shared" si="36"/>
        <v/>
      </c>
      <c r="BS214" s="868"/>
      <c r="BT214" s="868"/>
      <c r="BU214" s="868"/>
      <c r="BV214" s="868"/>
    </row>
    <row r="215" spans="1:74" ht="15.75" customHeight="1" thickBot="1" x14ac:dyDescent="0.3">
      <c r="A215" s="925"/>
      <c r="B215" s="928"/>
      <c r="C215" s="904"/>
      <c r="D215" s="829"/>
      <c r="E215" s="832"/>
      <c r="F215" s="835"/>
      <c r="G215" s="805"/>
      <c r="H215" s="838"/>
      <c r="I215" s="799"/>
      <c r="J215" s="841"/>
      <c r="K215" s="844"/>
      <c r="L215" s="805"/>
      <c r="M215" s="847"/>
      <c r="N215" s="805"/>
      <c r="O215" s="805"/>
      <c r="P215" s="869"/>
      <c r="Q215" s="881"/>
      <c r="R215" s="799"/>
      <c r="S215" s="862"/>
      <c r="T215" s="799"/>
      <c r="U215" s="862"/>
      <c r="V215" s="799"/>
      <c r="W215" s="862"/>
      <c r="X215" s="865"/>
      <c r="Y215" s="862"/>
      <c r="Z215" s="862"/>
      <c r="AA215" s="853"/>
      <c r="AB215" s="164">
        <v>6</v>
      </c>
      <c r="AC215" s="162"/>
      <c r="AD215" s="162"/>
      <c r="AE215" s="162"/>
      <c r="AF215" s="177" t="str">
        <f t="shared" si="30"/>
        <v/>
      </c>
      <c r="AG215" s="165"/>
      <c r="AH215" s="163" t="str">
        <f t="shared" si="31"/>
        <v/>
      </c>
      <c r="AI215" s="165"/>
      <c r="AJ215" s="163" t="str">
        <f t="shared" si="32"/>
        <v/>
      </c>
      <c r="AK215" s="166" t="str">
        <f t="shared" si="33"/>
        <v/>
      </c>
      <c r="AL215" s="154" t="str">
        <f>IFERROR(IF(AND(AF214="Probabilidad",AF215="Probabilidad"),(AL214-(+AL214*AK215)),IF(AND(AF214="Impacto",AF215="Probabilidad"),(AL213-(+AL213*AK215)),IF(AF215="Impacto",AL214,""))),"")</f>
        <v/>
      </c>
      <c r="AM215" s="154" t="str">
        <f>IFERROR(IF(AND(AF214="Impacto",AF215="Impacto"),(AM214-(+AM214*AK215)),IF(AND(AF214="Probabilidad",AF215="Impacto"),(AM213-(+AM213*AK215)),IF(AF215="Probabilidad",AM214,""))),"")</f>
        <v/>
      </c>
      <c r="AN215" s="52"/>
      <c r="AO215" s="52"/>
      <c r="AP215" s="52"/>
      <c r="AQ215" s="52"/>
      <c r="AR215" s="838"/>
      <c r="AS215" s="856"/>
      <c r="AT215" s="856"/>
      <c r="AU215" s="853"/>
      <c r="AV215" s="856"/>
      <c r="AW215" s="856"/>
      <c r="AX215" s="853"/>
      <c r="AY215" s="853"/>
      <c r="AZ215" s="853"/>
      <c r="BA215" s="799"/>
      <c r="BB215" s="169"/>
      <c r="BC215" s="169"/>
      <c r="BD215" s="178" t="str">
        <f t="shared" si="34"/>
        <v/>
      </c>
      <c r="BE215" s="162"/>
      <c r="BF215" s="162"/>
      <c r="BG215" s="162"/>
      <c r="BH215" s="162"/>
      <c r="BI215" s="169"/>
      <c r="BJ215" s="169"/>
      <c r="BK215" s="169"/>
      <c r="BL215" s="169"/>
      <c r="BM215" s="170"/>
      <c r="BN215" s="170"/>
      <c r="BO215" s="170"/>
      <c r="BP215" s="170"/>
      <c r="BQ215" s="171" t="str">
        <f t="shared" si="35"/>
        <v/>
      </c>
      <c r="BR215" s="172" t="str">
        <f t="shared" si="36"/>
        <v/>
      </c>
      <c r="BS215" s="869"/>
      <c r="BT215" s="869"/>
      <c r="BU215" s="869"/>
      <c r="BV215" s="869"/>
    </row>
    <row r="216" spans="1:74" ht="101.25" customHeight="1" x14ac:dyDescent="0.25">
      <c r="A216" s="925"/>
      <c r="B216" s="928"/>
      <c r="C216" s="904"/>
      <c r="D216" s="827" t="s">
        <v>204</v>
      </c>
      <c r="E216" s="830" t="s">
        <v>777</v>
      </c>
      <c r="F216" s="833">
        <v>9</v>
      </c>
      <c r="G216" s="803" t="s">
        <v>882</v>
      </c>
      <c r="H216" s="836"/>
      <c r="I216" s="797"/>
      <c r="J216" s="839" t="s">
        <v>883</v>
      </c>
      <c r="K216" s="842" t="s">
        <v>324</v>
      </c>
      <c r="L216" s="803" t="s">
        <v>325</v>
      </c>
      <c r="M216" s="845" t="s">
        <v>884</v>
      </c>
      <c r="N216" s="803"/>
      <c r="O216" s="803"/>
      <c r="P216" s="867" t="s">
        <v>885</v>
      </c>
      <c r="Q216" s="1001">
        <v>0.9</v>
      </c>
      <c r="R216" s="797" t="s">
        <v>272</v>
      </c>
      <c r="S216" s="860">
        <f>IF(R216="Muy Alta",100%,IF(R216="Alta",80%,IF(R216="Media",60%,IF(R216="Baja",40%,IF(R216="Muy Baja",20%,"")))))</f>
        <v>0.2</v>
      </c>
      <c r="T216" s="797"/>
      <c r="U216" s="860" t="str">
        <f>IF(T216="Catastrófico",100%,IF(T216="Mayor",80%,IF(T216="Moderado",60%,IF(T216="Menor",40%,IF(T216="Leve",20%,"")))))</f>
        <v/>
      </c>
      <c r="V216" s="797" t="s">
        <v>253</v>
      </c>
      <c r="W216" s="860">
        <f>IF(V216="Catastrófico",100%,IF(V216="Mayor",80%,IF(V216="Moderado",60%,IF(V216="Menor",40%,IF(V216="Leve",20%,"")))))</f>
        <v>0.4</v>
      </c>
      <c r="X216" s="863" t="str">
        <f>IF(Y216=100%,"Catastrófico",IF(Y216=80%,"Mayor",IF(Y216=60%,"Moderado",IF(Y216=40%,"Menor",IF(Y216=20%,"Leve","")))))</f>
        <v>Menor</v>
      </c>
      <c r="Y216" s="860">
        <f>IF(AND(U216="",W216=""),"",MAX(U216,W216))</f>
        <v>0.4</v>
      </c>
      <c r="Z216" s="860" t="str">
        <f>CONCATENATE(R216,X216)</f>
        <v>Muy BajaMenor</v>
      </c>
      <c r="AA216" s="851" t="str">
        <f>IF(Z216="Muy AltaLeve","Alto",IF(Z216="Muy AltaMenor","Alto",IF(Z216="Muy AltaModerado","Alto",IF(Z216="Muy AltaMayor","Alto",IF(Z216="Muy AltaCatastrófico","Extremo",IF(Z216="AltaLeve","Moderado",IF(Z216="AltaMenor","Moderado",IF(Z216="AltaModerado","Alto",IF(Z216="AltaMayor","Alto",IF(Z216="AltaCatastrófico","Extremo",IF(Z216="MediaLeve","Moderado",IF(Z216="MediaMenor","Moderado",IF(Z216="MediaModerado","Moderado",IF(Z216="MediaMayor","Alto",IF(Z216="MediaCatastrófico","Extremo",IF(Z216="BajaLeve","Bajo",IF(Z216="BajaMenor","Moderado",IF(Z216="BajaModerado","Moderado",IF(Z216="BajaMayor","Alto",IF(Z216="BajaCatastrófico","Extremo",IF(Z216="Muy BajaLeve","Bajo",IF(Z216="Muy BajaMenor","Bajo",IF(Z216="Muy BajaModerado","Moderado",IF(Z216="Muy BajaMayor","Alto",IF(Z216="Muy BajaCatastrófico","Extremo","")))))))))))))))))))))))))</f>
        <v>Bajo</v>
      </c>
      <c r="AB216" s="98">
        <v>1</v>
      </c>
      <c r="AC216" s="304" t="s">
        <v>886</v>
      </c>
      <c r="AD216" s="304">
        <v>1</v>
      </c>
      <c r="AE216" s="304" t="s">
        <v>887</v>
      </c>
      <c r="AF216" s="234" t="str">
        <f t="shared" si="30"/>
        <v>Probabilidad</v>
      </c>
      <c r="AG216" s="235" t="s">
        <v>216</v>
      </c>
      <c r="AH216" s="15">
        <f t="shared" si="31"/>
        <v>0.25</v>
      </c>
      <c r="AI216" s="235" t="s">
        <v>217</v>
      </c>
      <c r="AJ216" s="15">
        <f t="shared" si="32"/>
        <v>0.15</v>
      </c>
      <c r="AK216" s="102">
        <f t="shared" si="33"/>
        <v>0.4</v>
      </c>
      <c r="AL216" s="101">
        <f>IFERROR(IF(AF216="Probabilidad",(S216-(+S216*AK216)),IF(AF216="Impacto",S216,"")),"")</f>
        <v>0.12</v>
      </c>
      <c r="AM216" s="101">
        <f>IFERROR(IF(AF216="Impacto",(Y216-(+Y216*AK216)),IF(AF216="Probabilidad",Y216,"")),"")</f>
        <v>0.4</v>
      </c>
      <c r="AN216" s="51" t="s">
        <v>218</v>
      </c>
      <c r="AO216" s="51" t="s">
        <v>296</v>
      </c>
      <c r="AP216" s="51" t="s">
        <v>220</v>
      </c>
      <c r="AQ216" s="349" t="s">
        <v>221</v>
      </c>
      <c r="AR216" s="866" t="s">
        <v>888</v>
      </c>
      <c r="AS216" s="854">
        <f>S216</f>
        <v>0.2</v>
      </c>
      <c r="AT216" s="854">
        <f>IF(AL216="","",MIN(AL216:AL221))</f>
        <v>4.1159999999999995E-2</v>
      </c>
      <c r="AU216" s="851" t="str">
        <f>IFERROR(IF(AT216="","",IF(AT216&lt;=0.2,"Muy Baja",IF(AT216&lt;=0.4,"Baja",IF(AT216&lt;=0.6,"Media",IF(AT216&lt;=0.8,"Alta","Muy Alta"))))),"")</f>
        <v>Muy Baja</v>
      </c>
      <c r="AV216" s="854">
        <f>Y216</f>
        <v>0.4</v>
      </c>
      <c r="AW216" s="854">
        <f>IF(AM216="","",MIN(AM216:AM221))</f>
        <v>0.4</v>
      </c>
      <c r="AX216" s="851" t="str">
        <f>IFERROR(IF(AW216="","",IF(AW216&lt;=0.2,"Leve",IF(AW216&lt;=0.4,"Menor",IF(AW216&lt;=0.6,"Moderado",IF(AW216&lt;=0.8,"Mayor","Catastrófico"))))),"")</f>
        <v>Menor</v>
      </c>
      <c r="AY216" s="851" t="str">
        <f>AA216</f>
        <v>Bajo</v>
      </c>
      <c r="AZ216" s="851" t="str">
        <f>IFERROR(IF(OR(AND(AU216="Muy Baja",AX216="Leve"),AND(AU216="Muy Baja",AX216="Menor"),AND(AU216="Baja",AX216="Leve")),"Bajo",IF(OR(AND(AU216="Muy baja",AX216="Moderado"),AND(AU216="Baja",AX216="Menor"),AND(AU216="Baja",AX216="Moderado"),AND(AU216="Media",AX216="Leve"),AND(AU216="Media",AX216="Menor"),AND(AU216="Media",AX216="Moderado"),AND(AU216="Alta",AX216="Leve"),AND(AU216="Alta",AX216="Menor")),"Moderado",IF(OR(AND(AU216="Muy Baja",AX216="Mayor"),AND(AU216="Baja",AX216="Mayor"),AND(AU216="Media",AX216="Mayor"),AND(AU216="Alta",AX216="Moderado"),AND(AU216="Alta",AX216="Mayor"),AND(AU216="Muy Alta",AX216="Leve"),AND(AU216="Muy Alta",AX216="Menor"),AND(AU216="Muy Alta",AX216="Moderado"),AND(AU216="Muy Alta",AX216="Mayor")),"Alto",IF(OR(AND(AU216="Muy Baja",AX216="Catastrófico"),AND(AU216="Baja",AX216="Catastrófico"),AND(AU216="Media",AX216="Catastrófico"),AND(AU216="Alta",AX216="Catastrófico"),AND(AU216="Muy Alta",AX216="Catastrófico")),"Extremo","")))),"")</f>
        <v>Bajo</v>
      </c>
      <c r="BA216" s="797" t="s">
        <v>257</v>
      </c>
      <c r="BB216" s="47"/>
      <c r="BC216" s="47"/>
      <c r="BD216" s="104" t="str">
        <f t="shared" si="34"/>
        <v/>
      </c>
      <c r="BE216" s="9"/>
      <c r="BF216" s="9"/>
      <c r="BG216" s="9"/>
      <c r="BH216" s="9"/>
      <c r="BI216" s="47"/>
      <c r="BJ216" s="47"/>
      <c r="BK216" s="47"/>
      <c r="BL216" s="47"/>
      <c r="BM216" s="49"/>
      <c r="BN216" s="49"/>
      <c r="BO216" s="49"/>
      <c r="BP216" s="49"/>
      <c r="BQ216" s="105" t="str">
        <f t="shared" si="35"/>
        <v/>
      </c>
      <c r="BR216" s="129" t="str">
        <f t="shared" si="36"/>
        <v/>
      </c>
      <c r="BS216" s="1007" t="s">
        <v>889</v>
      </c>
      <c r="BT216" s="867" t="s">
        <v>608</v>
      </c>
      <c r="BU216" s="867" t="s">
        <v>405</v>
      </c>
      <c r="BV216" s="867" t="s">
        <v>405</v>
      </c>
    </row>
    <row r="217" spans="1:74" ht="101.25" customHeight="1" x14ac:dyDescent="0.25">
      <c r="A217" s="925"/>
      <c r="B217" s="928"/>
      <c r="C217" s="904"/>
      <c r="D217" s="828"/>
      <c r="E217" s="831"/>
      <c r="F217" s="834"/>
      <c r="G217" s="804"/>
      <c r="H217" s="837"/>
      <c r="I217" s="798"/>
      <c r="J217" s="840"/>
      <c r="K217" s="843"/>
      <c r="L217" s="804"/>
      <c r="M217" s="846"/>
      <c r="N217" s="804"/>
      <c r="O217" s="804"/>
      <c r="P217" s="868"/>
      <c r="Q217" s="1002"/>
      <c r="R217" s="798"/>
      <c r="S217" s="861"/>
      <c r="T217" s="798"/>
      <c r="U217" s="861"/>
      <c r="V217" s="798"/>
      <c r="W217" s="861"/>
      <c r="X217" s="864"/>
      <c r="Y217" s="861"/>
      <c r="Z217" s="861"/>
      <c r="AA217" s="852"/>
      <c r="AB217" s="152">
        <v>2</v>
      </c>
      <c r="AC217" s="132" t="s">
        <v>890</v>
      </c>
      <c r="AD217" s="132">
        <v>2</v>
      </c>
      <c r="AE217" s="132" t="s">
        <v>891</v>
      </c>
      <c r="AF217" s="147" t="str">
        <f t="shared" si="30"/>
        <v>Probabilidad</v>
      </c>
      <c r="AG217" s="153" t="s">
        <v>286</v>
      </c>
      <c r="AH217" s="148">
        <f t="shared" si="31"/>
        <v>0.15</v>
      </c>
      <c r="AI217" s="153" t="s">
        <v>217</v>
      </c>
      <c r="AJ217" s="148">
        <f t="shared" si="32"/>
        <v>0.15</v>
      </c>
      <c r="AK217" s="149">
        <f t="shared" si="33"/>
        <v>0.3</v>
      </c>
      <c r="AL217" s="154">
        <f>IFERROR(IF(AND(AF216="Probabilidad",AF217="Probabilidad"),(AL216-(+AL216*AK217)),IF(AF217="Probabilidad",(S216-(+S216*AK217)),IF(AF217="Impacto",AL216,""))),"")</f>
        <v>8.3999999999999991E-2</v>
      </c>
      <c r="AM217" s="154">
        <f>IFERROR(IF(AND(AF216="Impacto",AF217="Impacto"),(AM216-(+AM216*AK217)),IF(AF217="Impacto",(Y216-(Y216*AK217)),IF(AF217="Probabilidad",AM216,""))),"")</f>
        <v>0.4</v>
      </c>
      <c r="AN217" s="155" t="s">
        <v>218</v>
      </c>
      <c r="AO217" s="155" t="s">
        <v>296</v>
      </c>
      <c r="AP217" s="155" t="s">
        <v>220</v>
      </c>
      <c r="AQ217" s="155" t="s">
        <v>221</v>
      </c>
      <c r="AR217" s="837"/>
      <c r="AS217" s="855"/>
      <c r="AT217" s="855"/>
      <c r="AU217" s="852"/>
      <c r="AV217" s="855"/>
      <c r="AW217" s="855"/>
      <c r="AX217" s="852"/>
      <c r="AY217" s="852"/>
      <c r="AZ217" s="852"/>
      <c r="BA217" s="798"/>
      <c r="BB217" s="131"/>
      <c r="BC217" s="131"/>
      <c r="BD217" s="175" t="str">
        <f t="shared" si="34"/>
        <v/>
      </c>
      <c r="BE217" s="151"/>
      <c r="BF217" s="151"/>
      <c r="BG217" s="151"/>
      <c r="BH217" s="151"/>
      <c r="BI217" s="131"/>
      <c r="BJ217" s="131"/>
      <c r="BK217" s="131"/>
      <c r="BL217" s="131"/>
      <c r="BM217" s="157"/>
      <c r="BN217" s="157"/>
      <c r="BO217" s="157"/>
      <c r="BP217" s="157"/>
      <c r="BQ217" s="158" t="str">
        <f t="shared" si="35"/>
        <v/>
      </c>
      <c r="BR217" s="159" t="str">
        <f t="shared" si="36"/>
        <v/>
      </c>
      <c r="BS217" s="1008"/>
      <c r="BT217" s="868"/>
      <c r="BU217" s="868"/>
      <c r="BV217" s="868"/>
    </row>
    <row r="218" spans="1:74" ht="101.25" customHeight="1" x14ac:dyDescent="0.25">
      <c r="A218" s="925"/>
      <c r="B218" s="928"/>
      <c r="C218" s="904"/>
      <c r="D218" s="828"/>
      <c r="E218" s="831"/>
      <c r="F218" s="834"/>
      <c r="G218" s="804"/>
      <c r="H218" s="837"/>
      <c r="I218" s="798"/>
      <c r="J218" s="840"/>
      <c r="K218" s="843"/>
      <c r="L218" s="804"/>
      <c r="M218" s="846"/>
      <c r="N218" s="804"/>
      <c r="O218" s="804"/>
      <c r="P218" s="868"/>
      <c r="Q218" s="1002"/>
      <c r="R218" s="798"/>
      <c r="S218" s="861"/>
      <c r="T218" s="798"/>
      <c r="U218" s="861"/>
      <c r="V218" s="798"/>
      <c r="W218" s="861"/>
      <c r="X218" s="864"/>
      <c r="Y218" s="861"/>
      <c r="Z218" s="861"/>
      <c r="AA218" s="852"/>
      <c r="AB218" s="152">
        <v>3</v>
      </c>
      <c r="AC218" s="132" t="s">
        <v>890</v>
      </c>
      <c r="AD218" s="132">
        <v>2</v>
      </c>
      <c r="AE218" s="132" t="s">
        <v>892</v>
      </c>
      <c r="AF218" s="147" t="str">
        <f t="shared" si="30"/>
        <v>Probabilidad</v>
      </c>
      <c r="AG218" s="153" t="s">
        <v>286</v>
      </c>
      <c r="AH218" s="148">
        <f t="shared" si="31"/>
        <v>0.15</v>
      </c>
      <c r="AI218" s="153" t="s">
        <v>217</v>
      </c>
      <c r="AJ218" s="148">
        <f t="shared" si="32"/>
        <v>0.15</v>
      </c>
      <c r="AK218" s="149">
        <f t="shared" si="33"/>
        <v>0.3</v>
      </c>
      <c r="AL218" s="154">
        <f>IFERROR(IF(AND(AF217="Probabilidad",AF218="Probabilidad"),(AL217-(+AL217*AK218)),IF(AND(AF217="Impacto",AF218="Probabilidad"),(AL216-(+AL216*AK218)),IF(AF218="Impacto",AL217,""))),"")</f>
        <v>5.8799999999999991E-2</v>
      </c>
      <c r="AM218" s="154">
        <f>IFERROR(IF(AND(AF217="Impacto",AF218="Impacto"),(AM217-(+AM217*AK218)),IF(AND(AF217="Probabilidad",AF218="Impacto"),(AM216-(+AM216*AK218)),IF(AF218="Probabilidad",AM217,""))),"")</f>
        <v>0.4</v>
      </c>
      <c r="AN218" s="155" t="s">
        <v>218</v>
      </c>
      <c r="AO218" s="155" t="s">
        <v>296</v>
      </c>
      <c r="AP218" s="155" t="s">
        <v>220</v>
      </c>
      <c r="AQ218" s="155" t="s">
        <v>221</v>
      </c>
      <c r="AR218" s="837"/>
      <c r="AS218" s="855"/>
      <c r="AT218" s="855"/>
      <c r="AU218" s="852"/>
      <c r="AV218" s="855"/>
      <c r="AW218" s="855"/>
      <c r="AX218" s="852"/>
      <c r="AY218" s="852"/>
      <c r="AZ218" s="852"/>
      <c r="BA218" s="798"/>
      <c r="BB218" s="131"/>
      <c r="BC218" s="131"/>
      <c r="BD218" s="175" t="str">
        <f t="shared" si="34"/>
        <v/>
      </c>
      <c r="BE218" s="151"/>
      <c r="BF218" s="151"/>
      <c r="BG218" s="151"/>
      <c r="BH218" s="151"/>
      <c r="BI218" s="131"/>
      <c r="BJ218" s="131"/>
      <c r="BK218" s="131"/>
      <c r="BL218" s="131"/>
      <c r="BM218" s="157"/>
      <c r="BN218" s="157"/>
      <c r="BO218" s="157"/>
      <c r="BP218" s="157"/>
      <c r="BQ218" s="158" t="str">
        <f t="shared" si="35"/>
        <v/>
      </c>
      <c r="BR218" s="159" t="str">
        <f t="shared" si="36"/>
        <v/>
      </c>
      <c r="BS218" s="1008"/>
      <c r="BT218" s="868"/>
      <c r="BU218" s="868"/>
      <c r="BV218" s="868"/>
    </row>
    <row r="219" spans="1:74" ht="101.25" customHeight="1" x14ac:dyDescent="0.25">
      <c r="A219" s="925"/>
      <c r="B219" s="928"/>
      <c r="C219" s="904"/>
      <c r="D219" s="828"/>
      <c r="E219" s="831"/>
      <c r="F219" s="834"/>
      <c r="G219" s="804"/>
      <c r="H219" s="837"/>
      <c r="I219" s="798"/>
      <c r="J219" s="840"/>
      <c r="K219" s="843"/>
      <c r="L219" s="804"/>
      <c r="M219" s="846"/>
      <c r="N219" s="804"/>
      <c r="O219" s="804"/>
      <c r="P219" s="868"/>
      <c r="Q219" s="1002"/>
      <c r="R219" s="798"/>
      <c r="S219" s="861"/>
      <c r="T219" s="798"/>
      <c r="U219" s="861"/>
      <c r="V219" s="798"/>
      <c r="W219" s="861"/>
      <c r="X219" s="864"/>
      <c r="Y219" s="861"/>
      <c r="Z219" s="861"/>
      <c r="AA219" s="852"/>
      <c r="AB219" s="152">
        <v>4</v>
      </c>
      <c r="AC219" s="132" t="s">
        <v>890</v>
      </c>
      <c r="AD219" s="132">
        <v>2</v>
      </c>
      <c r="AE219" s="132" t="s">
        <v>893</v>
      </c>
      <c r="AF219" s="147" t="str">
        <f t="shared" si="30"/>
        <v>Probabilidad</v>
      </c>
      <c r="AG219" s="153" t="s">
        <v>286</v>
      </c>
      <c r="AH219" s="148">
        <f t="shared" si="31"/>
        <v>0.15</v>
      </c>
      <c r="AI219" s="153" t="s">
        <v>217</v>
      </c>
      <c r="AJ219" s="148">
        <f t="shared" si="32"/>
        <v>0.15</v>
      </c>
      <c r="AK219" s="149">
        <f t="shared" si="33"/>
        <v>0.3</v>
      </c>
      <c r="AL219" s="154">
        <f>IFERROR(IF(AND(AF218="Probabilidad",AF219="Probabilidad"),(AL218-(+AL218*AK219)),IF(AND(AF218="Impacto",AF219="Probabilidad"),(AL217-(+AL217*AK219)),IF(AF219="Impacto",AL218,""))),"")</f>
        <v>4.1159999999999995E-2</v>
      </c>
      <c r="AM219" s="154">
        <f>IFERROR(IF(AND(AF218="Impacto",AF219="Impacto"),(AM218-(+AM218*AK219)),IF(AND(AF218="Probabilidad",AF219="Impacto"),(AM217-(+AM217*AK219)),IF(AF219="Probabilidad",AM218,""))),"")</f>
        <v>0.4</v>
      </c>
      <c r="AN219" s="155" t="s">
        <v>218</v>
      </c>
      <c r="AO219" s="155" t="s">
        <v>296</v>
      </c>
      <c r="AP219" s="155" t="s">
        <v>220</v>
      </c>
      <c r="AQ219" s="127" t="s">
        <v>221</v>
      </c>
      <c r="AR219" s="837"/>
      <c r="AS219" s="855"/>
      <c r="AT219" s="855"/>
      <c r="AU219" s="852"/>
      <c r="AV219" s="855"/>
      <c r="AW219" s="855"/>
      <c r="AX219" s="852"/>
      <c r="AY219" s="852"/>
      <c r="AZ219" s="852"/>
      <c r="BA219" s="798"/>
      <c r="BB219" s="131"/>
      <c r="BC219" s="131"/>
      <c r="BD219" s="175" t="str">
        <f t="shared" si="34"/>
        <v/>
      </c>
      <c r="BE219" s="151"/>
      <c r="BF219" s="151"/>
      <c r="BG219" s="151"/>
      <c r="BH219" s="151"/>
      <c r="BI219" s="131"/>
      <c r="BJ219" s="131"/>
      <c r="BK219" s="131"/>
      <c r="BL219" s="131"/>
      <c r="BM219" s="157"/>
      <c r="BN219" s="157"/>
      <c r="BO219" s="157"/>
      <c r="BP219" s="157"/>
      <c r="BQ219" s="158" t="str">
        <f t="shared" si="35"/>
        <v/>
      </c>
      <c r="BR219" s="159" t="str">
        <f t="shared" si="36"/>
        <v/>
      </c>
      <c r="BS219" s="1008"/>
      <c r="BT219" s="868"/>
      <c r="BU219" s="868"/>
      <c r="BV219" s="868"/>
    </row>
    <row r="220" spans="1:74" x14ac:dyDescent="0.25">
      <c r="A220" s="925"/>
      <c r="B220" s="928"/>
      <c r="C220" s="904"/>
      <c r="D220" s="828"/>
      <c r="E220" s="831"/>
      <c r="F220" s="834"/>
      <c r="G220" s="804"/>
      <c r="H220" s="837"/>
      <c r="I220" s="798"/>
      <c r="J220" s="840"/>
      <c r="K220" s="843"/>
      <c r="L220" s="804"/>
      <c r="M220" s="846"/>
      <c r="N220" s="804"/>
      <c r="O220" s="804"/>
      <c r="P220" s="868"/>
      <c r="Q220" s="1002"/>
      <c r="R220" s="798"/>
      <c r="S220" s="861"/>
      <c r="T220" s="798"/>
      <c r="U220" s="861"/>
      <c r="V220" s="798"/>
      <c r="W220" s="861"/>
      <c r="X220" s="864"/>
      <c r="Y220" s="861"/>
      <c r="Z220" s="861"/>
      <c r="AA220" s="852"/>
      <c r="AB220" s="152">
        <v>5</v>
      </c>
      <c r="AC220" s="151"/>
      <c r="AD220" s="151"/>
      <c r="AE220" s="151"/>
      <c r="AF220" s="147" t="str">
        <f t="shared" si="30"/>
        <v/>
      </c>
      <c r="AG220" s="153"/>
      <c r="AH220" s="148" t="str">
        <f t="shared" si="31"/>
        <v/>
      </c>
      <c r="AI220" s="153"/>
      <c r="AJ220" s="148" t="str">
        <f t="shared" si="32"/>
        <v/>
      </c>
      <c r="AK220" s="149" t="str">
        <f t="shared" si="33"/>
        <v/>
      </c>
      <c r="AL220" s="154" t="str">
        <f>IFERROR(IF(AND(AF219="Probabilidad",AF220="Probabilidad"),(AL219-(+AL219*AK220)),IF(AND(AF219="Impacto",AF220="Probabilidad"),(AL218-(+AL218*AK220)),IF(AF220="Impacto",AL219,""))),"")</f>
        <v/>
      </c>
      <c r="AM220" s="154" t="str">
        <f>IFERROR(IF(AND(AF219="Impacto",AF220="Impacto"),(AM219-(+AM219*AK220)),IF(AND(AF219="Probabilidad",AF220="Impacto"),(AM218-(+AM218*AK220)),IF(AF220="Probabilidad",AM219,""))),"")</f>
        <v/>
      </c>
      <c r="AN220" s="155"/>
      <c r="AO220" s="155"/>
      <c r="AP220" s="155"/>
      <c r="AQ220" s="155"/>
      <c r="AR220" s="837"/>
      <c r="AS220" s="855"/>
      <c r="AT220" s="855"/>
      <c r="AU220" s="852"/>
      <c r="AV220" s="855"/>
      <c r="AW220" s="855"/>
      <c r="AX220" s="852"/>
      <c r="AY220" s="852"/>
      <c r="AZ220" s="852"/>
      <c r="BA220" s="798"/>
      <c r="BB220" s="131"/>
      <c r="BC220" s="131"/>
      <c r="BD220" s="175" t="str">
        <f t="shared" si="34"/>
        <v/>
      </c>
      <c r="BE220" s="151"/>
      <c r="BF220" s="151"/>
      <c r="BG220" s="151"/>
      <c r="BH220" s="151"/>
      <c r="BI220" s="131"/>
      <c r="BJ220" s="131"/>
      <c r="BK220" s="131"/>
      <c r="BL220" s="131"/>
      <c r="BM220" s="157"/>
      <c r="BN220" s="157"/>
      <c r="BO220" s="157"/>
      <c r="BP220" s="157"/>
      <c r="BQ220" s="158" t="str">
        <f t="shared" si="35"/>
        <v/>
      </c>
      <c r="BR220" s="159" t="str">
        <f t="shared" si="36"/>
        <v/>
      </c>
      <c r="BS220" s="1008"/>
      <c r="BT220" s="868"/>
      <c r="BU220" s="868"/>
      <c r="BV220" s="868"/>
    </row>
    <row r="221" spans="1:74" ht="15.75" customHeight="1" thickBot="1" x14ac:dyDescent="0.3">
      <c r="A221" s="998"/>
      <c r="B221" s="999"/>
      <c r="C221" s="1000"/>
      <c r="D221" s="829"/>
      <c r="E221" s="832"/>
      <c r="F221" s="835"/>
      <c r="G221" s="805"/>
      <c r="H221" s="838"/>
      <c r="I221" s="799"/>
      <c r="J221" s="841"/>
      <c r="K221" s="844"/>
      <c r="L221" s="805"/>
      <c r="M221" s="847"/>
      <c r="N221" s="805"/>
      <c r="O221" s="805"/>
      <c r="P221" s="869"/>
      <c r="Q221" s="1003"/>
      <c r="R221" s="799"/>
      <c r="S221" s="862"/>
      <c r="T221" s="799"/>
      <c r="U221" s="862"/>
      <c r="V221" s="799"/>
      <c r="W221" s="862"/>
      <c r="X221" s="865"/>
      <c r="Y221" s="862"/>
      <c r="Z221" s="862"/>
      <c r="AA221" s="853"/>
      <c r="AB221" s="164">
        <v>6</v>
      </c>
      <c r="AC221" s="162"/>
      <c r="AD221" s="162"/>
      <c r="AE221" s="162"/>
      <c r="AF221" s="99" t="str">
        <f t="shared" si="30"/>
        <v/>
      </c>
      <c r="AG221" s="242"/>
      <c r="AH221" s="163" t="str">
        <f t="shared" si="31"/>
        <v/>
      </c>
      <c r="AI221" s="242"/>
      <c r="AJ221" s="163" t="str">
        <f t="shared" si="32"/>
        <v/>
      </c>
      <c r="AK221" s="166" t="str">
        <f t="shared" si="33"/>
        <v/>
      </c>
      <c r="AL221" s="154" t="str">
        <f>IFERROR(IF(AND(AF220="Probabilidad",AF221="Probabilidad"),(AL220-(+AL220*AK221)),IF(AND(AF220="Impacto",AF221="Probabilidad"),(AL219-(+AL219*AK221)),IF(AF221="Impacto",AL220,""))),"")</f>
        <v/>
      </c>
      <c r="AM221" s="154" t="str">
        <f>IFERROR(IF(AND(AF220="Impacto",AF221="Impacto"),(AM220-(+AM220*AK221)),IF(AND(AF220="Probabilidad",AF221="Impacto"),(AM219-(+AM219*AK221)),IF(AF221="Probabilidad",AM220,""))),"")</f>
        <v/>
      </c>
      <c r="AN221" s="52"/>
      <c r="AO221" s="52"/>
      <c r="AP221" s="52"/>
      <c r="AQ221" s="52"/>
      <c r="AR221" s="838"/>
      <c r="AS221" s="856"/>
      <c r="AT221" s="856"/>
      <c r="AU221" s="853"/>
      <c r="AV221" s="856"/>
      <c r="AW221" s="856"/>
      <c r="AX221" s="853"/>
      <c r="AY221" s="853"/>
      <c r="AZ221" s="853"/>
      <c r="BA221" s="799"/>
      <c r="BB221" s="169"/>
      <c r="BC221" s="169"/>
      <c r="BD221" s="178" t="str">
        <f t="shared" si="34"/>
        <v/>
      </c>
      <c r="BE221" s="162"/>
      <c r="BF221" s="162"/>
      <c r="BG221" s="162"/>
      <c r="BH221" s="162"/>
      <c r="BI221" s="169"/>
      <c r="BJ221" s="169"/>
      <c r="BK221" s="169"/>
      <c r="BL221" s="169"/>
      <c r="BM221" s="170"/>
      <c r="BN221" s="170"/>
      <c r="BO221" s="170"/>
      <c r="BP221" s="170"/>
      <c r="BQ221" s="171" t="str">
        <f t="shared" si="35"/>
        <v/>
      </c>
      <c r="BR221" s="172" t="str">
        <f t="shared" si="36"/>
        <v/>
      </c>
      <c r="BS221" s="1009"/>
      <c r="BT221" s="869"/>
      <c r="BU221" s="869"/>
      <c r="BV221" s="869"/>
    </row>
    <row r="222" spans="1:74" ht="208.5" customHeight="1" x14ac:dyDescent="0.25">
      <c r="A222" s="1062" t="s">
        <v>894</v>
      </c>
      <c r="B222" s="901" t="s">
        <v>202</v>
      </c>
      <c r="C222" s="1179" t="s">
        <v>895</v>
      </c>
      <c r="D222" s="827" t="s">
        <v>204</v>
      </c>
      <c r="E222" s="830" t="s">
        <v>896</v>
      </c>
      <c r="F222" s="833">
        <v>1</v>
      </c>
      <c r="G222" s="867" t="s">
        <v>897</v>
      </c>
      <c r="H222" s="836"/>
      <c r="I222" s="797"/>
      <c r="J222" s="839" t="s">
        <v>898</v>
      </c>
      <c r="K222" s="842" t="s">
        <v>324</v>
      </c>
      <c r="L222" s="803" t="s">
        <v>209</v>
      </c>
      <c r="M222" s="873" t="s">
        <v>899</v>
      </c>
      <c r="N222" s="803"/>
      <c r="O222" s="803"/>
      <c r="P222" s="867" t="s">
        <v>900</v>
      </c>
      <c r="Q222" s="879">
        <v>1</v>
      </c>
      <c r="R222" s="797" t="s">
        <v>458</v>
      </c>
      <c r="S222" s="860">
        <f>IF(R222="Muy Alta",100%,IF(R222="Alta",80%,IF(R222="Media",60%,IF(R222="Baja",40%,IF(R222="Muy Baja",20%,"")))))</f>
        <v>1</v>
      </c>
      <c r="T222" s="797" t="s">
        <v>328</v>
      </c>
      <c r="U222" s="860">
        <f>IF(T222="Catastrófico",100%,IF(T222="Mayor",80%,IF(T222="Moderado",60%,IF(T222="Menor",40%,IF(T222="Leve",20%,"")))))</f>
        <v>0.2</v>
      </c>
      <c r="V222" s="797" t="s">
        <v>253</v>
      </c>
      <c r="W222" s="860">
        <f>IF(V222="Catastrófico",100%,IF(V222="Mayor",80%,IF(V222="Moderado",60%,IF(V222="Menor",40%,IF(V222="Leve",20%,"")))))</f>
        <v>0.4</v>
      </c>
      <c r="X222" s="863" t="str">
        <f>IF(Y222=100%,"Catastrófico",IF(Y222=80%,"Mayor",IF(Y222=60%,"Moderado",IF(Y222=40%,"Menor",IF(Y222=20%,"Leve","")))))</f>
        <v>Menor</v>
      </c>
      <c r="Y222" s="860">
        <f>IF(AND(U222="",W222=""),"",MAX(U222,W222))</f>
        <v>0.4</v>
      </c>
      <c r="Z222" s="860" t="str">
        <f>CONCATENATE(R222,X222)</f>
        <v>Muy AltaMenor</v>
      </c>
      <c r="AA222" s="845" t="str">
        <f>IF(Z222="Muy AltaLeve","Alto",IF(Z222="Muy AltaMenor","Alto",IF(Z222="Muy AltaModerado","Alto",IF(Z222="Muy AltaMayor","Alto",IF(Z222="Muy AltaCatastrófico","Extremo",IF(Z222="AltaLeve","Moderado",IF(Z222="AltaMenor","Moderado",IF(Z222="AltaModerado","Alto",IF(Z222="AltaMayor","Alto",IF(Z222="AltaCatastrófico","Extremo",IF(Z222="MediaLeve","Moderado",IF(Z222="MediaMenor","Moderado",IF(Z222="MediaModerado","Moderado",IF(Z222="MediaMayor","Alto",IF(Z222="MediaCatastrófico","Extremo",IF(Z222="BajaLeve","Bajo",IF(Z222="BajaMenor","Moderado",IF(Z222="BajaModerado","Moderado",IF(Z222="BajaMayor","Alto",IF(Z222="BajaCatastrófico","Extremo",IF(Z222="Muy BajaLeve","Bajo",IF(Z222="Muy BajaMenor","Bajo",IF(Z222="Muy BajaModerado","Moderado",IF(Z222="Muy BajaMayor","Alto",IF(Z222="Muy BajaCatastrófico","Extremo","")))))))))))))))))))))))))</f>
        <v>Alto</v>
      </c>
      <c r="AB222" s="98">
        <v>1</v>
      </c>
      <c r="AC222" s="610" t="s">
        <v>901</v>
      </c>
      <c r="AD222" s="610" t="s">
        <v>274</v>
      </c>
      <c r="AE222" s="320" t="s">
        <v>902</v>
      </c>
      <c r="AF222" s="147" t="str">
        <f t="shared" si="30"/>
        <v>Probabilidad</v>
      </c>
      <c r="AG222" s="10" t="s">
        <v>216</v>
      </c>
      <c r="AH222" s="148">
        <f t="shared" si="31"/>
        <v>0.25</v>
      </c>
      <c r="AI222" s="10" t="s">
        <v>217</v>
      </c>
      <c r="AJ222" s="148">
        <f t="shared" si="32"/>
        <v>0.15</v>
      </c>
      <c r="AK222" s="149">
        <f t="shared" si="33"/>
        <v>0.4</v>
      </c>
      <c r="AL222" s="101">
        <f>IFERROR(IF(AF222="Probabilidad",(S222-(+S222*AK222)),IF(AF222="Impacto",S222,"")),"")</f>
        <v>0.6</v>
      </c>
      <c r="AM222" s="101">
        <f>IFERROR(IF(AF222="Impacto",(Y222-(+Y222*AK222)),IF(AF222="Probabilidad",Y222,"")),"")</f>
        <v>0.4</v>
      </c>
      <c r="AN222" s="349" t="s">
        <v>218</v>
      </c>
      <c r="AO222" s="349" t="s">
        <v>296</v>
      </c>
      <c r="AP222" s="349" t="s">
        <v>243</v>
      </c>
      <c r="AQ222" s="349" t="s">
        <v>244</v>
      </c>
      <c r="AR222" s="866" t="s">
        <v>903</v>
      </c>
      <c r="AS222" s="854">
        <f>S222</f>
        <v>1</v>
      </c>
      <c r="AT222" s="854">
        <f>IF(AL222="","",MIN(AL222:AL227))</f>
        <v>0.216</v>
      </c>
      <c r="AU222" s="851" t="str">
        <f>IFERROR(IF(AT222="","",IF(AT222&lt;=0.2,"Muy Baja",IF(AT222&lt;=0.4,"Baja",IF(AT222&lt;=0.6,"Media",IF(AT222&lt;=0.8,"Alta","Muy Alta"))))),"")</f>
        <v>Baja</v>
      </c>
      <c r="AV222" s="854">
        <f>Y222</f>
        <v>0.4</v>
      </c>
      <c r="AW222" s="854">
        <f>IF(AM222="","",MIN(AM222:AM227))</f>
        <v>0.4</v>
      </c>
      <c r="AX222" s="851" t="str">
        <f>IFERROR(IF(AW222="","",IF(AW222&lt;=0.2,"Leve",IF(AW222&lt;=0.4,"Menor",IF(AW222&lt;=0.6,"Moderado",IF(AW222&lt;=0.8,"Mayor","Catastrófico"))))),"")</f>
        <v>Menor</v>
      </c>
      <c r="AY222" s="851" t="str">
        <f>AA222</f>
        <v>Alto</v>
      </c>
      <c r="AZ222" s="851" t="str">
        <f>IFERROR(IF(OR(AND(AU222="Muy Baja",AX222="Leve"),AND(AU222="Muy Baja",AX222="Menor"),AND(AU222="Baja",AX222="Leve")),"Bajo",IF(OR(AND(AU222="Muy baja",AX222="Moderado"),AND(AU222="Baja",AX222="Menor"),AND(AU222="Baja",AX222="Moderado"),AND(AU222="Media",AX222="Leve"),AND(AU222="Media",AX222="Menor"),AND(AU222="Media",AX222="Moderado"),AND(AU222="Alta",AX222="Leve"),AND(AU222="Alta",AX222="Menor")),"Moderado",IF(OR(AND(AU222="Muy Baja",AX222="Mayor"),AND(AU222="Baja",AX222="Mayor"),AND(AU222="Media",AX222="Mayor"),AND(AU222="Alta",AX222="Moderado"),AND(AU222="Alta",AX222="Mayor"),AND(AU222="Muy Alta",AX222="Leve"),AND(AU222="Muy Alta",AX222="Menor"),AND(AU222="Muy Alta",AX222="Moderado"),AND(AU222="Muy Alta",AX222="Mayor")),"Alto",IF(OR(AND(AU222="Muy Baja",AX222="Catastrófico"),AND(AU222="Baja",AX222="Catastrófico"),AND(AU222="Media",AX222="Catastrófico"),AND(AU222="Alta",AX222="Catastrófico"),AND(AU222="Muy Alta",AX222="Catastrófico")),"Extremo","")))),"")</f>
        <v>Moderado</v>
      </c>
      <c r="BA222" s="797" t="s">
        <v>223</v>
      </c>
      <c r="BB222" s="218" t="s">
        <v>904</v>
      </c>
      <c r="BC222" s="218" t="s">
        <v>905</v>
      </c>
      <c r="BD222" s="103">
        <f>IF(SUM(BE222:BH222)=0,"",SUM(BE222:BH222))</f>
        <v>4</v>
      </c>
      <c r="BE222" s="50">
        <v>1</v>
      </c>
      <c r="BF222" s="50">
        <v>1</v>
      </c>
      <c r="BG222" s="50">
        <v>1</v>
      </c>
      <c r="BH222" s="50">
        <v>1</v>
      </c>
      <c r="BI222" s="47" t="s">
        <v>906</v>
      </c>
      <c r="BJ222" s="421" t="s">
        <v>907</v>
      </c>
      <c r="BK222" s="362" t="s">
        <v>908</v>
      </c>
      <c r="BL222" s="363" t="s">
        <v>909</v>
      </c>
      <c r="BM222" s="721">
        <v>1</v>
      </c>
      <c r="BN222" s="49"/>
      <c r="BO222" s="49"/>
      <c r="BP222" s="49"/>
      <c r="BQ222" s="105">
        <f>IF(SUM(BM222:BP222)=0,"",SUM(BM222:BP222))</f>
        <v>1</v>
      </c>
      <c r="BR222" s="129">
        <f>IF(ISERROR(BQ222/BD222),"",(BQ222/BD222))</f>
        <v>0.25</v>
      </c>
      <c r="BS222" s="974" t="s">
        <v>910</v>
      </c>
      <c r="BT222" s="974" t="s">
        <v>911</v>
      </c>
      <c r="BU222" s="974" t="s">
        <v>278</v>
      </c>
      <c r="BV222" s="1249" t="s">
        <v>278</v>
      </c>
    </row>
    <row r="223" spans="1:74" ht="119.25" customHeight="1" x14ac:dyDescent="0.25">
      <c r="A223" s="1062"/>
      <c r="B223" s="901"/>
      <c r="C223" s="1179"/>
      <c r="D223" s="828"/>
      <c r="E223" s="831"/>
      <c r="F223" s="834"/>
      <c r="G223" s="868"/>
      <c r="H223" s="837"/>
      <c r="I223" s="798"/>
      <c r="J223" s="840"/>
      <c r="K223" s="843"/>
      <c r="L223" s="804"/>
      <c r="M223" s="874"/>
      <c r="N223" s="804"/>
      <c r="O223" s="804"/>
      <c r="P223" s="868"/>
      <c r="Q223" s="880"/>
      <c r="R223" s="798"/>
      <c r="S223" s="861"/>
      <c r="T223" s="798"/>
      <c r="U223" s="861"/>
      <c r="V223" s="798"/>
      <c r="W223" s="861"/>
      <c r="X223" s="864"/>
      <c r="Y223" s="861"/>
      <c r="Z223" s="861"/>
      <c r="AA223" s="846"/>
      <c r="AB223" s="152">
        <v>2</v>
      </c>
      <c r="AC223" s="288" t="s">
        <v>912</v>
      </c>
      <c r="AD223" s="436" t="s">
        <v>274</v>
      </c>
      <c r="AE223" s="612" t="s">
        <v>913</v>
      </c>
      <c r="AF223" s="147" t="str">
        <f t="shared" si="30"/>
        <v>Probabilidad</v>
      </c>
      <c r="AG223" s="153" t="s">
        <v>216</v>
      </c>
      <c r="AH223" s="148">
        <f t="shared" si="31"/>
        <v>0.25</v>
      </c>
      <c r="AI223" s="153" t="s">
        <v>217</v>
      </c>
      <c r="AJ223" s="148">
        <f t="shared" si="32"/>
        <v>0.15</v>
      </c>
      <c r="AK223" s="149">
        <f t="shared" si="33"/>
        <v>0.4</v>
      </c>
      <c r="AL223" s="154">
        <f>IFERROR(IF(AND(AF222="Probabilidad",AF223="Probabilidad"),(AL222-(+AL222*AK223)),IF(AF223="Probabilidad",(S222-(+S222*AK223)),IF(AF223="Impacto",AL222,""))),"")</f>
        <v>0.36</v>
      </c>
      <c r="AM223" s="154">
        <f>IFERROR(IF(AND(AF222="Impacto",AF223="Impacto"),(AM222-(+AM222*AK223)),IF(AF223="Impacto",(Y222-(+Y222*AK223)),IF(AF223="Probabilidad",AM222,""))),"")</f>
        <v>0.4</v>
      </c>
      <c r="AN223" s="155" t="s">
        <v>218</v>
      </c>
      <c r="AO223" s="155" t="s">
        <v>296</v>
      </c>
      <c r="AP223" s="155" t="s">
        <v>243</v>
      </c>
      <c r="AQ223" s="155" t="s">
        <v>244</v>
      </c>
      <c r="AR223" s="837"/>
      <c r="AS223" s="855"/>
      <c r="AT223" s="855"/>
      <c r="AU223" s="852"/>
      <c r="AV223" s="855"/>
      <c r="AW223" s="855"/>
      <c r="AX223" s="852"/>
      <c r="AY223" s="852"/>
      <c r="AZ223" s="852"/>
      <c r="BA223" s="798"/>
      <c r="BB223" s="130"/>
      <c r="BC223" s="130"/>
      <c r="BD223" s="150" t="str">
        <f t="shared" ref="BD223:BD257" si="37">IF(SUM(BE223:BH223)=0,"",SUM(BE223:BH223))</f>
        <v/>
      </c>
      <c r="BE223" s="156"/>
      <c r="BF223" s="156"/>
      <c r="BG223" s="156"/>
      <c r="BH223" s="156"/>
      <c r="BI223" s="131"/>
      <c r="BJ223" s="131"/>
      <c r="BK223" s="131"/>
      <c r="BL223" s="131"/>
      <c r="BM223" s="157"/>
      <c r="BN223" s="157"/>
      <c r="BO223" s="157"/>
      <c r="BP223" s="157"/>
      <c r="BQ223" s="158" t="str">
        <f>IF(SUM(BM223:BP223)=0,"",SUM(BM223:BP223))</f>
        <v/>
      </c>
      <c r="BR223" s="159" t="str">
        <f>IF(ISERROR(BQ223/BD223),"",(BQ223/BD223))</f>
        <v/>
      </c>
      <c r="BS223" s="975"/>
      <c r="BT223" s="975"/>
      <c r="BU223" s="975"/>
      <c r="BV223" s="1250"/>
    </row>
    <row r="224" spans="1:74" ht="114" customHeight="1" x14ac:dyDescent="0.25">
      <c r="A224" s="1062"/>
      <c r="B224" s="901"/>
      <c r="C224" s="1179"/>
      <c r="D224" s="828"/>
      <c r="E224" s="831"/>
      <c r="F224" s="834"/>
      <c r="G224" s="868"/>
      <c r="H224" s="837"/>
      <c r="I224" s="798"/>
      <c r="J224" s="840"/>
      <c r="K224" s="843"/>
      <c r="L224" s="804"/>
      <c r="M224" s="874"/>
      <c r="N224" s="804"/>
      <c r="O224" s="804"/>
      <c r="P224" s="868"/>
      <c r="Q224" s="880"/>
      <c r="R224" s="798"/>
      <c r="S224" s="861"/>
      <c r="T224" s="798"/>
      <c r="U224" s="861"/>
      <c r="V224" s="798"/>
      <c r="W224" s="861"/>
      <c r="X224" s="864"/>
      <c r="Y224" s="861"/>
      <c r="Z224" s="861"/>
      <c r="AA224" s="846"/>
      <c r="AB224" s="152">
        <v>3</v>
      </c>
      <c r="AC224" s="288" t="s">
        <v>914</v>
      </c>
      <c r="AD224" s="338" t="s">
        <v>274</v>
      </c>
      <c r="AE224" s="320" t="s">
        <v>915</v>
      </c>
      <c r="AF224" s="147" t="str">
        <f t="shared" si="30"/>
        <v>Probabilidad</v>
      </c>
      <c r="AG224" s="235" t="s">
        <v>216</v>
      </c>
      <c r="AH224" s="231">
        <f t="shared" si="31"/>
        <v>0.25</v>
      </c>
      <c r="AI224" s="52" t="s">
        <v>217</v>
      </c>
      <c r="AJ224" s="231">
        <f t="shared" si="32"/>
        <v>0.15</v>
      </c>
      <c r="AK224" s="236">
        <f t="shared" si="33"/>
        <v>0.4</v>
      </c>
      <c r="AL224" s="237">
        <f>IFERROR(IF(AND(AF223="Probabilidad",AF224="Probabilidad"),(AL223-(+AL223*AK224)),IF(AND(AF223="Impacto",AF224="Probabilidad"),(AL222-(+AL222*AK224)),IF(AF224="Impacto",AL223,""))),"")</f>
        <v>0.216</v>
      </c>
      <c r="AM224" s="237">
        <f>IFERROR(IF(AND(AF223="Impacto",AF224="Impacto"),(AM223-(+AM223*AK224)),IF(AND(AF223="Probabilidad",AF224="Impacto"),(AM222-(+AM222*AK224)),IF(AF224="Probabilidad",AM223,""))),"")</f>
        <v>0.4</v>
      </c>
      <c r="AN224" s="52" t="s">
        <v>218</v>
      </c>
      <c r="AO224" s="127" t="s">
        <v>296</v>
      </c>
      <c r="AP224" s="127" t="s">
        <v>243</v>
      </c>
      <c r="AQ224" s="52" t="s">
        <v>244</v>
      </c>
      <c r="AR224" s="837"/>
      <c r="AS224" s="855"/>
      <c r="AT224" s="855"/>
      <c r="AU224" s="852"/>
      <c r="AV224" s="855"/>
      <c r="AW224" s="855"/>
      <c r="AX224" s="852"/>
      <c r="AY224" s="852"/>
      <c r="AZ224" s="852"/>
      <c r="BA224" s="798"/>
      <c r="BB224" s="130"/>
      <c r="BC224" s="130"/>
      <c r="BD224" s="150" t="str">
        <f t="shared" si="37"/>
        <v/>
      </c>
      <c r="BE224" s="156"/>
      <c r="BF224" s="156"/>
      <c r="BG224" s="156"/>
      <c r="BH224" s="156"/>
      <c r="BI224" s="131"/>
      <c r="BJ224" s="131"/>
      <c r="BK224" s="131"/>
      <c r="BL224" s="131"/>
      <c r="BM224" s="157"/>
      <c r="BN224" s="157"/>
      <c r="BO224" s="157"/>
      <c r="BP224" s="157"/>
      <c r="BQ224" s="158" t="str">
        <f t="shared" ref="BQ224:BQ257" si="38">IF(SUM(BM224:BP224)=0,"",SUM(BM224:BP224))</f>
        <v/>
      </c>
      <c r="BR224" s="159" t="str">
        <f t="shared" ref="BR224:BR257" si="39">IF(ISERROR(BQ224/BD224),"",(BQ224/BD224))</f>
        <v/>
      </c>
      <c r="BS224" s="975"/>
      <c r="BT224" s="975"/>
      <c r="BU224" s="975"/>
      <c r="BV224" s="1250"/>
    </row>
    <row r="225" spans="1:74" x14ac:dyDescent="0.25">
      <c r="A225" s="1062"/>
      <c r="B225" s="901"/>
      <c r="C225" s="1179"/>
      <c r="D225" s="828"/>
      <c r="E225" s="831"/>
      <c r="F225" s="834"/>
      <c r="G225" s="868"/>
      <c r="H225" s="837"/>
      <c r="I225" s="798"/>
      <c r="J225" s="840"/>
      <c r="K225" s="843"/>
      <c r="L225" s="804"/>
      <c r="M225" s="874"/>
      <c r="N225" s="804"/>
      <c r="O225" s="804"/>
      <c r="P225" s="868"/>
      <c r="Q225" s="880"/>
      <c r="R225" s="798"/>
      <c r="S225" s="861"/>
      <c r="T225" s="798"/>
      <c r="U225" s="861"/>
      <c r="V225" s="798"/>
      <c r="W225" s="861"/>
      <c r="X225" s="864"/>
      <c r="Y225" s="861"/>
      <c r="Z225" s="861"/>
      <c r="AA225" s="846"/>
      <c r="AB225" s="152">
        <v>4</v>
      </c>
      <c r="AC225" s="151"/>
      <c r="AD225" s="151"/>
      <c r="AE225" s="151"/>
      <c r="AF225" s="147" t="str">
        <f t="shared" si="30"/>
        <v/>
      </c>
      <c r="AG225" s="153"/>
      <c r="AH225" s="148" t="str">
        <f t="shared" si="31"/>
        <v/>
      </c>
      <c r="AI225" s="153"/>
      <c r="AJ225" s="148" t="str">
        <f t="shared" si="32"/>
        <v/>
      </c>
      <c r="AK225" s="149" t="str">
        <f t="shared" si="33"/>
        <v/>
      </c>
      <c r="AL225" s="154" t="str">
        <f>IFERROR(IF(AND(AF224="Probabilidad",AF225="Probabilidad"),(AL224-(+AL224*AK225)),IF(AND(AF224="Impacto",AF225="Probabilidad"),(AL223-(+AL223*AK225)),IF(AF225="Impacto",AL224,""))),"")</f>
        <v/>
      </c>
      <c r="AM225" s="154" t="str">
        <f>IFERROR(IF(AND(AF224="Impacto",AF225="Impacto"),(AM224-(+AM224*AK225)),IF(AND(AF224="Probabilidad",AF225="Impacto"),(AM223-(+AM223*AK225)),IF(AF225="Probabilidad",AM224,""))),"")</f>
        <v/>
      </c>
      <c r="AN225" s="155"/>
      <c r="AO225" s="155"/>
      <c r="AP225" s="155"/>
      <c r="AQ225" s="155"/>
      <c r="AR225" s="837"/>
      <c r="AS225" s="855"/>
      <c r="AT225" s="855"/>
      <c r="AU225" s="852"/>
      <c r="AV225" s="855"/>
      <c r="AW225" s="855"/>
      <c r="AX225" s="852"/>
      <c r="AY225" s="852"/>
      <c r="AZ225" s="852"/>
      <c r="BA225" s="798"/>
      <c r="BB225" s="130"/>
      <c r="BC225" s="130"/>
      <c r="BD225" s="150" t="str">
        <f t="shared" si="37"/>
        <v/>
      </c>
      <c r="BE225" s="156"/>
      <c r="BF225" s="156"/>
      <c r="BG225" s="156"/>
      <c r="BH225" s="156"/>
      <c r="BI225" s="131"/>
      <c r="BJ225" s="131"/>
      <c r="BK225" s="131"/>
      <c r="BL225" s="131"/>
      <c r="BM225" s="157"/>
      <c r="BN225" s="157"/>
      <c r="BO225" s="157"/>
      <c r="BP225" s="157"/>
      <c r="BQ225" s="158" t="str">
        <f t="shared" si="38"/>
        <v/>
      </c>
      <c r="BR225" s="159" t="str">
        <f t="shared" si="39"/>
        <v/>
      </c>
      <c r="BS225" s="975"/>
      <c r="BT225" s="975"/>
      <c r="BU225" s="975"/>
      <c r="BV225" s="1250"/>
    </row>
    <row r="226" spans="1:74" x14ac:dyDescent="0.25">
      <c r="A226" s="1062"/>
      <c r="B226" s="901"/>
      <c r="C226" s="1179"/>
      <c r="D226" s="828"/>
      <c r="E226" s="831"/>
      <c r="F226" s="834"/>
      <c r="G226" s="868"/>
      <c r="H226" s="837"/>
      <c r="I226" s="798"/>
      <c r="J226" s="840"/>
      <c r="K226" s="843"/>
      <c r="L226" s="804"/>
      <c r="M226" s="874"/>
      <c r="N226" s="804"/>
      <c r="O226" s="804"/>
      <c r="P226" s="868"/>
      <c r="Q226" s="880"/>
      <c r="R226" s="798"/>
      <c r="S226" s="861"/>
      <c r="T226" s="798"/>
      <c r="U226" s="861"/>
      <c r="V226" s="798"/>
      <c r="W226" s="861"/>
      <c r="X226" s="864"/>
      <c r="Y226" s="861"/>
      <c r="Z226" s="861"/>
      <c r="AA226" s="846"/>
      <c r="AB226" s="152">
        <v>5</v>
      </c>
      <c r="AC226" s="160"/>
      <c r="AD226" s="160"/>
      <c r="AE226" s="151"/>
      <c r="AF226" s="147" t="str">
        <f t="shared" si="30"/>
        <v/>
      </c>
      <c r="AG226" s="153"/>
      <c r="AH226" s="148" t="str">
        <f t="shared" si="31"/>
        <v/>
      </c>
      <c r="AI226" s="153"/>
      <c r="AJ226" s="148" t="str">
        <f t="shared" si="32"/>
        <v/>
      </c>
      <c r="AK226" s="149" t="str">
        <f t="shared" si="33"/>
        <v/>
      </c>
      <c r="AL226" s="154" t="str">
        <f>IFERROR(IF(AND(AF225="Probabilidad",AF226="Probabilidad"),(AL225-(+AL225*AK226)),IF(AND(AF225="Impacto",AF226="Probabilidad"),(AL224-(+AL224*AK226)),IF(AF226="Impacto",AL225,""))),"")</f>
        <v/>
      </c>
      <c r="AM226" s="154" t="str">
        <f>IFERROR(IF(AND(AF225="Impacto",AF226="Impacto"),(AM225-(+AM225*AK226)),IF(AND(AF225="Probabilidad",AF226="Impacto"),(AM224-(+AM224*AK226)),IF(AF226="Probabilidad",AM225,""))),"")</f>
        <v/>
      </c>
      <c r="AN226" s="155"/>
      <c r="AO226" s="155"/>
      <c r="AP226" s="155"/>
      <c r="AQ226" s="155"/>
      <c r="AR226" s="837"/>
      <c r="AS226" s="855"/>
      <c r="AT226" s="855"/>
      <c r="AU226" s="852"/>
      <c r="AV226" s="855"/>
      <c r="AW226" s="855"/>
      <c r="AX226" s="852"/>
      <c r="AY226" s="852"/>
      <c r="AZ226" s="852"/>
      <c r="BA226" s="798"/>
      <c r="BB226" s="130"/>
      <c r="BC226" s="130"/>
      <c r="BD226" s="150" t="str">
        <f t="shared" si="37"/>
        <v/>
      </c>
      <c r="BE226" s="156"/>
      <c r="BF226" s="156"/>
      <c r="BG226" s="156"/>
      <c r="BH226" s="156"/>
      <c r="BI226" s="131"/>
      <c r="BJ226" s="131"/>
      <c r="BK226" s="131"/>
      <c r="BL226" s="131"/>
      <c r="BM226" s="157"/>
      <c r="BN226" s="157"/>
      <c r="BO226" s="157"/>
      <c r="BP226" s="157"/>
      <c r="BQ226" s="158" t="str">
        <f t="shared" si="38"/>
        <v/>
      </c>
      <c r="BR226" s="159" t="str">
        <f t="shared" si="39"/>
        <v/>
      </c>
      <c r="BS226" s="975"/>
      <c r="BT226" s="975"/>
      <c r="BU226" s="975"/>
      <c r="BV226" s="1250"/>
    </row>
    <row r="227" spans="1:74" ht="15.75" customHeight="1" thickBot="1" x14ac:dyDescent="0.3">
      <c r="A227" s="1062"/>
      <c r="B227" s="901"/>
      <c r="C227" s="1179"/>
      <c r="D227" s="829"/>
      <c r="E227" s="832"/>
      <c r="F227" s="835"/>
      <c r="G227" s="869"/>
      <c r="H227" s="838"/>
      <c r="I227" s="799"/>
      <c r="J227" s="841"/>
      <c r="K227" s="844"/>
      <c r="L227" s="805"/>
      <c r="M227" s="875"/>
      <c r="N227" s="805"/>
      <c r="O227" s="805"/>
      <c r="P227" s="869"/>
      <c r="Q227" s="881"/>
      <c r="R227" s="799"/>
      <c r="S227" s="862"/>
      <c r="T227" s="799"/>
      <c r="U227" s="862"/>
      <c r="V227" s="799"/>
      <c r="W227" s="862"/>
      <c r="X227" s="865"/>
      <c r="Y227" s="862"/>
      <c r="Z227" s="862"/>
      <c r="AA227" s="847"/>
      <c r="AB227" s="164">
        <v>6</v>
      </c>
      <c r="AC227" s="162"/>
      <c r="AD227" s="162"/>
      <c r="AE227" s="162"/>
      <c r="AF227" s="99" t="str">
        <f t="shared" si="30"/>
        <v/>
      </c>
      <c r="AG227" s="165"/>
      <c r="AH227" s="163" t="str">
        <f t="shared" si="31"/>
        <v/>
      </c>
      <c r="AI227" s="165"/>
      <c r="AJ227" s="163" t="str">
        <f t="shared" si="32"/>
        <v/>
      </c>
      <c r="AK227" s="166" t="str">
        <f t="shared" si="33"/>
        <v/>
      </c>
      <c r="AL227" s="154" t="str">
        <f>IFERROR(IF(AND(AF226="Probabilidad",AF227="Probabilidad"),(AL226-(+AL226*AK227)),IF(AND(AF226="Impacto",AF227="Probabilidad"),(AL225-(+AL225*AK227)),IF(AF227="Impacto",AL226,""))),"")</f>
        <v/>
      </c>
      <c r="AM227" s="154" t="str">
        <f>IFERROR(IF(AND(AF226="Impacto",AF227="Impacto"),(AM226-(+AM226*AK227)),IF(AND(AF226="Probabilidad",AF227="Impacto"),(AM225-(+AM225*AK227)),IF(AF227="Probabilidad",AM226,""))),"")</f>
        <v/>
      </c>
      <c r="AN227" s="127"/>
      <c r="AO227" s="52"/>
      <c r="AP227" s="52"/>
      <c r="AQ227" s="52"/>
      <c r="AR227" s="838"/>
      <c r="AS227" s="856"/>
      <c r="AT227" s="856"/>
      <c r="AU227" s="853"/>
      <c r="AV227" s="856"/>
      <c r="AW227" s="856"/>
      <c r="AX227" s="853"/>
      <c r="AY227" s="853"/>
      <c r="AZ227" s="853"/>
      <c r="BA227" s="799"/>
      <c r="BB227" s="167"/>
      <c r="BC227" s="167"/>
      <c r="BD227" s="161" t="str">
        <f t="shared" si="37"/>
        <v/>
      </c>
      <c r="BE227" s="168"/>
      <c r="BF227" s="168"/>
      <c r="BG227" s="168"/>
      <c r="BH227" s="168"/>
      <c r="BI227" s="169"/>
      <c r="BJ227" s="169"/>
      <c r="BK227" s="169"/>
      <c r="BL227" s="169"/>
      <c r="BM227" s="170"/>
      <c r="BN227" s="170"/>
      <c r="BO227" s="170"/>
      <c r="BP227" s="170"/>
      <c r="BQ227" s="171" t="str">
        <f t="shared" si="38"/>
        <v/>
      </c>
      <c r="BR227" s="172" t="str">
        <f t="shared" si="39"/>
        <v/>
      </c>
      <c r="BS227" s="976"/>
      <c r="BT227" s="976"/>
      <c r="BU227" s="976"/>
      <c r="BV227" s="1251"/>
    </row>
    <row r="228" spans="1:74" ht="73.5" customHeight="1" x14ac:dyDescent="0.25">
      <c r="A228" s="1062"/>
      <c r="B228" s="901"/>
      <c r="C228" s="1179"/>
      <c r="D228" s="827" t="s">
        <v>204</v>
      </c>
      <c r="E228" s="830" t="s">
        <v>896</v>
      </c>
      <c r="F228" s="833">
        <v>2</v>
      </c>
      <c r="G228" s="803" t="s">
        <v>916</v>
      </c>
      <c r="H228" s="836"/>
      <c r="I228" s="797"/>
      <c r="J228" s="839" t="s">
        <v>917</v>
      </c>
      <c r="K228" s="842" t="s">
        <v>208</v>
      </c>
      <c r="L228" s="803" t="s">
        <v>209</v>
      </c>
      <c r="M228" s="873" t="s">
        <v>918</v>
      </c>
      <c r="N228" s="803"/>
      <c r="O228" s="803"/>
      <c r="P228" s="803" t="s">
        <v>919</v>
      </c>
      <c r="Q228" s="1001">
        <v>1</v>
      </c>
      <c r="R228" s="1252" t="s">
        <v>212</v>
      </c>
      <c r="S228" s="1255">
        <f>IF(R228="Muy Alta",100%,IF(R228="Alta",80%,IF(R228="Media",60%,IF(R228="Baja",40%,IF(R228="Muy Baja",20%,"")))))</f>
        <v>0.6</v>
      </c>
      <c r="T228" s="1252" t="s">
        <v>253</v>
      </c>
      <c r="U228" s="1255">
        <f>IF(T228="Catastrófico",100%,IF(T228="Mayor",80%,IF(T228="Moderado",60%,IF(T228="Menor",40%,IF(T228="Leve",20%,"")))))</f>
        <v>0.4</v>
      </c>
      <c r="V228" s="1252" t="s">
        <v>328</v>
      </c>
      <c r="W228" s="1255">
        <f>IF(V228="Catastrófico",100%,IF(V228="Mayor",80%,IF(V228="Moderado",60%,IF(V228="Menor",40%,IF(V228="Leve",20%,"")))))</f>
        <v>0.2</v>
      </c>
      <c r="X228" s="863" t="str">
        <f>IF(Y228=100%,"Catastrófico",IF(Y228=80%,"Mayor",IF(Y228=60%,"Moderado",IF(Y228=40%,"Menor",IF(Y228=20%,"Leve","")))))</f>
        <v>Menor</v>
      </c>
      <c r="Y228" s="1255">
        <f>IF(AND(U228="",W228=""),"",MAX(U228,W228))</f>
        <v>0.4</v>
      </c>
      <c r="Z228" s="1255" t="str">
        <f>CONCATENATE(R228,X228)</f>
        <v>MediaMenor</v>
      </c>
      <c r="AA228" s="863" t="str">
        <f>IF(Z228="Muy AltaLeve","Alto",IF(Z228="Muy AltaMenor","Alto",IF(Z228="Muy AltaModerado","Alto",IF(Z228="Muy AltaMayor","Alto",IF(Z228="Muy AltaCatastrófico","Extremo",IF(Z228="AltaLeve","Moderado",IF(Z228="AltaMenor","Moderado",IF(Z228="AltaModerado","Alto",IF(Z228="AltaMayor","Alto",IF(Z228="AltaCatastrófico","Extremo",IF(Z228="MediaLeve","Moderado",IF(Z228="MediaMenor","Moderado",IF(Z228="MediaModerado","Moderado",IF(Z228="MediaMayor","Alto",IF(Z228="MediaCatastrófico","Extremo",IF(Z228="BajaLeve","Bajo",IF(Z228="BajaMenor","Moderado",IF(Z228="BajaModerado","Moderado",IF(Z228="BajaMayor","Alto",IF(Z228="BajaCatastrófico","Extremo",IF(Z228="Muy BajaLeve","Bajo",IF(Z228="Muy BajaMenor","Bajo",IF(Z228="Muy BajaModerado","Moderado",IF(Z228="Muy BajaMayor","Alto",IF(Z228="Muy BajaCatastrófico","Extremo","")))))))))))))))))))))))))</f>
        <v>Moderado</v>
      </c>
      <c r="AB228" s="98">
        <v>1</v>
      </c>
      <c r="AC228" s="13" t="s">
        <v>920</v>
      </c>
      <c r="AD228" s="698" t="s">
        <v>282</v>
      </c>
      <c r="AE228" s="13" t="s">
        <v>921</v>
      </c>
      <c r="AF228" s="100" t="str">
        <f t="shared" si="30"/>
        <v>Probabilidad</v>
      </c>
      <c r="AG228" s="10" t="s">
        <v>216</v>
      </c>
      <c r="AH228" s="613">
        <f t="shared" si="31"/>
        <v>0.25</v>
      </c>
      <c r="AI228" s="10" t="s">
        <v>217</v>
      </c>
      <c r="AJ228" s="613">
        <f t="shared" si="32"/>
        <v>0.15</v>
      </c>
      <c r="AK228" s="614">
        <f t="shared" si="33"/>
        <v>0.4</v>
      </c>
      <c r="AL228" s="101">
        <f>IFERROR(IF(AF228="Probabilidad",(S228-(+S228*AK228)),IF(AF228="Impacto",S228,"")),"")</f>
        <v>0.36</v>
      </c>
      <c r="AM228" s="101">
        <f>IFERROR(IF(AF228="Impacto",(Y228-(+Y228*AK228)),IF(AF228="Probabilidad",Y228,"")),"")</f>
        <v>0.4</v>
      </c>
      <c r="AN228" s="615" t="s">
        <v>218</v>
      </c>
      <c r="AO228" s="615" t="s">
        <v>296</v>
      </c>
      <c r="AP228" s="615" t="s">
        <v>220</v>
      </c>
      <c r="AQ228" s="615" t="s">
        <v>221</v>
      </c>
      <c r="AR228" s="1258" t="s">
        <v>922</v>
      </c>
      <c r="AS228" s="1259">
        <f>S228</f>
        <v>0.6</v>
      </c>
      <c r="AT228" s="1259">
        <f>IF(AL228="","",MIN(AL228:AL233))</f>
        <v>0.1512</v>
      </c>
      <c r="AU228" s="863" t="str">
        <f>IFERROR(IF(AT228="","",IF(AT228&lt;=0.2,"Muy Baja",IF(AT228&lt;=0.4,"Baja",IF(AT228&lt;=0.6,"Media",IF(AT228&lt;=0.8,"Alta","Muy Alta"))))),"")</f>
        <v>Muy Baja</v>
      </c>
      <c r="AV228" s="1259">
        <f>Y228</f>
        <v>0.4</v>
      </c>
      <c r="AW228" s="1259">
        <f>IF(AM228="","",MIN(AM228:AM233))</f>
        <v>0.22500000000000003</v>
      </c>
      <c r="AX228" s="863" t="str">
        <f>IFERROR(IF(AW228="","",IF(AW228&lt;=0.2,"Leve",IF(AW228&lt;=0.4,"Menor",IF(AW228&lt;=0.6,"Moderado",IF(AW228&lt;=0.8,"Mayor","Catastrófico"))))),"")</f>
        <v>Menor</v>
      </c>
      <c r="AY228" s="863" t="str">
        <f>AA228</f>
        <v>Moderado</v>
      </c>
      <c r="AZ228" s="863" t="str">
        <f>IFERROR(IF(OR(AND(AU228="Muy Baja",AX228="Leve"),AND(AU228="Muy Baja",AX228="Menor"),AND(AU228="Baja",AX228="Leve")),"Bajo",IF(OR(AND(AU228="Muy baja",AX228="Moderado"),AND(AU228="Baja",AX228="Menor"),AND(AU228="Baja",AX228="Moderado"),AND(AU228="Media",AX228="Leve"),AND(AU228="Media",AX228="Menor"),AND(AU228="Media",AX228="Moderado"),AND(AU228="Alta",AX228="Leve"),AND(AU228="Alta",AX228="Menor")),"Moderado",IF(OR(AND(AU228="Muy Baja",AX228="Mayor"),AND(AU228="Baja",AX228="Mayor"),AND(AU228="Media",AX228="Mayor"),AND(AU228="Alta",AX228="Moderado"),AND(AU228="Alta",AX228="Mayor"),AND(AU228="Muy Alta",AX228="Leve"),AND(AU228="Muy Alta",AX228="Menor"),AND(AU228="Muy Alta",AX228="Moderado"),AND(AU228="Muy Alta",AX228="Mayor")),"Alto",IF(OR(AND(AU228="Muy Baja",AX228="Catastrófico"),AND(AU228="Baja",AX228="Catastrófico"),AND(AU228="Media",AX228="Catastrófico"),AND(AU228="Alta",AX228="Catastrófico"),AND(AU228="Muy Alta",AX228="Catastrófico")),"Extremo","")))),"")</f>
        <v>Bajo</v>
      </c>
      <c r="BA228" s="1252" t="s">
        <v>257</v>
      </c>
      <c r="BB228" s="47"/>
      <c r="BC228" s="47"/>
      <c r="BD228" s="104" t="str">
        <f t="shared" si="37"/>
        <v/>
      </c>
      <c r="BE228" s="9"/>
      <c r="BF228" s="9"/>
      <c r="BG228" s="9"/>
      <c r="BH228" s="9"/>
      <c r="BI228" s="47"/>
      <c r="BJ228" s="47"/>
      <c r="BK228" s="47"/>
      <c r="BL228" s="47"/>
      <c r="BM228" s="49"/>
      <c r="BN228" s="49"/>
      <c r="BO228" s="49"/>
      <c r="BP228" s="49"/>
      <c r="BQ228" s="105" t="str">
        <f t="shared" si="38"/>
        <v/>
      </c>
      <c r="BR228" s="129" t="str">
        <f t="shared" si="39"/>
        <v/>
      </c>
      <c r="BS228" s="1262" t="s">
        <v>923</v>
      </c>
      <c r="BT228" s="1262" t="s">
        <v>911</v>
      </c>
      <c r="BU228" s="1262" t="s">
        <v>278</v>
      </c>
      <c r="BV228" s="1263" t="s">
        <v>278</v>
      </c>
    </row>
    <row r="229" spans="1:74" ht="73.5" customHeight="1" x14ac:dyDescent="0.25">
      <c r="A229" s="1062"/>
      <c r="B229" s="901"/>
      <c r="C229" s="1179"/>
      <c r="D229" s="828"/>
      <c r="E229" s="831"/>
      <c r="F229" s="834"/>
      <c r="G229" s="804"/>
      <c r="H229" s="837"/>
      <c r="I229" s="798"/>
      <c r="J229" s="840"/>
      <c r="K229" s="843"/>
      <c r="L229" s="804"/>
      <c r="M229" s="874"/>
      <c r="N229" s="804"/>
      <c r="O229" s="804"/>
      <c r="P229" s="804"/>
      <c r="Q229" s="1002"/>
      <c r="R229" s="1253"/>
      <c r="S229" s="1256"/>
      <c r="T229" s="1253"/>
      <c r="U229" s="1256"/>
      <c r="V229" s="1253"/>
      <c r="W229" s="1256"/>
      <c r="X229" s="864"/>
      <c r="Y229" s="1256"/>
      <c r="Z229" s="1256"/>
      <c r="AA229" s="864"/>
      <c r="AB229" s="152">
        <v>2</v>
      </c>
      <c r="AC229" s="151" t="s">
        <v>924</v>
      </c>
      <c r="AD229" s="699" t="s">
        <v>274</v>
      </c>
      <c r="AE229" s="151" t="s">
        <v>925</v>
      </c>
      <c r="AF229" s="147" t="str">
        <f>IF(OR(AG229="Preventivo",AG229="Detectivo"),"Probabilidad",IF(AG229="Correctivo","Impacto",""))</f>
        <v>Probabilidad</v>
      </c>
      <c r="AG229" s="153" t="s">
        <v>286</v>
      </c>
      <c r="AH229" s="558">
        <f t="shared" si="31"/>
        <v>0.15</v>
      </c>
      <c r="AI229" s="153" t="s">
        <v>217</v>
      </c>
      <c r="AJ229" s="558">
        <f t="shared" si="32"/>
        <v>0.15</v>
      </c>
      <c r="AK229" s="559">
        <f t="shared" si="33"/>
        <v>0.3</v>
      </c>
      <c r="AL229" s="154">
        <f>IFERROR(IF(AND(AF228="Probabilidad",AF229="Probabilidad"),(AL228-(+AL228*AK229)),IF(AF229="Probabilidad",(S228-(+S228*AK229)),IF(AF229="Impacto",AL228,""))),"")</f>
        <v>0.252</v>
      </c>
      <c r="AM229" s="154">
        <f>IFERROR(IF(AND(AF228="Impacto",AF229="Impacto"),(AM228-(+AM228*AK229)),IF(AF229="Impacto",(Y228-(+Y228*AK229)),IF(AF229="Probabilidad",AM228,""))),"")</f>
        <v>0.4</v>
      </c>
      <c r="AN229" s="153" t="s">
        <v>218</v>
      </c>
      <c r="AO229" s="153" t="s">
        <v>296</v>
      </c>
      <c r="AP229" s="153" t="s">
        <v>220</v>
      </c>
      <c r="AQ229" s="153" t="s">
        <v>221</v>
      </c>
      <c r="AR229" s="843"/>
      <c r="AS229" s="1260"/>
      <c r="AT229" s="1260"/>
      <c r="AU229" s="864"/>
      <c r="AV229" s="1260"/>
      <c r="AW229" s="1260"/>
      <c r="AX229" s="864"/>
      <c r="AY229" s="864"/>
      <c r="AZ229" s="864"/>
      <c r="BA229" s="1253"/>
      <c r="BB229" s="131"/>
      <c r="BC229" s="131"/>
      <c r="BD229" s="175" t="str">
        <f t="shared" si="37"/>
        <v/>
      </c>
      <c r="BE229" s="151"/>
      <c r="BF229" s="151"/>
      <c r="BG229" s="151"/>
      <c r="BH229" s="151"/>
      <c r="BI229" s="131"/>
      <c r="BJ229" s="131"/>
      <c r="BK229" s="131"/>
      <c r="BL229" s="131"/>
      <c r="BM229" s="157"/>
      <c r="BN229" s="157"/>
      <c r="BO229" s="157"/>
      <c r="BP229" s="157"/>
      <c r="BQ229" s="158" t="str">
        <f t="shared" si="38"/>
        <v/>
      </c>
      <c r="BR229" s="159" t="str">
        <f t="shared" si="39"/>
        <v/>
      </c>
      <c r="BS229" s="1017"/>
      <c r="BT229" s="1017"/>
      <c r="BU229" s="1017"/>
      <c r="BV229" s="1264"/>
    </row>
    <row r="230" spans="1:74" ht="73.5" customHeight="1" x14ac:dyDescent="0.25">
      <c r="A230" s="1062"/>
      <c r="B230" s="901"/>
      <c r="C230" s="1179"/>
      <c r="D230" s="828"/>
      <c r="E230" s="831"/>
      <c r="F230" s="834"/>
      <c r="G230" s="804"/>
      <c r="H230" s="837"/>
      <c r="I230" s="798"/>
      <c r="J230" s="840"/>
      <c r="K230" s="843"/>
      <c r="L230" s="804"/>
      <c r="M230" s="874"/>
      <c r="N230" s="804"/>
      <c r="O230" s="804"/>
      <c r="P230" s="804"/>
      <c r="Q230" s="1002"/>
      <c r="R230" s="1253"/>
      <c r="S230" s="1256"/>
      <c r="T230" s="1253"/>
      <c r="U230" s="1256"/>
      <c r="V230" s="1253"/>
      <c r="W230" s="1256"/>
      <c r="X230" s="864"/>
      <c r="Y230" s="1256"/>
      <c r="Z230" s="1256"/>
      <c r="AA230" s="864"/>
      <c r="AB230" s="152">
        <v>3</v>
      </c>
      <c r="AC230" s="151" t="s">
        <v>926</v>
      </c>
      <c r="AD230" s="132" t="s">
        <v>282</v>
      </c>
      <c r="AE230" s="151" t="s">
        <v>927</v>
      </c>
      <c r="AF230" s="147" t="str">
        <f>IF(OR(AG230="Preventivo",AG230="Detectivo"),"Probabilidad",IF(AG230="Correctivo","Impacto",""))</f>
        <v>Impacto</v>
      </c>
      <c r="AG230" s="153" t="s">
        <v>267</v>
      </c>
      <c r="AH230" s="558">
        <f t="shared" si="31"/>
        <v>0.1</v>
      </c>
      <c r="AI230" s="153" t="s">
        <v>217</v>
      </c>
      <c r="AJ230" s="558">
        <f t="shared" si="32"/>
        <v>0.15</v>
      </c>
      <c r="AK230" s="559">
        <f t="shared" si="33"/>
        <v>0.25</v>
      </c>
      <c r="AL230" s="154">
        <f>IFERROR(IF(AND(AF229="Probabilidad",AF230="Probabilidad"),(AL229-(+AL229*AK230)),IF(AND(AF229="Impacto",AF230="Probabilidad"),(AL228-(+AL228*AK230)),IF(AF230="Impacto",AL229,""))),"")</f>
        <v>0.252</v>
      </c>
      <c r="AM230" s="154">
        <f>IFERROR(IF(AND(AF229="Impacto",AF230="Impacto"),(AM229-(+AM229*AK230)),IF(AND(AF229="Probabilidad",AF230="Impacto"),(AM228-(+AM228*AK230)),IF(AF230="Probabilidad",AM229,""))),"")</f>
        <v>0.30000000000000004</v>
      </c>
      <c r="AN230" s="153" t="s">
        <v>218</v>
      </c>
      <c r="AO230" s="153" t="s">
        <v>296</v>
      </c>
      <c r="AP230" s="153" t="s">
        <v>243</v>
      </c>
      <c r="AQ230" s="153" t="s">
        <v>221</v>
      </c>
      <c r="AR230" s="843"/>
      <c r="AS230" s="1260"/>
      <c r="AT230" s="1260"/>
      <c r="AU230" s="864"/>
      <c r="AV230" s="1260"/>
      <c r="AW230" s="1260"/>
      <c r="AX230" s="864"/>
      <c r="AY230" s="864"/>
      <c r="AZ230" s="864"/>
      <c r="BA230" s="1253"/>
      <c r="BB230" s="131"/>
      <c r="BC230" s="131"/>
      <c r="BD230" s="175" t="str">
        <f t="shared" si="37"/>
        <v/>
      </c>
      <c r="BE230" s="151"/>
      <c r="BF230" s="151"/>
      <c r="BG230" s="151"/>
      <c r="BH230" s="151"/>
      <c r="BI230" s="131"/>
      <c r="BJ230" s="131"/>
      <c r="BK230" s="131"/>
      <c r="BL230" s="131"/>
      <c r="BM230" s="157"/>
      <c r="BN230" s="157"/>
      <c r="BO230" s="157"/>
      <c r="BP230" s="157"/>
      <c r="BQ230" s="158" t="str">
        <f t="shared" si="38"/>
        <v/>
      </c>
      <c r="BR230" s="159" t="str">
        <f t="shared" si="39"/>
        <v/>
      </c>
      <c r="BS230" s="1017"/>
      <c r="BT230" s="1017"/>
      <c r="BU230" s="1017"/>
      <c r="BV230" s="1264"/>
    </row>
    <row r="231" spans="1:74" ht="73.5" customHeight="1" x14ac:dyDescent="0.25">
      <c r="A231" s="1062"/>
      <c r="B231" s="901"/>
      <c r="C231" s="1179"/>
      <c r="D231" s="828"/>
      <c r="E231" s="831"/>
      <c r="F231" s="834"/>
      <c r="G231" s="804"/>
      <c r="H231" s="837"/>
      <c r="I231" s="798"/>
      <c r="J231" s="840"/>
      <c r="K231" s="843"/>
      <c r="L231" s="804"/>
      <c r="M231" s="874"/>
      <c r="N231" s="804"/>
      <c r="O231" s="804"/>
      <c r="P231" s="804"/>
      <c r="Q231" s="1002"/>
      <c r="R231" s="1253"/>
      <c r="S231" s="1256"/>
      <c r="T231" s="1253"/>
      <c r="U231" s="1256"/>
      <c r="V231" s="1253"/>
      <c r="W231" s="1256"/>
      <c r="X231" s="864"/>
      <c r="Y231" s="1256"/>
      <c r="Z231" s="1256"/>
      <c r="AA231" s="864"/>
      <c r="AB231" s="152">
        <v>4</v>
      </c>
      <c r="AC231" s="151" t="s">
        <v>928</v>
      </c>
      <c r="AD231" s="699" t="s">
        <v>274</v>
      </c>
      <c r="AE231" s="151" t="s">
        <v>929</v>
      </c>
      <c r="AF231" s="147" t="str">
        <f t="shared" si="30"/>
        <v>Probabilidad</v>
      </c>
      <c r="AG231" s="153" t="s">
        <v>216</v>
      </c>
      <c r="AH231" s="558">
        <f t="shared" si="31"/>
        <v>0.25</v>
      </c>
      <c r="AI231" s="153" t="s">
        <v>217</v>
      </c>
      <c r="AJ231" s="558">
        <f t="shared" si="32"/>
        <v>0.15</v>
      </c>
      <c r="AK231" s="559">
        <f t="shared" si="33"/>
        <v>0.4</v>
      </c>
      <c r="AL231" s="154">
        <f>IFERROR(IF(AND(AF230="Probabilidad",AF231="Probabilidad"),(AL230-(+AL230*AK231)),IF(AND(AF230="Impacto",AF231="Probabilidad"),(AL229-(+AL229*AK231)),IF(AF231="Impacto",AL230,""))),"")</f>
        <v>0.1512</v>
      </c>
      <c r="AM231" s="154">
        <f>IFERROR(IF(AND(AF230="Impacto",AF231="Impacto"),(AM230-(+AM230*AK231)),IF(AND(AF230="Probabilidad",AF231="Impacto"),(AM229-(+AM229*AK231)),IF(AF231="Probabilidad",AM230,""))),"")</f>
        <v>0.30000000000000004</v>
      </c>
      <c r="AN231" s="153" t="s">
        <v>218</v>
      </c>
      <c r="AO231" s="153" t="s">
        <v>296</v>
      </c>
      <c r="AP231" s="153" t="s">
        <v>243</v>
      </c>
      <c r="AQ231" s="153" t="s">
        <v>221</v>
      </c>
      <c r="AR231" s="843"/>
      <c r="AS231" s="1260"/>
      <c r="AT231" s="1260"/>
      <c r="AU231" s="864"/>
      <c r="AV231" s="1260"/>
      <c r="AW231" s="1260"/>
      <c r="AX231" s="864"/>
      <c r="AY231" s="864"/>
      <c r="AZ231" s="864"/>
      <c r="BA231" s="1253"/>
      <c r="BB231" s="131"/>
      <c r="BC231" s="131"/>
      <c r="BD231" s="175" t="str">
        <f t="shared" si="37"/>
        <v/>
      </c>
      <c r="BE231" s="151"/>
      <c r="BF231" s="151"/>
      <c r="BG231" s="151"/>
      <c r="BH231" s="151"/>
      <c r="BI231" s="131"/>
      <c r="BJ231" s="131"/>
      <c r="BK231" s="131"/>
      <c r="BL231" s="131"/>
      <c r="BM231" s="157"/>
      <c r="BN231" s="157"/>
      <c r="BO231" s="157"/>
      <c r="BP231" s="157"/>
      <c r="BQ231" s="158" t="str">
        <f t="shared" si="38"/>
        <v/>
      </c>
      <c r="BR231" s="159" t="str">
        <f t="shared" si="39"/>
        <v/>
      </c>
      <c r="BS231" s="1017"/>
      <c r="BT231" s="1017"/>
      <c r="BU231" s="1017"/>
      <c r="BV231" s="1264"/>
    </row>
    <row r="232" spans="1:74" ht="76.5" customHeight="1" x14ac:dyDescent="0.25">
      <c r="A232" s="1062"/>
      <c r="B232" s="901"/>
      <c r="C232" s="1179"/>
      <c r="D232" s="828"/>
      <c r="E232" s="831"/>
      <c r="F232" s="834"/>
      <c r="G232" s="804"/>
      <c r="H232" s="837"/>
      <c r="I232" s="798"/>
      <c r="J232" s="840"/>
      <c r="K232" s="843"/>
      <c r="L232" s="804"/>
      <c r="M232" s="874"/>
      <c r="N232" s="804"/>
      <c r="O232" s="804"/>
      <c r="P232" s="804"/>
      <c r="Q232" s="1002"/>
      <c r="R232" s="1253"/>
      <c r="S232" s="1256"/>
      <c r="T232" s="1253"/>
      <c r="U232" s="1256"/>
      <c r="V232" s="1253"/>
      <c r="W232" s="1256"/>
      <c r="X232" s="864"/>
      <c r="Y232" s="1256"/>
      <c r="Z232" s="1256"/>
      <c r="AA232" s="864"/>
      <c r="AB232" s="152">
        <v>5</v>
      </c>
      <c r="AC232" s="151" t="s">
        <v>930</v>
      </c>
      <c r="AD232" s="132" t="s">
        <v>282</v>
      </c>
      <c r="AE232" s="151" t="s">
        <v>931</v>
      </c>
      <c r="AF232" s="147" t="str">
        <f t="shared" ref="AF232:AF269" si="40">IF(OR(AG232="Preventivo",AG232="Detectivo"),"Probabilidad",IF(AG232="Correctivo","Impacto",""))</f>
        <v>Impacto</v>
      </c>
      <c r="AG232" s="153" t="s">
        <v>267</v>
      </c>
      <c r="AH232" s="558">
        <f t="shared" ref="AH232:AH269" si="41">IF(AG232="","",IF(AG232="Preventivo",25%,IF(AG232="Detectivo",15%,IF(AG232="Correctivo",10%))))</f>
        <v>0.1</v>
      </c>
      <c r="AI232" s="235" t="s">
        <v>217</v>
      </c>
      <c r="AJ232" s="558">
        <f t="shared" ref="AJ232:AJ269" si="42">IF(AI232="Automático",25%,IF(AI232="Manual",15%,""))</f>
        <v>0.15</v>
      </c>
      <c r="AK232" s="559">
        <f t="shared" ref="AK232:AK269" si="43">IF(OR(AH232="",AJ232=""),"",AH232+AJ232)</f>
        <v>0.25</v>
      </c>
      <c r="AL232" s="154">
        <f>IFERROR(IF(AND(AF231="Probabilidad",AF232="Probabilidad"),(AL231-(+AL231*AK232)),IF(AND(AF231="Impacto",AF232="Probabilidad"),(AL230-(+AL230*AK232)),IF(AF232="Impacto",AL231,""))),"")</f>
        <v>0.1512</v>
      </c>
      <c r="AM232" s="154">
        <f>IFERROR(IF(AND(AF231="Impacto",AF232="Impacto"),(AM231-(+AM231*AK232)),IF(AND(AF231="Probabilidad",AF232="Impacto"),(AM230-(+AM230*AK232)),IF(AF232="Probabilidad",AM231,""))),"")</f>
        <v>0.22500000000000003</v>
      </c>
      <c r="AN232" s="153" t="s">
        <v>218</v>
      </c>
      <c r="AO232" s="153" t="s">
        <v>296</v>
      </c>
      <c r="AP232" s="153" t="s">
        <v>220</v>
      </c>
      <c r="AQ232" s="153" t="s">
        <v>221</v>
      </c>
      <c r="AR232" s="843"/>
      <c r="AS232" s="1260"/>
      <c r="AT232" s="1260"/>
      <c r="AU232" s="864"/>
      <c r="AV232" s="1260"/>
      <c r="AW232" s="1260"/>
      <c r="AX232" s="864"/>
      <c r="AY232" s="864"/>
      <c r="AZ232" s="864"/>
      <c r="BA232" s="1253"/>
      <c r="BB232" s="131"/>
      <c r="BC232" s="131"/>
      <c r="BD232" s="175" t="str">
        <f t="shared" si="37"/>
        <v/>
      </c>
      <c r="BE232" s="151"/>
      <c r="BF232" s="151"/>
      <c r="BG232" s="151"/>
      <c r="BH232" s="151"/>
      <c r="BI232" s="131"/>
      <c r="BJ232" s="131"/>
      <c r="BK232" s="131"/>
      <c r="BL232" s="131"/>
      <c r="BM232" s="157"/>
      <c r="BN232" s="157"/>
      <c r="BO232" s="157"/>
      <c r="BP232" s="157"/>
      <c r="BQ232" s="158" t="str">
        <f t="shared" si="38"/>
        <v/>
      </c>
      <c r="BR232" s="159" t="str">
        <f t="shared" si="39"/>
        <v/>
      </c>
      <c r="BS232" s="1017"/>
      <c r="BT232" s="1017"/>
      <c r="BU232" s="1017"/>
      <c r="BV232" s="1264"/>
    </row>
    <row r="233" spans="1:74" ht="15.75" customHeight="1" thickBot="1" x14ac:dyDescent="0.3">
      <c r="A233" s="1062"/>
      <c r="B233" s="901"/>
      <c r="C233" s="1179"/>
      <c r="D233" s="829"/>
      <c r="E233" s="832"/>
      <c r="F233" s="835"/>
      <c r="G233" s="805"/>
      <c r="H233" s="838"/>
      <c r="I233" s="799"/>
      <c r="J233" s="841"/>
      <c r="K233" s="844"/>
      <c r="L233" s="805"/>
      <c r="M233" s="875"/>
      <c r="N233" s="805"/>
      <c r="O233" s="805"/>
      <c r="P233" s="805"/>
      <c r="Q233" s="1003"/>
      <c r="R233" s="1254"/>
      <c r="S233" s="1257"/>
      <c r="T233" s="1254"/>
      <c r="U233" s="1257"/>
      <c r="V233" s="1254"/>
      <c r="W233" s="1257"/>
      <c r="X233" s="865"/>
      <c r="Y233" s="1257"/>
      <c r="Z233" s="1257"/>
      <c r="AA233" s="865"/>
      <c r="AB233" s="164">
        <v>6</v>
      </c>
      <c r="AC233" s="162"/>
      <c r="AD233" s="162"/>
      <c r="AE233" s="162"/>
      <c r="AF233" s="177" t="str">
        <f t="shared" si="40"/>
        <v/>
      </c>
      <c r="AG233" s="165"/>
      <c r="AH233" s="616" t="str">
        <f t="shared" si="41"/>
        <v/>
      </c>
      <c r="AI233" s="165"/>
      <c r="AJ233" s="616" t="str">
        <f t="shared" si="42"/>
        <v/>
      </c>
      <c r="AK233" s="617" t="str">
        <f t="shared" si="43"/>
        <v/>
      </c>
      <c r="AL233" s="154" t="str">
        <f>IFERROR(IF(AND(AF232="Probabilidad",AF233="Probabilidad"),(AL232-(+AL232*AK233)),IF(AND(AF232="Impacto",AF233="Probabilidad"),(AL231-(+AL231*AK233)),IF(AF233="Impacto",AL232,""))),"")</f>
        <v/>
      </c>
      <c r="AM233" s="154" t="str">
        <f>IFERROR(IF(AND(AF232="Impacto",AF233="Impacto"),(AM232-(+AM232*AK233)),IF(AND(AF232="Probabilidad",AF233="Impacto"),(AM231-(+AM231*AK233)),IF(AF233="Probabilidad",AM232,""))),"")</f>
        <v/>
      </c>
      <c r="AN233" s="235"/>
      <c r="AO233" s="235"/>
      <c r="AP233" s="235"/>
      <c r="AQ233" s="235"/>
      <c r="AR233" s="844"/>
      <c r="AS233" s="1261"/>
      <c r="AT233" s="1261"/>
      <c r="AU233" s="865"/>
      <c r="AV233" s="1261"/>
      <c r="AW233" s="1261"/>
      <c r="AX233" s="865"/>
      <c r="AY233" s="865"/>
      <c r="AZ233" s="865"/>
      <c r="BA233" s="1254"/>
      <c r="BB233" s="169"/>
      <c r="BC233" s="169"/>
      <c r="BD233" s="178" t="str">
        <f t="shared" si="37"/>
        <v/>
      </c>
      <c r="BE233" s="162"/>
      <c r="BF233" s="162"/>
      <c r="BG233" s="162"/>
      <c r="BH233" s="162"/>
      <c r="BI233" s="169"/>
      <c r="BJ233" s="169"/>
      <c r="BK233" s="169"/>
      <c r="BL233" s="169"/>
      <c r="BM233" s="170"/>
      <c r="BN233" s="170"/>
      <c r="BO233" s="170"/>
      <c r="BP233" s="170"/>
      <c r="BQ233" s="171" t="str">
        <f t="shared" si="38"/>
        <v/>
      </c>
      <c r="BR233" s="172" t="str">
        <f t="shared" si="39"/>
        <v/>
      </c>
      <c r="BS233" s="1049"/>
      <c r="BT233" s="1049"/>
      <c r="BU233" s="1049"/>
      <c r="BV233" s="1265"/>
    </row>
    <row r="234" spans="1:74" ht="86.25" customHeight="1" x14ac:dyDescent="0.25">
      <c r="A234" s="1062"/>
      <c r="B234" s="901"/>
      <c r="C234" s="1179"/>
      <c r="D234" s="827" t="s">
        <v>204</v>
      </c>
      <c r="E234" s="830" t="s">
        <v>896</v>
      </c>
      <c r="F234" s="833">
        <v>3</v>
      </c>
      <c r="G234" s="803" t="s">
        <v>932</v>
      </c>
      <c r="H234" s="836"/>
      <c r="I234" s="797"/>
      <c r="J234" s="839" t="s">
        <v>933</v>
      </c>
      <c r="K234" s="842" t="s">
        <v>208</v>
      </c>
      <c r="L234" s="803" t="s">
        <v>209</v>
      </c>
      <c r="M234" s="873" t="s">
        <v>934</v>
      </c>
      <c r="N234" s="803"/>
      <c r="O234" s="803"/>
      <c r="P234" s="867" t="s">
        <v>935</v>
      </c>
      <c r="Q234" s="879">
        <v>0.98</v>
      </c>
      <c r="R234" s="797" t="s">
        <v>353</v>
      </c>
      <c r="S234" s="860">
        <f>IF(R234="Muy Alta",100%,IF(R234="Alta",80%,IF(R234="Media",60%,IF(R234="Baja",40%,IF(R234="Muy Baja",20%,"")))))</f>
        <v>0.8</v>
      </c>
      <c r="T234" s="797"/>
      <c r="U234" s="860" t="str">
        <f>IF(T234="Catastrófico",100%,IF(T234="Mayor",80%,IF(T234="Moderado",60%,IF(T234="Menor",40%,IF(T234="Leve",20%,"")))))</f>
        <v/>
      </c>
      <c r="V234" s="797" t="s">
        <v>253</v>
      </c>
      <c r="W234" s="860">
        <f>IF(V234="Catastrófico",100%,IF(V234="Mayor",80%,IF(V234="Moderado",60%,IF(V234="Menor",40%,IF(V234="Leve",20%,"")))))</f>
        <v>0.4</v>
      </c>
      <c r="X234" s="863" t="str">
        <f>IF(Y234=100%,"Catastrófico",IF(Y234=80%,"Mayor",IF(Y234=60%,"Moderado",IF(Y234=40%,"Menor",IF(Y234=20%,"Leve","")))))</f>
        <v>Menor</v>
      </c>
      <c r="Y234" s="860">
        <f>IF(AND(U234="",W234=""),"",MAX(U234,W234))</f>
        <v>0.4</v>
      </c>
      <c r="Z234" s="860" t="str">
        <f>CONCATENATE(R234,X234)</f>
        <v>AltaMenor</v>
      </c>
      <c r="AA234" s="851" t="str">
        <f>IF(Z234="Muy AltaLeve","Alto",IF(Z234="Muy AltaMenor","Alto",IF(Z234="Muy AltaModerado","Alto",IF(Z234="Muy AltaMayor","Alto",IF(Z234="Muy AltaCatastrófico","Extremo",IF(Z234="AltaLeve","Moderado",IF(Z234="AltaMenor","Moderado",IF(Z234="AltaModerado","Alto",IF(Z234="AltaMayor","Alto",IF(Z234="AltaCatastrófico","Extremo",IF(Z234="MediaLeve","Moderado",IF(Z234="MediaMenor","Moderado",IF(Z234="MediaModerado","Moderado",IF(Z234="MediaMayor","Alto",IF(Z234="MediaCatastrófico","Extremo",IF(Z234="BajaLeve","Bajo",IF(Z234="BajaMenor","Moderado",IF(Z234="BajaModerado","Moderado",IF(Z234="BajaMayor","Alto",IF(Z234="BajaCatastrófico","Extremo",IF(Z234="Muy BajaLeve","Bajo",IF(Z234="Muy BajaMenor","Bajo",IF(Z234="Muy BajaModerado","Moderado",IF(Z234="Muy BajaMayor","Alto",IF(Z234="Muy BajaCatastrófico","Extremo","")))))))))))))))))))))))))</f>
        <v>Moderado</v>
      </c>
      <c r="AB234" s="98">
        <v>1</v>
      </c>
      <c r="AC234" s="180" t="s">
        <v>936</v>
      </c>
      <c r="AD234" s="233" t="s">
        <v>274</v>
      </c>
      <c r="AE234" s="13" t="s">
        <v>937</v>
      </c>
      <c r="AF234" s="100" t="str">
        <f t="shared" si="40"/>
        <v>Probabilidad</v>
      </c>
      <c r="AG234" s="10" t="s">
        <v>216</v>
      </c>
      <c r="AH234" s="15">
        <f t="shared" si="41"/>
        <v>0.25</v>
      </c>
      <c r="AI234" s="10" t="s">
        <v>217</v>
      </c>
      <c r="AJ234" s="15">
        <f t="shared" si="42"/>
        <v>0.15</v>
      </c>
      <c r="AK234" s="102">
        <f t="shared" si="43"/>
        <v>0.4</v>
      </c>
      <c r="AL234" s="101">
        <f>IFERROR(IF(AF234="Probabilidad",(S234-(+S234*AK234)),IF(AF234="Impacto",S234,"")),"")</f>
        <v>0.48</v>
      </c>
      <c r="AM234" s="101">
        <f>IFERROR(IF(AF234="Impacto",(Y234-(+Y234*AK234)),IF(AF234="Probabilidad",Y234,"")),"")</f>
        <v>0.4</v>
      </c>
      <c r="AN234" s="51" t="s">
        <v>218</v>
      </c>
      <c r="AO234" s="51" t="s">
        <v>296</v>
      </c>
      <c r="AP234" s="51" t="s">
        <v>243</v>
      </c>
      <c r="AQ234" s="51" t="s">
        <v>221</v>
      </c>
      <c r="AR234" s="866" t="s">
        <v>938</v>
      </c>
      <c r="AS234" s="854">
        <f>S234</f>
        <v>0.8</v>
      </c>
      <c r="AT234" s="854">
        <f>IF(AL234="","",MIN(AL234:AL239))</f>
        <v>0.10367999999999998</v>
      </c>
      <c r="AU234" s="851" t="str">
        <f>IFERROR(IF(AT234="","",IF(AT234&lt;=0.2,"Muy Baja",IF(AT234&lt;=0.4,"Baja",IF(AT234&lt;=0.6,"Media",IF(AT234&lt;=0.8,"Alta","Muy Alta"))))),"")</f>
        <v>Muy Baja</v>
      </c>
      <c r="AV234" s="854">
        <f>Y234</f>
        <v>0.4</v>
      </c>
      <c r="AW234" s="854">
        <f>IF(AM234="","",MIN(AM234:AM239))</f>
        <v>0.4</v>
      </c>
      <c r="AX234" s="851" t="str">
        <f>IFERROR(IF(AW234="","",IF(AW234&lt;=0.2,"Leve",IF(AW234&lt;=0.4,"Menor",IF(AW234&lt;=0.6,"Moderado",IF(AW234&lt;=0.8,"Mayor","Catastrófico"))))),"")</f>
        <v>Menor</v>
      </c>
      <c r="AY234" s="851" t="str">
        <f>AA234</f>
        <v>Moderado</v>
      </c>
      <c r="AZ234" s="851" t="str">
        <f>IFERROR(IF(OR(AND(AU234="Muy Baja",AX234="Leve"),AND(AU234="Muy Baja",AX234="Menor"),AND(AU234="Baja",AX234="Leve")),"Bajo",IF(OR(AND(AU234="Muy baja",AX234="Moderado"),AND(AU234="Baja",AX234="Menor"),AND(AU234="Baja",AX234="Moderado"),AND(AU234="Media",AX234="Leve"),AND(AU234="Media",AX234="Menor"),AND(AU234="Media",AX234="Moderado"),AND(AU234="Alta",AX234="Leve"),AND(AU234="Alta",AX234="Menor")),"Moderado",IF(OR(AND(AU234="Muy Baja",AX234="Mayor"),AND(AU234="Baja",AX234="Mayor"),AND(AU234="Media",AX234="Mayor"),AND(AU234="Alta",AX234="Moderado"),AND(AU234="Alta",AX234="Mayor"),AND(AU234="Muy Alta",AX234="Leve"),AND(AU234="Muy Alta",AX234="Menor"),AND(AU234="Muy Alta",AX234="Moderado"),AND(AU234="Muy Alta",AX234="Mayor")),"Alto",IF(OR(AND(AU234="Muy Baja",AX234="Catastrófico"),AND(AU234="Baja",AX234="Catastrófico"),AND(AU234="Media",AX234="Catastrófico"),AND(AU234="Alta",AX234="Catastrófico"),AND(AU234="Muy Alta",AX234="Catastrófico")),"Extremo","")))),"")</f>
        <v>Bajo</v>
      </c>
      <c r="BA234" s="797" t="s">
        <v>257</v>
      </c>
      <c r="BB234" s="313"/>
      <c r="BC234" s="47"/>
      <c r="BD234" s="104" t="str">
        <f t="shared" si="37"/>
        <v/>
      </c>
      <c r="BE234" s="9"/>
      <c r="BF234" s="9"/>
      <c r="BG234" s="9"/>
      <c r="BH234" s="9"/>
      <c r="BI234" s="47"/>
      <c r="BJ234" s="47"/>
      <c r="BK234" s="47"/>
      <c r="BL234" s="47"/>
      <c r="BM234" s="49"/>
      <c r="BN234" s="49"/>
      <c r="BO234" s="49"/>
      <c r="BP234" s="49"/>
      <c r="BQ234" s="105" t="str">
        <f t="shared" si="38"/>
        <v/>
      </c>
      <c r="BR234" s="129" t="str">
        <f t="shared" si="39"/>
        <v/>
      </c>
      <c r="BS234" s="974" t="s">
        <v>939</v>
      </c>
      <c r="BT234" s="1262" t="s">
        <v>911</v>
      </c>
      <c r="BU234" s="1262" t="s">
        <v>278</v>
      </c>
      <c r="BV234" s="1262" t="s">
        <v>278</v>
      </c>
    </row>
    <row r="235" spans="1:74" ht="86.25" customHeight="1" x14ac:dyDescent="0.25">
      <c r="A235" s="1062"/>
      <c r="B235" s="901"/>
      <c r="C235" s="1179"/>
      <c r="D235" s="828"/>
      <c r="E235" s="831"/>
      <c r="F235" s="834"/>
      <c r="G235" s="804"/>
      <c r="H235" s="837"/>
      <c r="I235" s="798"/>
      <c r="J235" s="840"/>
      <c r="K235" s="843"/>
      <c r="L235" s="804"/>
      <c r="M235" s="874"/>
      <c r="N235" s="804"/>
      <c r="O235" s="804"/>
      <c r="P235" s="868"/>
      <c r="Q235" s="880"/>
      <c r="R235" s="798"/>
      <c r="S235" s="861"/>
      <c r="T235" s="798"/>
      <c r="U235" s="861"/>
      <c r="V235" s="798"/>
      <c r="W235" s="861"/>
      <c r="X235" s="864"/>
      <c r="Y235" s="861"/>
      <c r="Z235" s="861"/>
      <c r="AA235" s="852"/>
      <c r="AB235" s="152">
        <v>2</v>
      </c>
      <c r="AC235" s="180" t="s">
        <v>940</v>
      </c>
      <c r="AD235" s="180" t="s">
        <v>282</v>
      </c>
      <c r="AE235" s="151" t="s">
        <v>941</v>
      </c>
      <c r="AF235" s="147" t="str">
        <f t="shared" si="40"/>
        <v>Probabilidad</v>
      </c>
      <c r="AG235" s="153" t="s">
        <v>216</v>
      </c>
      <c r="AH235" s="148">
        <f t="shared" si="41"/>
        <v>0.25</v>
      </c>
      <c r="AI235" s="153" t="s">
        <v>217</v>
      </c>
      <c r="AJ235" s="148">
        <f t="shared" si="42"/>
        <v>0.15</v>
      </c>
      <c r="AK235" s="149">
        <f t="shared" si="43"/>
        <v>0.4</v>
      </c>
      <c r="AL235" s="154">
        <f>IFERROR(IF(AND(AF234="Probabilidad",AF235="Probabilidad"),(AL234-(+AL234*AK235)),IF(AF235="Probabilidad",(S234-(+S234*AK235)),IF(AF235="Impacto",AL234,""))),"")</f>
        <v>0.28799999999999998</v>
      </c>
      <c r="AM235" s="154">
        <f>IFERROR(IF(AND(AF234="Impacto",AF235="Impacto"),(AM234-(+AM234*AK235)),IF(AF235="Impacto",(Y234-(+Y234*AK235)),IF(AF235="Probabilidad",AM234,""))),"")</f>
        <v>0.4</v>
      </c>
      <c r="AN235" s="155" t="s">
        <v>218</v>
      </c>
      <c r="AO235" s="155" t="s">
        <v>296</v>
      </c>
      <c r="AP235" s="155" t="s">
        <v>243</v>
      </c>
      <c r="AQ235" s="155" t="s">
        <v>221</v>
      </c>
      <c r="AR235" s="837"/>
      <c r="AS235" s="855"/>
      <c r="AT235" s="855"/>
      <c r="AU235" s="852"/>
      <c r="AV235" s="855"/>
      <c r="AW235" s="855"/>
      <c r="AX235" s="852"/>
      <c r="AY235" s="852"/>
      <c r="AZ235" s="852"/>
      <c r="BA235" s="798"/>
      <c r="BB235" s="179"/>
      <c r="BC235" s="131"/>
      <c r="BD235" s="175" t="str">
        <f t="shared" si="37"/>
        <v/>
      </c>
      <c r="BE235" s="151"/>
      <c r="BF235" s="151"/>
      <c r="BG235" s="151"/>
      <c r="BH235" s="151"/>
      <c r="BI235" s="131"/>
      <c r="BJ235" s="131"/>
      <c r="BK235" s="131"/>
      <c r="BL235" s="131"/>
      <c r="BM235" s="157"/>
      <c r="BN235" s="157"/>
      <c r="BO235" s="157"/>
      <c r="BP235" s="157"/>
      <c r="BQ235" s="158" t="str">
        <f t="shared" si="38"/>
        <v/>
      </c>
      <c r="BR235" s="159" t="str">
        <f t="shared" si="39"/>
        <v/>
      </c>
      <c r="BS235" s="975"/>
      <c r="BT235" s="1017"/>
      <c r="BU235" s="1017"/>
      <c r="BV235" s="1017"/>
    </row>
    <row r="236" spans="1:74" ht="86.25" customHeight="1" x14ac:dyDescent="0.25">
      <c r="A236" s="1062"/>
      <c r="B236" s="901"/>
      <c r="C236" s="1179"/>
      <c r="D236" s="828"/>
      <c r="E236" s="831"/>
      <c r="F236" s="834"/>
      <c r="G236" s="804"/>
      <c r="H236" s="837"/>
      <c r="I236" s="798"/>
      <c r="J236" s="840"/>
      <c r="K236" s="843"/>
      <c r="L236" s="804"/>
      <c r="M236" s="874"/>
      <c r="N236" s="804"/>
      <c r="O236" s="804"/>
      <c r="P236" s="868"/>
      <c r="Q236" s="880"/>
      <c r="R236" s="798"/>
      <c r="S236" s="861"/>
      <c r="T236" s="798"/>
      <c r="U236" s="861"/>
      <c r="V236" s="798"/>
      <c r="W236" s="861"/>
      <c r="X236" s="864"/>
      <c r="Y236" s="861"/>
      <c r="Z236" s="861"/>
      <c r="AA236" s="852"/>
      <c r="AB236" s="152">
        <v>3</v>
      </c>
      <c r="AC236" s="180" t="s">
        <v>942</v>
      </c>
      <c r="AD236" s="180" t="s">
        <v>371</v>
      </c>
      <c r="AE236" s="151" t="s">
        <v>943</v>
      </c>
      <c r="AF236" s="147" t="str">
        <f t="shared" si="40"/>
        <v>Probabilidad</v>
      </c>
      <c r="AG236" s="153" t="s">
        <v>216</v>
      </c>
      <c r="AH236" s="148">
        <f t="shared" si="41"/>
        <v>0.25</v>
      </c>
      <c r="AI236" s="153" t="s">
        <v>217</v>
      </c>
      <c r="AJ236" s="148">
        <f t="shared" si="42"/>
        <v>0.15</v>
      </c>
      <c r="AK236" s="149">
        <f t="shared" si="43"/>
        <v>0.4</v>
      </c>
      <c r="AL236" s="154">
        <f>IFERROR(IF(AND(AF235="Probabilidad",AF236="Probabilidad"),(AL235-(+AL235*AK236)),IF(AND(AF235="Impacto",AF236="Probabilidad"),(AL234-(+AL234*AK236)),IF(AF236="Impacto",AL235,""))),"")</f>
        <v>0.17279999999999998</v>
      </c>
      <c r="AM236" s="154">
        <f>IFERROR(IF(AND(AF235="Impacto",AF236="Impacto"),(AM235-(+AM235*AK236)),IF(AND(AF235="Probabilidad",AF236="Impacto"),(AM234-(+AM234*AK236)),IF(AF236="Probabilidad",AM235,""))),"")</f>
        <v>0.4</v>
      </c>
      <c r="AN236" s="155" t="s">
        <v>218</v>
      </c>
      <c r="AO236" s="155" t="s">
        <v>296</v>
      </c>
      <c r="AP236" s="155" t="s">
        <v>243</v>
      </c>
      <c r="AQ236" s="155" t="s">
        <v>221</v>
      </c>
      <c r="AR236" s="837"/>
      <c r="AS236" s="855"/>
      <c r="AT236" s="855"/>
      <c r="AU236" s="852"/>
      <c r="AV236" s="855"/>
      <c r="AW236" s="855"/>
      <c r="AX236" s="852"/>
      <c r="AY236" s="852"/>
      <c r="AZ236" s="852"/>
      <c r="BA236" s="798"/>
      <c r="BB236" s="179"/>
      <c r="BC236" s="131"/>
      <c r="BD236" s="175" t="str">
        <f t="shared" si="37"/>
        <v/>
      </c>
      <c r="BE236" s="151"/>
      <c r="BF236" s="151"/>
      <c r="BG236" s="151"/>
      <c r="BH236" s="151"/>
      <c r="BI236" s="131"/>
      <c r="BJ236" s="131"/>
      <c r="BK236" s="131"/>
      <c r="BL236" s="131"/>
      <c r="BM236" s="157"/>
      <c r="BN236" s="157"/>
      <c r="BO236" s="157"/>
      <c r="BP236" s="157"/>
      <c r="BQ236" s="158" t="str">
        <f t="shared" si="38"/>
        <v/>
      </c>
      <c r="BR236" s="159" t="str">
        <f t="shared" si="39"/>
        <v/>
      </c>
      <c r="BS236" s="975"/>
      <c r="BT236" s="1017"/>
      <c r="BU236" s="1017"/>
      <c r="BV236" s="1017"/>
    </row>
    <row r="237" spans="1:74" ht="86.25" customHeight="1" x14ac:dyDescent="0.25">
      <c r="A237" s="1062"/>
      <c r="B237" s="901"/>
      <c r="C237" s="1179"/>
      <c r="D237" s="828"/>
      <c r="E237" s="831"/>
      <c r="F237" s="834"/>
      <c r="G237" s="804"/>
      <c r="H237" s="837"/>
      <c r="I237" s="798"/>
      <c r="J237" s="840"/>
      <c r="K237" s="843"/>
      <c r="L237" s="804"/>
      <c r="M237" s="874"/>
      <c r="N237" s="804"/>
      <c r="O237" s="804"/>
      <c r="P237" s="868"/>
      <c r="Q237" s="880"/>
      <c r="R237" s="798"/>
      <c r="S237" s="861"/>
      <c r="T237" s="798"/>
      <c r="U237" s="861"/>
      <c r="V237" s="798"/>
      <c r="W237" s="861"/>
      <c r="X237" s="864"/>
      <c r="Y237" s="861"/>
      <c r="Z237" s="861"/>
      <c r="AA237" s="852"/>
      <c r="AB237" s="152">
        <v>4</v>
      </c>
      <c r="AC237" s="180" t="s">
        <v>944</v>
      </c>
      <c r="AD237" s="180" t="s">
        <v>282</v>
      </c>
      <c r="AE237" s="151" t="s">
        <v>945</v>
      </c>
      <c r="AF237" s="147" t="str">
        <f t="shared" si="40"/>
        <v>Probabilidad</v>
      </c>
      <c r="AG237" s="153" t="s">
        <v>216</v>
      </c>
      <c r="AH237" s="148">
        <f t="shared" si="41"/>
        <v>0.25</v>
      </c>
      <c r="AI237" s="153" t="s">
        <v>217</v>
      </c>
      <c r="AJ237" s="148">
        <f t="shared" si="42"/>
        <v>0.15</v>
      </c>
      <c r="AK237" s="149">
        <f t="shared" si="43"/>
        <v>0.4</v>
      </c>
      <c r="AL237" s="154">
        <f>IFERROR(IF(AND(AF236="Probabilidad",AF237="Probabilidad"),(AL236-(+AL236*AK237)),IF(AND(AF236="Impacto",AF237="Probabilidad"),(AL235-(+AL235*AK237)),IF(AF237="Impacto",AL236,""))),"")</f>
        <v>0.10367999999999998</v>
      </c>
      <c r="AM237" s="154">
        <f>IFERROR(IF(AND(AF236="Impacto",AF237="Impacto"),(AM236-(+AM236*AK237)),IF(AND(AF236="Probabilidad",AF237="Impacto"),(AM235-(+AM235*AK237)),IF(AF237="Probabilidad",AM236,""))),"")</f>
        <v>0.4</v>
      </c>
      <c r="AN237" s="155" t="s">
        <v>218</v>
      </c>
      <c r="AO237" s="155" t="s">
        <v>296</v>
      </c>
      <c r="AP237" s="155" t="s">
        <v>220</v>
      </c>
      <c r="AQ237" s="155" t="s">
        <v>221</v>
      </c>
      <c r="AR237" s="837"/>
      <c r="AS237" s="855"/>
      <c r="AT237" s="855"/>
      <c r="AU237" s="852"/>
      <c r="AV237" s="855"/>
      <c r="AW237" s="855"/>
      <c r="AX237" s="852"/>
      <c r="AY237" s="852"/>
      <c r="AZ237" s="852"/>
      <c r="BA237" s="798"/>
      <c r="BB237" s="179"/>
      <c r="BC237" s="131"/>
      <c r="BD237" s="175" t="str">
        <f t="shared" si="37"/>
        <v/>
      </c>
      <c r="BE237" s="151"/>
      <c r="BF237" s="151"/>
      <c r="BG237" s="151"/>
      <c r="BH237" s="151"/>
      <c r="BI237" s="131"/>
      <c r="BJ237" s="131"/>
      <c r="BK237" s="131"/>
      <c r="BL237" s="131"/>
      <c r="BM237" s="157"/>
      <c r="BN237" s="157"/>
      <c r="BO237" s="157"/>
      <c r="BP237" s="157"/>
      <c r="BQ237" s="158" t="str">
        <f t="shared" si="38"/>
        <v/>
      </c>
      <c r="BR237" s="159" t="str">
        <f t="shared" si="39"/>
        <v/>
      </c>
      <c r="BS237" s="975"/>
      <c r="BT237" s="1017"/>
      <c r="BU237" s="1017"/>
      <c r="BV237" s="1017"/>
    </row>
    <row r="238" spans="1:74" x14ac:dyDescent="0.25">
      <c r="A238" s="1062"/>
      <c r="B238" s="901"/>
      <c r="C238" s="1179"/>
      <c r="D238" s="828"/>
      <c r="E238" s="831"/>
      <c r="F238" s="834"/>
      <c r="G238" s="804"/>
      <c r="H238" s="837"/>
      <c r="I238" s="798"/>
      <c r="J238" s="840"/>
      <c r="K238" s="843"/>
      <c r="L238" s="804"/>
      <c r="M238" s="874"/>
      <c r="N238" s="804"/>
      <c r="O238" s="804"/>
      <c r="P238" s="868"/>
      <c r="Q238" s="880"/>
      <c r="R238" s="798"/>
      <c r="S238" s="861"/>
      <c r="T238" s="798"/>
      <c r="U238" s="861"/>
      <c r="V238" s="798"/>
      <c r="W238" s="861"/>
      <c r="X238" s="864"/>
      <c r="Y238" s="861"/>
      <c r="Z238" s="861"/>
      <c r="AA238" s="852"/>
      <c r="AB238" s="152">
        <v>5</v>
      </c>
      <c r="AC238" s="181"/>
      <c r="AD238" s="181"/>
      <c r="AE238" s="29"/>
      <c r="AF238" s="147" t="str">
        <f t="shared" si="40"/>
        <v/>
      </c>
      <c r="AG238" s="153"/>
      <c r="AH238" s="148" t="str">
        <f t="shared" si="41"/>
        <v/>
      </c>
      <c r="AI238" s="153"/>
      <c r="AJ238" s="148" t="str">
        <f t="shared" si="42"/>
        <v/>
      </c>
      <c r="AK238" s="149" t="str">
        <f t="shared" si="43"/>
        <v/>
      </c>
      <c r="AL238" s="154" t="str">
        <f>IFERROR(IF(AND(AF237="Probabilidad",AF238="Probabilidad"),(AL237-(+AL237*AK238)),IF(AND(AF237="Impacto",AF238="Probabilidad"),(AL236-(+AL236*AK238)),IF(AF238="Impacto",AL237,""))),"")</f>
        <v/>
      </c>
      <c r="AM238" s="154" t="str">
        <f>IFERROR(IF(AND(AF237="Impacto",AF238="Impacto"),(AM237-(+AM237*AK238)),IF(AND(AF237="Probabilidad",AF238="Impacto"),(AM236-(+AM236*AK238)),IF(AF238="Probabilidad",AM237,""))),"")</f>
        <v/>
      </c>
      <c r="AN238" s="155"/>
      <c r="AO238" s="155"/>
      <c r="AP238" s="155"/>
      <c r="AQ238" s="155"/>
      <c r="AR238" s="837"/>
      <c r="AS238" s="855"/>
      <c r="AT238" s="855"/>
      <c r="AU238" s="852"/>
      <c r="AV238" s="855"/>
      <c r="AW238" s="855"/>
      <c r="AX238" s="852"/>
      <c r="AY238" s="852"/>
      <c r="AZ238" s="852"/>
      <c r="BA238" s="798"/>
      <c r="BB238" s="179"/>
      <c r="BC238" s="131"/>
      <c r="BD238" s="175" t="str">
        <f t="shared" si="37"/>
        <v/>
      </c>
      <c r="BE238" s="151"/>
      <c r="BF238" s="151"/>
      <c r="BG238" s="151"/>
      <c r="BH238" s="151"/>
      <c r="BI238" s="131"/>
      <c r="BJ238" s="131"/>
      <c r="BK238" s="131"/>
      <c r="BL238" s="131"/>
      <c r="BM238" s="157"/>
      <c r="BN238" s="157"/>
      <c r="BO238" s="157"/>
      <c r="BP238" s="157"/>
      <c r="BQ238" s="158" t="str">
        <f t="shared" si="38"/>
        <v/>
      </c>
      <c r="BR238" s="159" t="str">
        <f t="shared" si="39"/>
        <v/>
      </c>
      <c r="BS238" s="975"/>
      <c r="BT238" s="1017"/>
      <c r="BU238" s="1017"/>
      <c r="BV238" s="1017"/>
    </row>
    <row r="239" spans="1:74" ht="15.75" customHeight="1" thickBot="1" x14ac:dyDescent="0.3">
      <c r="A239" s="1062"/>
      <c r="B239" s="901"/>
      <c r="C239" s="1179"/>
      <c r="D239" s="829"/>
      <c r="E239" s="832"/>
      <c r="F239" s="835"/>
      <c r="G239" s="805"/>
      <c r="H239" s="838"/>
      <c r="I239" s="799"/>
      <c r="J239" s="841"/>
      <c r="K239" s="844"/>
      <c r="L239" s="805"/>
      <c r="M239" s="875"/>
      <c r="N239" s="805"/>
      <c r="O239" s="805"/>
      <c r="P239" s="869"/>
      <c r="Q239" s="881"/>
      <c r="R239" s="799"/>
      <c r="S239" s="862"/>
      <c r="T239" s="799"/>
      <c r="U239" s="862"/>
      <c r="V239" s="799"/>
      <c r="W239" s="862"/>
      <c r="X239" s="865"/>
      <c r="Y239" s="862"/>
      <c r="Z239" s="862"/>
      <c r="AA239" s="853"/>
      <c r="AB239" s="164">
        <v>6</v>
      </c>
      <c r="AC239" s="162"/>
      <c r="AD239" s="162"/>
      <c r="AE239" s="162"/>
      <c r="AF239" s="177" t="str">
        <f t="shared" si="40"/>
        <v/>
      </c>
      <c r="AG239" s="165"/>
      <c r="AH239" s="163" t="str">
        <f t="shared" si="41"/>
        <v/>
      </c>
      <c r="AI239" s="165"/>
      <c r="AJ239" s="163" t="str">
        <f t="shared" si="42"/>
        <v/>
      </c>
      <c r="AK239" s="166" t="str">
        <f t="shared" si="43"/>
        <v/>
      </c>
      <c r="AL239" s="154" t="str">
        <f>IFERROR(IF(AND(AF238="Probabilidad",AF239="Probabilidad"),(AL238-(+AL238*AK239)),IF(AND(AF238="Impacto",AF239="Probabilidad"),(AL237-(+AL237*AK239)),IF(AF239="Impacto",AL238,""))),"")</f>
        <v/>
      </c>
      <c r="AM239" s="154" t="str">
        <f>IFERROR(IF(AND(AF238="Impacto",AF239="Impacto"),(AM238-(+AM238*AK239)),IF(AND(AF238="Probabilidad",AF239="Impacto"),(AM237-(+AM237*AK239)),IF(AF239="Probabilidad",AM238,""))),"")</f>
        <v/>
      </c>
      <c r="AN239" s="52"/>
      <c r="AO239" s="52"/>
      <c r="AP239" s="52"/>
      <c r="AQ239" s="52"/>
      <c r="AR239" s="838"/>
      <c r="AS239" s="856"/>
      <c r="AT239" s="856"/>
      <c r="AU239" s="853"/>
      <c r="AV239" s="856"/>
      <c r="AW239" s="856"/>
      <c r="AX239" s="853"/>
      <c r="AY239" s="853"/>
      <c r="AZ239" s="853"/>
      <c r="BA239" s="799"/>
      <c r="BB239" s="314"/>
      <c r="BC239" s="169"/>
      <c r="BD239" s="178" t="str">
        <f t="shared" si="37"/>
        <v/>
      </c>
      <c r="BE239" s="162"/>
      <c r="BF239" s="162"/>
      <c r="BG239" s="162"/>
      <c r="BH239" s="162"/>
      <c r="BI239" s="169"/>
      <c r="BJ239" s="169"/>
      <c r="BK239" s="169"/>
      <c r="BL239" s="169"/>
      <c r="BM239" s="170"/>
      <c r="BN239" s="170"/>
      <c r="BO239" s="170"/>
      <c r="BP239" s="170"/>
      <c r="BQ239" s="171" t="str">
        <f t="shared" si="38"/>
        <v/>
      </c>
      <c r="BR239" s="172" t="str">
        <f t="shared" si="39"/>
        <v/>
      </c>
      <c r="BS239" s="976"/>
      <c r="BT239" s="1049"/>
      <c r="BU239" s="1049"/>
      <c r="BV239" s="1049"/>
    </row>
    <row r="240" spans="1:74" ht="117.75" customHeight="1" x14ac:dyDescent="0.25">
      <c r="A240" s="1062"/>
      <c r="B240" s="901"/>
      <c r="C240" s="1179"/>
      <c r="D240" s="827" t="s">
        <v>204</v>
      </c>
      <c r="E240" s="830" t="s">
        <v>896</v>
      </c>
      <c r="F240" s="833">
        <v>4</v>
      </c>
      <c r="G240" s="803" t="s">
        <v>946</v>
      </c>
      <c r="H240" s="836"/>
      <c r="I240" s="797"/>
      <c r="J240" s="839" t="s">
        <v>947</v>
      </c>
      <c r="K240" s="842" t="s">
        <v>208</v>
      </c>
      <c r="L240" s="803" t="s">
        <v>209</v>
      </c>
      <c r="M240" s="873" t="s">
        <v>948</v>
      </c>
      <c r="N240" s="803"/>
      <c r="O240" s="803"/>
      <c r="P240" s="867" t="s">
        <v>949</v>
      </c>
      <c r="Q240" s="857">
        <v>0</v>
      </c>
      <c r="R240" s="797" t="s">
        <v>212</v>
      </c>
      <c r="S240" s="860">
        <f>IF(R240="Muy Alta",100%,IF(R240="Alta",80%,IF(R240="Media",60%,IF(R240="Baja",40%,IF(R240="Muy Baja",20%,"")))))</f>
        <v>0.6</v>
      </c>
      <c r="T240" s="797" t="s">
        <v>328</v>
      </c>
      <c r="U240" s="860">
        <f>IF(T240="Catastrófico",100%,IF(T240="Mayor",80%,IF(T240="Moderado",60%,IF(T240="Menor",40%,IF(T240="Leve",20%,"")))))</f>
        <v>0.2</v>
      </c>
      <c r="V240" s="797" t="s">
        <v>213</v>
      </c>
      <c r="W240" s="860">
        <f>IF(V240="Catastrófico",100%,IF(V240="Mayor",80%,IF(V240="Moderado",60%,IF(V240="Menor",40%,IF(V240="Leve",20%,"")))))</f>
        <v>0.6</v>
      </c>
      <c r="X240" s="863" t="str">
        <f>IF(Y240=100%,"Catastrófico",IF(Y240=80%,"Mayor",IF(Y240=60%,"Moderado",IF(Y240=40%,"Menor",IF(Y240=20%,"Leve","")))))</f>
        <v>Moderado</v>
      </c>
      <c r="Y240" s="860">
        <f>IF(AND(U240="",W240=""),"",MAX(U240,W240))</f>
        <v>0.6</v>
      </c>
      <c r="Z240" s="860" t="str">
        <f>CONCATENATE(R240,X240)</f>
        <v>MediaModerado</v>
      </c>
      <c r="AA240" s="851" t="str">
        <f>IF(Z240="Muy AltaLeve","Alto",IF(Z240="Muy AltaMenor","Alto",IF(Z240="Muy AltaModerado","Alto",IF(Z240="Muy AltaMayor","Alto",IF(Z240="Muy AltaCatastrófico","Extremo",IF(Z240="AltaLeve","Moderado",IF(Z240="AltaMenor","Moderado",IF(Z240="AltaModerado","Alto",IF(Z240="AltaMayor","Alto",IF(Z240="AltaCatastrófico","Extremo",IF(Z240="MediaLeve","Moderado",IF(Z240="MediaMenor","Moderado",IF(Z240="MediaModerado","Moderado",IF(Z240="MediaMayor","Alto",IF(Z240="MediaCatastrófico","Extremo",IF(Z240="BajaLeve","Bajo",IF(Z240="BajaMenor","Moderado",IF(Z240="BajaModerado","Moderado",IF(Z240="BajaMayor","Alto",IF(Z240="BajaCatastrófico","Extremo",IF(Z240="Muy BajaLeve","Bajo",IF(Z240="Muy BajaMenor","Bajo",IF(Z240="Muy BajaModerado","Moderado",IF(Z240="Muy BajaMayor","Alto",IF(Z240="Muy BajaCatastrófico","Extremo","")))))))))))))))))))))))))</f>
        <v>Moderado</v>
      </c>
      <c r="AB240" s="98">
        <v>1</v>
      </c>
      <c r="AC240" s="9" t="s">
        <v>950</v>
      </c>
      <c r="AD240" s="9" t="s">
        <v>282</v>
      </c>
      <c r="AE240" s="9" t="s">
        <v>951</v>
      </c>
      <c r="AF240" s="100" t="str">
        <f t="shared" si="40"/>
        <v>Probabilidad</v>
      </c>
      <c r="AG240" s="10" t="s">
        <v>216</v>
      </c>
      <c r="AH240" s="15">
        <f t="shared" si="41"/>
        <v>0.25</v>
      </c>
      <c r="AI240" s="10" t="s">
        <v>217</v>
      </c>
      <c r="AJ240" s="15">
        <f t="shared" si="42"/>
        <v>0.15</v>
      </c>
      <c r="AK240" s="102">
        <f t="shared" si="43"/>
        <v>0.4</v>
      </c>
      <c r="AL240" s="101">
        <f>IFERROR(IF(AF240="Probabilidad",(S240-(+S240*AK240)),IF(AF240="Impacto",S240,"")),"")</f>
        <v>0.36</v>
      </c>
      <c r="AM240" s="101">
        <f>IFERROR(IF(AF240="Impacto",(Y240-(+Y240*AK240)),IF(AF240="Probabilidad",Y240,"")),"")</f>
        <v>0.6</v>
      </c>
      <c r="AN240" s="349" t="s">
        <v>952</v>
      </c>
      <c r="AO240" s="349" t="s">
        <v>296</v>
      </c>
      <c r="AP240" s="349" t="s">
        <v>220</v>
      </c>
      <c r="AQ240" s="349" t="s">
        <v>244</v>
      </c>
      <c r="AR240" s="866" t="s">
        <v>953</v>
      </c>
      <c r="AS240" s="854">
        <f>S240</f>
        <v>0.6</v>
      </c>
      <c r="AT240" s="854">
        <f>IF(AL240="","",MIN(AL240:AL245))</f>
        <v>2.7993599999999997E-2</v>
      </c>
      <c r="AU240" s="851" t="str">
        <f>IFERROR(IF(AT240="","",IF(AT240&lt;=0.2,"Muy Baja",IF(AT240&lt;=0.4,"Baja",IF(AT240&lt;=0.6,"Media",IF(AT240&lt;=0.8,"Alta","Muy Alta"))))),"")</f>
        <v>Muy Baja</v>
      </c>
      <c r="AV240" s="854">
        <f>Y240</f>
        <v>0.6</v>
      </c>
      <c r="AW240" s="854">
        <f>IF(AM240="","",MIN(AM240:AM245))</f>
        <v>0.6</v>
      </c>
      <c r="AX240" s="851" t="str">
        <f>IFERROR(IF(AW240="","",IF(AW240&lt;=0.2,"Leve",IF(AW240&lt;=0.4,"Menor",IF(AW240&lt;=0.6,"Moderado",IF(AW240&lt;=0.8,"Mayor","Catastrófico"))))),"")</f>
        <v>Moderado</v>
      </c>
      <c r="AY240" s="851" t="str">
        <f>AA240</f>
        <v>Moderado</v>
      </c>
      <c r="AZ240" s="851" t="str">
        <f>IFERROR(IF(OR(AND(AU240="Muy Baja",AX240="Leve"),AND(AU240="Muy Baja",AX240="Menor"),AND(AU240="Baja",AX240="Leve")),"Bajo",IF(OR(AND(AU240="Muy baja",AX240="Moderado"),AND(AU240="Baja",AX240="Menor"),AND(AU240="Baja",AX240="Moderado"),AND(AU240="Media",AX240="Leve"),AND(AU240="Media",AX240="Menor"),AND(AU240="Media",AX240="Moderado"),AND(AU240="Alta",AX240="Leve"),AND(AU240="Alta",AX240="Menor")),"Moderado",IF(OR(AND(AU240="Muy Baja",AX240="Mayor"),AND(AU240="Baja",AX240="Mayor"),AND(AU240="Media",AX240="Mayor"),AND(AU240="Alta",AX240="Moderado"),AND(AU240="Alta",AX240="Mayor"),AND(AU240="Muy Alta",AX240="Leve"),AND(AU240="Muy Alta",AX240="Menor"),AND(AU240="Muy Alta",AX240="Moderado"),AND(AU240="Muy Alta",AX240="Mayor")),"Alto",IF(OR(AND(AU240="Muy Baja",AX240="Catastrófico"),AND(AU240="Baja",AX240="Catastrófico"),AND(AU240="Media",AX240="Catastrófico"),AND(AU240="Alta",AX240="Catastrófico"),AND(AU240="Muy Alta",AX240="Catastrófico")),"Extremo","")))),"")</f>
        <v>Moderado</v>
      </c>
      <c r="BA240" s="797" t="s">
        <v>223</v>
      </c>
      <c r="BB240" s="611" t="s">
        <v>954</v>
      </c>
      <c r="BC240" s="611" t="s">
        <v>955</v>
      </c>
      <c r="BD240" s="104">
        <f t="shared" si="37"/>
        <v>4</v>
      </c>
      <c r="BE240" s="9">
        <v>1</v>
      </c>
      <c r="BF240" s="9">
        <v>1</v>
      </c>
      <c r="BG240" s="9">
        <v>1</v>
      </c>
      <c r="BH240" s="9">
        <v>1</v>
      </c>
      <c r="BI240" s="618" t="s">
        <v>956</v>
      </c>
      <c r="BJ240" s="618" t="s">
        <v>957</v>
      </c>
      <c r="BK240" s="362" t="s">
        <v>958</v>
      </c>
      <c r="BL240" s="363" t="s">
        <v>959</v>
      </c>
      <c r="BM240" s="721">
        <v>1</v>
      </c>
      <c r="BN240" s="722"/>
      <c r="BO240" s="722"/>
      <c r="BP240" s="722"/>
      <c r="BQ240" s="105">
        <f t="shared" si="38"/>
        <v>1</v>
      </c>
      <c r="BR240" s="129">
        <f t="shared" si="39"/>
        <v>0.25</v>
      </c>
      <c r="BS240" s="974" t="s">
        <v>960</v>
      </c>
      <c r="BT240" s="1262" t="s">
        <v>911</v>
      </c>
      <c r="BU240" s="1262" t="s">
        <v>278</v>
      </c>
      <c r="BV240" s="1262" t="s">
        <v>278</v>
      </c>
    </row>
    <row r="241" spans="1:74" ht="117.75" customHeight="1" x14ac:dyDescent="0.25">
      <c r="A241" s="1062"/>
      <c r="B241" s="901"/>
      <c r="C241" s="1179"/>
      <c r="D241" s="828"/>
      <c r="E241" s="831"/>
      <c r="F241" s="834"/>
      <c r="G241" s="804"/>
      <c r="H241" s="837"/>
      <c r="I241" s="798"/>
      <c r="J241" s="840"/>
      <c r="K241" s="843"/>
      <c r="L241" s="804"/>
      <c r="M241" s="874"/>
      <c r="N241" s="804"/>
      <c r="O241" s="804"/>
      <c r="P241" s="868"/>
      <c r="Q241" s="858"/>
      <c r="R241" s="798"/>
      <c r="S241" s="861"/>
      <c r="T241" s="798"/>
      <c r="U241" s="861"/>
      <c r="V241" s="798"/>
      <c r="W241" s="861"/>
      <c r="X241" s="864"/>
      <c r="Y241" s="861"/>
      <c r="Z241" s="861"/>
      <c r="AA241" s="852"/>
      <c r="AB241" s="152">
        <v>2</v>
      </c>
      <c r="AC241" s="151" t="s">
        <v>961</v>
      </c>
      <c r="AD241" s="151" t="s">
        <v>282</v>
      </c>
      <c r="AE241" s="151" t="s">
        <v>962</v>
      </c>
      <c r="AF241" s="147" t="str">
        <f t="shared" si="40"/>
        <v>Probabilidad</v>
      </c>
      <c r="AG241" s="153" t="s">
        <v>216</v>
      </c>
      <c r="AH241" s="148">
        <f t="shared" si="41"/>
        <v>0.25</v>
      </c>
      <c r="AI241" s="153" t="s">
        <v>217</v>
      </c>
      <c r="AJ241" s="148">
        <f t="shared" si="42"/>
        <v>0.15</v>
      </c>
      <c r="AK241" s="149">
        <f t="shared" si="43"/>
        <v>0.4</v>
      </c>
      <c r="AL241" s="154">
        <f>IFERROR(IF(AND(AF240="Probabilidad",AF241="Probabilidad"),(AL240-(+AL240*AK241)),IF(AF241="Probabilidad",(S240-(+S240*AK241)),IF(AF241="Impacto",AL240,""))),"")</f>
        <v>0.216</v>
      </c>
      <c r="AM241" s="154">
        <f>IFERROR(IF(AND(AF240="Impacto",AF241="Impacto"),(AM240-(+AM240*AK241)),IF(AF241="Impacto",(Y240-(+Y240*AK241)),IF(AF241="Probabilidad",AM240,""))),"")</f>
        <v>0.6</v>
      </c>
      <c r="AN241" s="155" t="s">
        <v>952</v>
      </c>
      <c r="AO241" s="155" t="s">
        <v>296</v>
      </c>
      <c r="AP241" s="155" t="s">
        <v>243</v>
      </c>
      <c r="AQ241" s="155" t="s">
        <v>244</v>
      </c>
      <c r="AR241" s="837"/>
      <c r="AS241" s="855"/>
      <c r="AT241" s="855"/>
      <c r="AU241" s="852"/>
      <c r="AV241" s="855"/>
      <c r="AW241" s="855"/>
      <c r="AX241" s="852"/>
      <c r="AY241" s="852"/>
      <c r="AZ241" s="852"/>
      <c r="BA241" s="798"/>
      <c r="BB241" s="619" t="s">
        <v>963</v>
      </c>
      <c r="BC241" s="619" t="s">
        <v>964</v>
      </c>
      <c r="BD241" s="175">
        <f t="shared" si="37"/>
        <v>4</v>
      </c>
      <c r="BE241" s="151">
        <v>1</v>
      </c>
      <c r="BF241" s="151">
        <v>1</v>
      </c>
      <c r="BG241" s="151">
        <v>1</v>
      </c>
      <c r="BH241" s="151">
        <v>1</v>
      </c>
      <c r="BI241" s="619" t="s">
        <v>956</v>
      </c>
      <c r="BJ241" s="619" t="s">
        <v>957</v>
      </c>
      <c r="BK241" s="364" t="s">
        <v>965</v>
      </c>
      <c r="BL241" s="365" t="s">
        <v>966</v>
      </c>
      <c r="BM241" s="679">
        <v>1</v>
      </c>
      <c r="BN241" s="239"/>
      <c r="BO241" s="239"/>
      <c r="BP241" s="239"/>
      <c r="BQ241" s="158">
        <f t="shared" si="38"/>
        <v>1</v>
      </c>
      <c r="BR241" s="159">
        <f t="shared" si="39"/>
        <v>0.25</v>
      </c>
      <c r="BS241" s="975"/>
      <c r="BT241" s="1017"/>
      <c r="BU241" s="1017"/>
      <c r="BV241" s="1017"/>
    </row>
    <row r="242" spans="1:74" ht="143.25" customHeight="1" x14ac:dyDescent="0.25">
      <c r="A242" s="1062"/>
      <c r="B242" s="901"/>
      <c r="C242" s="1179"/>
      <c r="D242" s="828"/>
      <c r="E242" s="831"/>
      <c r="F242" s="834"/>
      <c r="G242" s="804"/>
      <c r="H242" s="837"/>
      <c r="I242" s="798"/>
      <c r="J242" s="840"/>
      <c r="K242" s="843"/>
      <c r="L242" s="804"/>
      <c r="M242" s="874"/>
      <c r="N242" s="804"/>
      <c r="O242" s="804"/>
      <c r="P242" s="868"/>
      <c r="Q242" s="858"/>
      <c r="R242" s="798"/>
      <c r="S242" s="861"/>
      <c r="T242" s="798"/>
      <c r="U242" s="861"/>
      <c r="V242" s="798"/>
      <c r="W242" s="861"/>
      <c r="X242" s="864"/>
      <c r="Y242" s="861"/>
      <c r="Z242" s="861"/>
      <c r="AA242" s="852"/>
      <c r="AB242" s="152">
        <v>3</v>
      </c>
      <c r="AC242" s="151" t="s">
        <v>967</v>
      </c>
      <c r="AD242" s="151" t="s">
        <v>282</v>
      </c>
      <c r="AE242" s="151" t="s">
        <v>968</v>
      </c>
      <c r="AF242" s="147" t="str">
        <f t="shared" si="40"/>
        <v>Probabilidad</v>
      </c>
      <c r="AG242" s="153" t="s">
        <v>216</v>
      </c>
      <c r="AH242" s="148">
        <f t="shared" si="41"/>
        <v>0.25</v>
      </c>
      <c r="AI242" s="153" t="s">
        <v>217</v>
      </c>
      <c r="AJ242" s="148">
        <f t="shared" si="42"/>
        <v>0.15</v>
      </c>
      <c r="AK242" s="149">
        <f t="shared" si="43"/>
        <v>0.4</v>
      </c>
      <c r="AL242" s="154">
        <f>IFERROR(IF(AND(AF241="Probabilidad",AF242="Probabilidad"),(AL241-(+AL241*AK242)),IF(AND(AF241="Impacto",AF242="Probabilidad"),(AL240-(+AL240*AK242)),IF(AF242="Impacto",AL241,""))),"")</f>
        <v>0.12959999999999999</v>
      </c>
      <c r="AM242" s="154">
        <f>IFERROR(IF(AND(AF241="Impacto",AF242="Impacto"),(AM241-(+AM241*AK242)),IF(AND(AF241="Probabilidad",AF242="Impacto"),(AM240-(+AM240*AK242)),IF(AF242="Probabilidad",AM241,""))),"")</f>
        <v>0.6</v>
      </c>
      <c r="AN242" s="155" t="s">
        <v>952</v>
      </c>
      <c r="AO242" s="155" t="s">
        <v>296</v>
      </c>
      <c r="AP242" s="155" t="s">
        <v>243</v>
      </c>
      <c r="AQ242" s="155" t="s">
        <v>244</v>
      </c>
      <c r="AR242" s="837"/>
      <c r="AS242" s="855"/>
      <c r="AT242" s="855"/>
      <c r="AU242" s="852"/>
      <c r="AV242" s="855"/>
      <c r="AW242" s="855"/>
      <c r="AX242" s="852"/>
      <c r="AY242" s="852"/>
      <c r="AZ242" s="852"/>
      <c r="BA242" s="798"/>
      <c r="BB242" s="131"/>
      <c r="BC242" s="131"/>
      <c r="BD242" s="175" t="str">
        <f t="shared" si="37"/>
        <v/>
      </c>
      <c r="BE242" s="151"/>
      <c r="BF242" s="151"/>
      <c r="BG242" s="151"/>
      <c r="BH242" s="151"/>
      <c r="BI242" s="131"/>
      <c r="BJ242" s="131"/>
      <c r="BK242" s="131"/>
      <c r="BL242" s="131"/>
      <c r="BM242" s="157"/>
      <c r="BN242" s="157"/>
      <c r="BO242" s="157"/>
      <c r="BP242" s="157"/>
      <c r="BQ242" s="158" t="str">
        <f t="shared" si="38"/>
        <v/>
      </c>
      <c r="BR242" s="159" t="str">
        <f t="shared" si="39"/>
        <v/>
      </c>
      <c r="BS242" s="975"/>
      <c r="BT242" s="1017"/>
      <c r="BU242" s="1017"/>
      <c r="BV242" s="1017"/>
    </row>
    <row r="243" spans="1:74" ht="143.25" customHeight="1" x14ac:dyDescent="0.25">
      <c r="A243" s="1062"/>
      <c r="B243" s="901"/>
      <c r="C243" s="1179"/>
      <c r="D243" s="828"/>
      <c r="E243" s="831"/>
      <c r="F243" s="834"/>
      <c r="G243" s="804"/>
      <c r="H243" s="837"/>
      <c r="I243" s="798"/>
      <c r="J243" s="840"/>
      <c r="K243" s="843"/>
      <c r="L243" s="804"/>
      <c r="M243" s="874"/>
      <c r="N243" s="804"/>
      <c r="O243" s="804"/>
      <c r="P243" s="868"/>
      <c r="Q243" s="858"/>
      <c r="R243" s="798"/>
      <c r="S243" s="861"/>
      <c r="T243" s="798"/>
      <c r="U243" s="861"/>
      <c r="V243" s="798"/>
      <c r="W243" s="861"/>
      <c r="X243" s="864"/>
      <c r="Y243" s="861"/>
      <c r="Z243" s="861"/>
      <c r="AA243" s="852"/>
      <c r="AB243" s="152">
        <v>4</v>
      </c>
      <c r="AC243" s="151" t="s">
        <v>969</v>
      </c>
      <c r="AD243" s="151" t="s">
        <v>282</v>
      </c>
      <c r="AE243" s="151" t="s">
        <v>970</v>
      </c>
      <c r="AF243" s="147" t="str">
        <f t="shared" si="40"/>
        <v>Probabilidad</v>
      </c>
      <c r="AG243" s="153" t="s">
        <v>216</v>
      </c>
      <c r="AH243" s="148">
        <f t="shared" si="41"/>
        <v>0.25</v>
      </c>
      <c r="AI243" s="153" t="s">
        <v>217</v>
      </c>
      <c r="AJ243" s="148">
        <f t="shared" si="42"/>
        <v>0.15</v>
      </c>
      <c r="AK243" s="149">
        <f t="shared" si="43"/>
        <v>0.4</v>
      </c>
      <c r="AL243" s="154">
        <f>IFERROR(IF(AND(AF242="Probabilidad",AF243="Probabilidad"),(AL242-(+AL242*AK243)),IF(AND(AF242="Impacto",AF243="Probabilidad"),(AL241-(+AL241*AK243)),IF(AF243="Impacto",AL242,""))),"")</f>
        <v>7.7759999999999996E-2</v>
      </c>
      <c r="AM243" s="154">
        <f>IFERROR(IF(AND(AF242="Impacto",AF243="Impacto"),(AM242-(+AM242*AK243)),IF(AND(AF242="Probabilidad",AF243="Impacto"),(AM241-(+AM241*AK243)),IF(AF243="Probabilidad",AM242,""))),"")</f>
        <v>0.6</v>
      </c>
      <c r="AN243" s="155" t="s">
        <v>952</v>
      </c>
      <c r="AO243" s="155" t="s">
        <v>296</v>
      </c>
      <c r="AP243" s="155" t="s">
        <v>243</v>
      </c>
      <c r="AQ243" s="155" t="s">
        <v>244</v>
      </c>
      <c r="AR243" s="837"/>
      <c r="AS243" s="855"/>
      <c r="AT243" s="855"/>
      <c r="AU243" s="852"/>
      <c r="AV243" s="855"/>
      <c r="AW243" s="855"/>
      <c r="AX243" s="852"/>
      <c r="AY243" s="852"/>
      <c r="AZ243" s="852"/>
      <c r="BA243" s="798"/>
      <c r="BB243" s="131"/>
      <c r="BC243" s="131"/>
      <c r="BD243" s="175" t="str">
        <f t="shared" si="37"/>
        <v/>
      </c>
      <c r="BE243" s="151"/>
      <c r="BF243" s="151"/>
      <c r="BG243" s="151"/>
      <c r="BH243" s="151"/>
      <c r="BI243" s="131"/>
      <c r="BJ243" s="131"/>
      <c r="BK243" s="131"/>
      <c r="BL243" s="131"/>
      <c r="BM243" s="157"/>
      <c r="BN243" s="157"/>
      <c r="BO243" s="157"/>
      <c r="BP243" s="157"/>
      <c r="BQ243" s="158" t="str">
        <f t="shared" si="38"/>
        <v/>
      </c>
      <c r="BR243" s="159" t="str">
        <f t="shared" si="39"/>
        <v/>
      </c>
      <c r="BS243" s="975"/>
      <c r="BT243" s="1017"/>
      <c r="BU243" s="1017"/>
      <c r="BV243" s="1017"/>
    </row>
    <row r="244" spans="1:74" ht="110.25" customHeight="1" x14ac:dyDescent="0.25">
      <c r="A244" s="1062"/>
      <c r="B244" s="901"/>
      <c r="C244" s="1179"/>
      <c r="D244" s="828"/>
      <c r="E244" s="831"/>
      <c r="F244" s="834"/>
      <c r="G244" s="804"/>
      <c r="H244" s="837"/>
      <c r="I244" s="798"/>
      <c r="J244" s="840"/>
      <c r="K244" s="843"/>
      <c r="L244" s="804"/>
      <c r="M244" s="874"/>
      <c r="N244" s="804"/>
      <c r="O244" s="804"/>
      <c r="P244" s="868"/>
      <c r="Q244" s="858"/>
      <c r="R244" s="798"/>
      <c r="S244" s="861"/>
      <c r="T244" s="798"/>
      <c r="U244" s="861"/>
      <c r="V244" s="798"/>
      <c r="W244" s="861"/>
      <c r="X244" s="864"/>
      <c r="Y244" s="861"/>
      <c r="Z244" s="861"/>
      <c r="AA244" s="852"/>
      <c r="AB244" s="152">
        <v>5</v>
      </c>
      <c r="AC244" s="151" t="s">
        <v>971</v>
      </c>
      <c r="AD244" s="151" t="s">
        <v>282</v>
      </c>
      <c r="AE244" s="151" t="s">
        <v>972</v>
      </c>
      <c r="AF244" s="147" t="str">
        <f t="shared" si="40"/>
        <v>Probabilidad</v>
      </c>
      <c r="AG244" s="153" t="s">
        <v>216</v>
      </c>
      <c r="AH244" s="148">
        <f t="shared" si="41"/>
        <v>0.25</v>
      </c>
      <c r="AI244" s="153" t="s">
        <v>217</v>
      </c>
      <c r="AJ244" s="148">
        <f t="shared" si="42"/>
        <v>0.15</v>
      </c>
      <c r="AK244" s="149">
        <f t="shared" si="43"/>
        <v>0.4</v>
      </c>
      <c r="AL244" s="154">
        <f>IFERROR(IF(AND(AF243="Probabilidad",AF244="Probabilidad"),(AL243-(+AL243*AK244)),IF(AND(AF243="Impacto",AF244="Probabilidad"),(AL242-(+AL242*AK244)),IF(AF244="Impacto",AL243,""))),"")</f>
        <v>4.6655999999999996E-2</v>
      </c>
      <c r="AM244" s="154">
        <f>IFERROR(IF(AND(AF243="Impacto",AF244="Impacto"),(AM243-(+AM243*AK244)),IF(AND(AF243="Probabilidad",AF244="Impacto"),(AM242-(+AM242*AK244)),IF(AF244="Probabilidad",AM243,""))),"")</f>
        <v>0.6</v>
      </c>
      <c r="AN244" s="155" t="s">
        <v>952</v>
      </c>
      <c r="AO244" s="155" t="s">
        <v>296</v>
      </c>
      <c r="AP244" s="155" t="s">
        <v>243</v>
      </c>
      <c r="AQ244" s="155" t="s">
        <v>221</v>
      </c>
      <c r="AR244" s="837"/>
      <c r="AS244" s="855"/>
      <c r="AT244" s="855"/>
      <c r="AU244" s="852"/>
      <c r="AV244" s="855"/>
      <c r="AW244" s="855"/>
      <c r="AX244" s="852"/>
      <c r="AY244" s="852"/>
      <c r="AZ244" s="852"/>
      <c r="BA244" s="798"/>
      <c r="BB244" s="131"/>
      <c r="BC244" s="131"/>
      <c r="BD244" s="175" t="str">
        <f t="shared" si="37"/>
        <v/>
      </c>
      <c r="BE244" s="151"/>
      <c r="BF244" s="151"/>
      <c r="BG244" s="151"/>
      <c r="BH244" s="151"/>
      <c r="BI244" s="131"/>
      <c r="BJ244" s="131"/>
      <c r="BK244" s="131"/>
      <c r="BL244" s="131"/>
      <c r="BM244" s="157"/>
      <c r="BN244" s="157"/>
      <c r="BO244" s="157"/>
      <c r="BP244" s="157"/>
      <c r="BQ244" s="158" t="str">
        <f t="shared" si="38"/>
        <v/>
      </c>
      <c r="BR244" s="159" t="str">
        <f t="shared" si="39"/>
        <v/>
      </c>
      <c r="BS244" s="975"/>
      <c r="BT244" s="1017"/>
      <c r="BU244" s="1017"/>
      <c r="BV244" s="1017"/>
    </row>
    <row r="245" spans="1:74" ht="172.5" customHeight="1" thickBot="1" x14ac:dyDescent="0.3">
      <c r="A245" s="1062"/>
      <c r="B245" s="901"/>
      <c r="C245" s="1179"/>
      <c r="D245" s="829"/>
      <c r="E245" s="832"/>
      <c r="F245" s="835"/>
      <c r="G245" s="805"/>
      <c r="H245" s="838"/>
      <c r="I245" s="799"/>
      <c r="J245" s="841"/>
      <c r="K245" s="844"/>
      <c r="L245" s="805"/>
      <c r="M245" s="875"/>
      <c r="N245" s="805"/>
      <c r="O245" s="805"/>
      <c r="P245" s="869"/>
      <c r="Q245" s="859"/>
      <c r="R245" s="799"/>
      <c r="S245" s="862"/>
      <c r="T245" s="799"/>
      <c r="U245" s="862"/>
      <c r="V245" s="799"/>
      <c r="W245" s="862"/>
      <c r="X245" s="865"/>
      <c r="Y245" s="862"/>
      <c r="Z245" s="862"/>
      <c r="AA245" s="853"/>
      <c r="AB245" s="164">
        <v>6</v>
      </c>
      <c r="AC245" s="162" t="s">
        <v>973</v>
      </c>
      <c r="AD245" s="29" t="s">
        <v>282</v>
      </c>
      <c r="AE245" s="162" t="s">
        <v>974</v>
      </c>
      <c r="AF245" s="177" t="str">
        <f t="shared" si="40"/>
        <v>Probabilidad</v>
      </c>
      <c r="AG245" s="235" t="s">
        <v>216</v>
      </c>
      <c r="AH245" s="547">
        <f t="shared" si="41"/>
        <v>0.25</v>
      </c>
      <c r="AI245" s="235" t="s">
        <v>217</v>
      </c>
      <c r="AJ245" s="547">
        <f t="shared" si="42"/>
        <v>0.15</v>
      </c>
      <c r="AK245" s="548">
        <f t="shared" si="43"/>
        <v>0.4</v>
      </c>
      <c r="AL245" s="237">
        <f>IFERROR(IF(AND(AF244="Probabilidad",AF245="Probabilidad"),(AL244-(+AL244*AK245)),IF(AND(AF244="Impacto",AF245="Probabilidad"),(AL243-(+AL243*AK245)),IF(AF245="Impacto",AL244,""))),"")</f>
        <v>2.7993599999999997E-2</v>
      </c>
      <c r="AM245" s="237">
        <f>IFERROR(IF(AND(AF244="Impacto",AF245="Impacto"),(AM244-(+AM244*AK245)),IF(AND(AF244="Probabilidad",AF245="Impacto"),(AM243-(+AM243*AK245)),IF(AF245="Probabilidad",AM244,""))),"")</f>
        <v>0.6</v>
      </c>
      <c r="AN245" s="52" t="s">
        <v>952</v>
      </c>
      <c r="AO245" s="127" t="s">
        <v>296</v>
      </c>
      <c r="AP245" s="52" t="s">
        <v>243</v>
      </c>
      <c r="AQ245" s="52" t="s">
        <v>221</v>
      </c>
      <c r="AR245" s="838"/>
      <c r="AS245" s="856"/>
      <c r="AT245" s="856"/>
      <c r="AU245" s="853"/>
      <c r="AV245" s="856"/>
      <c r="AW245" s="856"/>
      <c r="AX245" s="853"/>
      <c r="AY245" s="853"/>
      <c r="AZ245" s="853"/>
      <c r="BA245" s="799"/>
      <c r="BB245" s="169"/>
      <c r="BC245" s="169"/>
      <c r="BD245" s="178" t="str">
        <f t="shared" si="37"/>
        <v/>
      </c>
      <c r="BE245" s="162"/>
      <c r="BF245" s="162"/>
      <c r="BG245" s="162"/>
      <c r="BH245" s="162"/>
      <c r="BI245" s="169"/>
      <c r="BJ245" s="169"/>
      <c r="BK245" s="169"/>
      <c r="BL245" s="169"/>
      <c r="BM245" s="170"/>
      <c r="BN245" s="170"/>
      <c r="BO245" s="170"/>
      <c r="BP245" s="170"/>
      <c r="BQ245" s="171" t="str">
        <f t="shared" si="38"/>
        <v/>
      </c>
      <c r="BR245" s="172" t="str">
        <f t="shared" si="39"/>
        <v/>
      </c>
      <c r="BS245" s="976"/>
      <c r="BT245" s="1049"/>
      <c r="BU245" s="1049"/>
      <c r="BV245" s="1049"/>
    </row>
    <row r="246" spans="1:74" ht="136.5" customHeight="1" x14ac:dyDescent="0.25">
      <c r="A246" s="1062"/>
      <c r="B246" s="901"/>
      <c r="C246" s="1179"/>
      <c r="D246" s="827" t="s">
        <v>204</v>
      </c>
      <c r="E246" s="830" t="s">
        <v>896</v>
      </c>
      <c r="F246" s="833">
        <v>5</v>
      </c>
      <c r="G246" s="803" t="s">
        <v>975</v>
      </c>
      <c r="H246" s="836"/>
      <c r="I246" s="797"/>
      <c r="J246" s="839" t="s">
        <v>976</v>
      </c>
      <c r="K246" s="842" t="s">
        <v>208</v>
      </c>
      <c r="L246" s="803" t="s">
        <v>209</v>
      </c>
      <c r="M246" s="845" t="s">
        <v>977</v>
      </c>
      <c r="N246" s="803"/>
      <c r="O246" s="803"/>
      <c r="P246" s="848" t="s">
        <v>978</v>
      </c>
      <c r="Q246" s="857">
        <v>1</v>
      </c>
      <c r="R246" s="797" t="s">
        <v>212</v>
      </c>
      <c r="S246" s="860">
        <f>IF(R246="Muy Alta",100%,IF(R246="Alta",80%,IF(R246="Media",60%,IF(R246="Baja",40%,IF(R246="Muy Baja",20%,"")))))</f>
        <v>0.6</v>
      </c>
      <c r="T246" s="797" t="s">
        <v>328</v>
      </c>
      <c r="U246" s="860">
        <f>IF(T246="Catastrófico",100%,IF(T246="Mayor",80%,IF(T246="Moderado",60%,IF(T246="Menor",40%,IF(T246="Leve",20%,"")))))</f>
        <v>0.2</v>
      </c>
      <c r="V246" s="797" t="s">
        <v>253</v>
      </c>
      <c r="W246" s="860">
        <f>IF(V246="Catastrófico",100%,IF(V246="Mayor",80%,IF(V246="Moderado",60%,IF(V246="Menor",40%,IF(V246="Leve",20%,"")))))</f>
        <v>0.4</v>
      </c>
      <c r="X246" s="863" t="str">
        <f>IF(Y246=100%,"Catastrófico",IF(Y246=80%,"Mayor",IF(Y246=60%,"Moderado",IF(Y246=40%,"Menor",IF(Y246=20%,"Leve","")))))</f>
        <v>Menor</v>
      </c>
      <c r="Y246" s="860">
        <f>IF(AND(U246="",W246=""),"",MAX(U246,W246))</f>
        <v>0.4</v>
      </c>
      <c r="Z246" s="860" t="str">
        <f>CONCATENATE(R246,X246)</f>
        <v>MediaMenor</v>
      </c>
      <c r="AA246" s="851" t="str">
        <f>IF(Z246="Muy AltaLeve","Alto",IF(Z246="Muy AltaMenor","Alto",IF(Z246="Muy AltaModerado","Alto",IF(Z246="Muy AltaMayor","Alto",IF(Z246="Muy AltaCatastrófico","Extremo",IF(Z246="AltaLeve","Moderado",IF(Z246="AltaMenor","Moderado",IF(Z246="AltaModerado","Alto",IF(Z246="AltaMayor","Alto",IF(Z246="AltaCatastrófico","Extremo",IF(Z246="MediaLeve","Moderado",IF(Z246="MediaMenor","Moderado",IF(Z246="MediaModerado","Moderado",IF(Z246="MediaMayor","Alto",IF(Z246="MediaCatastrófico","Extremo",IF(Z246="BajaLeve","Bajo",IF(Z246="BajaMenor","Moderado",IF(Z246="BajaModerado","Moderado",IF(Z246="BajaMayor","Alto",IF(Z246="BajaCatastrófico","Extremo",IF(Z246="Muy BajaLeve","Bajo",IF(Z246="Muy BajaMenor","Bajo",IF(Z246="Muy BajaModerado","Moderado",IF(Z246="Muy BajaMayor","Alto",IF(Z246="Muy BajaCatastrófico","Extremo","")))))))))))))))))))))))))</f>
        <v>Moderado</v>
      </c>
      <c r="AB246" s="98">
        <v>1</v>
      </c>
      <c r="AC246" s="9" t="s">
        <v>979</v>
      </c>
      <c r="AD246" s="9" t="s">
        <v>274</v>
      </c>
      <c r="AE246" s="9" t="s">
        <v>980</v>
      </c>
      <c r="AF246" s="234" t="str">
        <f t="shared" si="40"/>
        <v>Probabilidad</v>
      </c>
      <c r="AG246" s="10" t="s">
        <v>216</v>
      </c>
      <c r="AH246" s="15">
        <f t="shared" si="41"/>
        <v>0.25</v>
      </c>
      <c r="AI246" s="10" t="s">
        <v>217</v>
      </c>
      <c r="AJ246" s="15">
        <f t="shared" si="42"/>
        <v>0.15</v>
      </c>
      <c r="AK246" s="102">
        <f t="shared" si="43"/>
        <v>0.4</v>
      </c>
      <c r="AL246" s="101">
        <f>IFERROR(IF(AF246="Probabilidad",(S246-(+S246*AK246)),IF(AF246="Impacto",S246,"")),"")</f>
        <v>0.36</v>
      </c>
      <c r="AM246" s="101">
        <f>IFERROR(IF(AF246="Impacto",(Y246-(+Y246*AK246)),IF(AF246="Probabilidad",Y246,"")),"")</f>
        <v>0.4</v>
      </c>
      <c r="AN246" s="51" t="s">
        <v>218</v>
      </c>
      <c r="AO246" s="51" t="s">
        <v>296</v>
      </c>
      <c r="AP246" s="51" t="s">
        <v>243</v>
      </c>
      <c r="AQ246" s="51" t="s">
        <v>221</v>
      </c>
      <c r="AR246" s="866" t="s">
        <v>981</v>
      </c>
      <c r="AS246" s="854">
        <f>S246</f>
        <v>0.6</v>
      </c>
      <c r="AT246" s="854">
        <f>IF(AL246="","",MIN(AL246:AL251))</f>
        <v>0.18</v>
      </c>
      <c r="AU246" s="851" t="str">
        <f>IFERROR(IF(AT246="","",IF(AT246&lt;=0.2,"Muy Baja",IF(AT246&lt;=0.4,"Baja",IF(AT246&lt;=0.6,"Media",IF(AT246&lt;=0.8,"Alta","Muy Alta"))))),"")</f>
        <v>Muy Baja</v>
      </c>
      <c r="AV246" s="854">
        <f>Y246</f>
        <v>0.4</v>
      </c>
      <c r="AW246" s="854">
        <f>IF(AM246="","",MIN(AM246:AM251))</f>
        <v>0.4</v>
      </c>
      <c r="AX246" s="851" t="str">
        <f>IFERROR(IF(AW246="","",IF(AW246&lt;=0.2,"Leve",IF(AW246&lt;=0.4,"Menor",IF(AW246&lt;=0.6,"Moderado",IF(AW246&lt;=0.8,"Mayor","Catastrófico"))))),"")</f>
        <v>Menor</v>
      </c>
      <c r="AY246" s="851" t="str">
        <f>AA246</f>
        <v>Moderado</v>
      </c>
      <c r="AZ246" s="851" t="str">
        <f>IFERROR(IF(OR(AND(AU246="Muy Baja",AX246="Leve"),AND(AU246="Muy Baja",AX246="Menor"),AND(AU246="Baja",AX246="Leve")),"Bajo",IF(OR(AND(AU246="Muy baja",AX246="Moderado"),AND(AU246="Baja",AX246="Menor"),AND(AU246="Baja",AX246="Moderado"),AND(AU246="Media",AX246="Leve"),AND(AU246="Media",AX246="Menor"),AND(AU246="Media",AX246="Moderado"),AND(AU246="Alta",AX246="Leve"),AND(AU246="Alta",AX246="Menor")),"Moderado",IF(OR(AND(AU246="Muy Baja",AX246="Mayor"),AND(AU246="Baja",AX246="Mayor"),AND(AU246="Media",AX246="Mayor"),AND(AU246="Alta",AX246="Moderado"),AND(AU246="Alta",AX246="Mayor"),AND(AU246="Muy Alta",AX246="Leve"),AND(AU246="Muy Alta",AX246="Menor"),AND(AU246="Muy Alta",AX246="Moderado"),AND(AU246="Muy Alta",AX246="Mayor")),"Alto",IF(OR(AND(AU246="Muy Baja",AX246="Catastrófico"),AND(AU246="Baja",AX246="Catastrófico"),AND(AU246="Media",AX246="Catastrófico"),AND(AU246="Alta",AX246="Catastrófico"),AND(AU246="Muy Alta",AX246="Catastrófico")),"Extremo","")))),"")</f>
        <v>Bajo</v>
      </c>
      <c r="BA246" s="797" t="s">
        <v>257</v>
      </c>
      <c r="BB246" s="47"/>
      <c r="BC246" s="47"/>
      <c r="BD246" s="104" t="str">
        <f t="shared" si="37"/>
        <v/>
      </c>
      <c r="BE246" s="9"/>
      <c r="BF246" s="9"/>
      <c r="BG246" s="9"/>
      <c r="BH246" s="9"/>
      <c r="BI246" s="47"/>
      <c r="BJ246" s="47"/>
      <c r="BK246" s="47"/>
      <c r="BL246" s="47"/>
      <c r="BM246" s="49"/>
      <c r="BN246" s="49"/>
      <c r="BO246" s="49"/>
      <c r="BP246" s="49"/>
      <c r="BQ246" s="105" t="str">
        <f t="shared" si="38"/>
        <v/>
      </c>
      <c r="BR246" s="129" t="str">
        <f t="shared" si="39"/>
        <v/>
      </c>
      <c r="BS246" s="974" t="s">
        <v>982</v>
      </c>
      <c r="BT246" s="1262" t="s">
        <v>911</v>
      </c>
      <c r="BU246" s="1262" t="s">
        <v>278</v>
      </c>
      <c r="BV246" s="1263" t="s">
        <v>278</v>
      </c>
    </row>
    <row r="247" spans="1:74" ht="136.5" customHeight="1" x14ac:dyDescent="0.25">
      <c r="A247" s="1062"/>
      <c r="B247" s="901"/>
      <c r="C247" s="1179"/>
      <c r="D247" s="828"/>
      <c r="E247" s="831"/>
      <c r="F247" s="834"/>
      <c r="G247" s="804"/>
      <c r="H247" s="837"/>
      <c r="I247" s="798"/>
      <c r="J247" s="840"/>
      <c r="K247" s="843"/>
      <c r="L247" s="804"/>
      <c r="M247" s="846"/>
      <c r="N247" s="804"/>
      <c r="O247" s="804"/>
      <c r="P247" s="849"/>
      <c r="Q247" s="858"/>
      <c r="R247" s="798"/>
      <c r="S247" s="861"/>
      <c r="T247" s="798"/>
      <c r="U247" s="861"/>
      <c r="V247" s="798"/>
      <c r="W247" s="861"/>
      <c r="X247" s="864"/>
      <c r="Y247" s="861"/>
      <c r="Z247" s="861"/>
      <c r="AA247" s="852"/>
      <c r="AB247" s="152">
        <v>2</v>
      </c>
      <c r="AC247" s="151" t="s">
        <v>983</v>
      </c>
      <c r="AD247" s="151" t="s">
        <v>984</v>
      </c>
      <c r="AE247" s="151" t="s">
        <v>985</v>
      </c>
      <c r="AF247" s="147" t="str">
        <f t="shared" si="40"/>
        <v>Probabilidad</v>
      </c>
      <c r="AG247" s="153" t="s">
        <v>216</v>
      </c>
      <c r="AH247" s="148">
        <f t="shared" si="41"/>
        <v>0.25</v>
      </c>
      <c r="AI247" s="153" t="s">
        <v>814</v>
      </c>
      <c r="AJ247" s="148">
        <f t="shared" si="42"/>
        <v>0.25</v>
      </c>
      <c r="AK247" s="149">
        <f t="shared" si="43"/>
        <v>0.5</v>
      </c>
      <c r="AL247" s="154">
        <f>IFERROR(IF(AND(AF246="Probabilidad",AF247="Probabilidad"),(AL246-(+AL246*AK247)),IF(AF247="Probabilidad",(S246-(+S246*AK247)),IF(AF247="Impacto",AL246,""))),"")</f>
        <v>0.18</v>
      </c>
      <c r="AM247" s="154">
        <f>IFERROR(IF(AND(AF246="Impacto",AF247="Impacto"),(AM246-(+AM246*AK247)),IF(AF247="Impacto",(Y246-(+Y246*AK247)),IF(AF247="Probabilidad",AM246,""))),"")</f>
        <v>0.4</v>
      </c>
      <c r="AN247" s="155" t="s">
        <v>856</v>
      </c>
      <c r="AO247" s="155" t="s">
        <v>296</v>
      </c>
      <c r="AP247" s="155" t="s">
        <v>243</v>
      </c>
      <c r="AQ247" s="155" t="s">
        <v>221</v>
      </c>
      <c r="AR247" s="837"/>
      <c r="AS247" s="855"/>
      <c r="AT247" s="855"/>
      <c r="AU247" s="852"/>
      <c r="AV247" s="855"/>
      <c r="AW247" s="855"/>
      <c r="AX247" s="852"/>
      <c r="AY247" s="852"/>
      <c r="AZ247" s="852"/>
      <c r="BA247" s="798"/>
      <c r="BB247" s="131"/>
      <c r="BC247" s="131"/>
      <c r="BD247" s="175" t="str">
        <f t="shared" si="37"/>
        <v/>
      </c>
      <c r="BE247" s="151"/>
      <c r="BF247" s="151"/>
      <c r="BG247" s="151"/>
      <c r="BH247" s="151"/>
      <c r="BI247" s="131"/>
      <c r="BJ247" s="131"/>
      <c r="BK247" s="131"/>
      <c r="BL247" s="131"/>
      <c r="BM247" s="157"/>
      <c r="BN247" s="157"/>
      <c r="BO247" s="157"/>
      <c r="BP247" s="157"/>
      <c r="BQ247" s="158" t="str">
        <f t="shared" si="38"/>
        <v/>
      </c>
      <c r="BR247" s="159" t="str">
        <f t="shared" si="39"/>
        <v/>
      </c>
      <c r="BS247" s="975"/>
      <c r="BT247" s="1017"/>
      <c r="BU247" s="1017"/>
      <c r="BV247" s="1264"/>
    </row>
    <row r="248" spans="1:74" x14ac:dyDescent="0.25">
      <c r="A248" s="1062"/>
      <c r="B248" s="901"/>
      <c r="C248" s="1179"/>
      <c r="D248" s="828"/>
      <c r="E248" s="831"/>
      <c r="F248" s="834"/>
      <c r="G248" s="804"/>
      <c r="H248" s="837"/>
      <c r="I248" s="798"/>
      <c r="J248" s="840"/>
      <c r="K248" s="843"/>
      <c r="L248" s="804"/>
      <c r="M248" s="846"/>
      <c r="N248" s="804"/>
      <c r="O248" s="804"/>
      <c r="P248" s="849"/>
      <c r="Q248" s="858"/>
      <c r="R248" s="798"/>
      <c r="S248" s="861"/>
      <c r="T248" s="798"/>
      <c r="U248" s="861"/>
      <c r="V248" s="798"/>
      <c r="W248" s="861"/>
      <c r="X248" s="864"/>
      <c r="Y248" s="861"/>
      <c r="Z248" s="861"/>
      <c r="AA248" s="852"/>
      <c r="AB248" s="152">
        <v>3</v>
      </c>
      <c r="AC248" s="151"/>
      <c r="AD248" s="151"/>
      <c r="AE248" s="151"/>
      <c r="AF248" s="147" t="str">
        <f t="shared" si="40"/>
        <v/>
      </c>
      <c r="AG248" s="153"/>
      <c r="AH248" s="148" t="str">
        <f t="shared" si="41"/>
        <v/>
      </c>
      <c r="AI248" s="153"/>
      <c r="AJ248" s="148" t="str">
        <f t="shared" si="42"/>
        <v/>
      </c>
      <c r="AK248" s="149" t="str">
        <f t="shared" si="43"/>
        <v/>
      </c>
      <c r="AL248" s="154" t="str">
        <f>IFERROR(IF(AND(AF247="Probabilidad",AF248="Probabilidad"),(AL247-(+AL247*AK248)),IF(AND(AF247="Impacto",AF248="Probabilidad"),(AL246-(+AL246*AK248)),IF(AF248="Impacto",AL247,""))),"")</f>
        <v/>
      </c>
      <c r="AM248" s="154" t="str">
        <f>IFERROR(IF(AND(AF247="Impacto",AF248="Impacto"),(AM247-(+AM247*AK248)),IF(AND(AF247="Probabilidad",AF248="Impacto"),(AM246-(+AM246*AK248)),IF(AF248="Probabilidad",AM247,""))),"")</f>
        <v/>
      </c>
      <c r="AN248" s="155"/>
      <c r="AO248" s="155"/>
      <c r="AP248" s="155"/>
      <c r="AQ248" s="155"/>
      <c r="AR248" s="837"/>
      <c r="AS248" s="855"/>
      <c r="AT248" s="855"/>
      <c r="AU248" s="852"/>
      <c r="AV248" s="855"/>
      <c r="AW248" s="855"/>
      <c r="AX248" s="852"/>
      <c r="AY248" s="852"/>
      <c r="AZ248" s="852"/>
      <c r="BA248" s="798"/>
      <c r="BB248" s="131"/>
      <c r="BC248" s="131"/>
      <c r="BD248" s="175" t="str">
        <f t="shared" si="37"/>
        <v/>
      </c>
      <c r="BE248" s="151"/>
      <c r="BF248" s="151"/>
      <c r="BG248" s="151"/>
      <c r="BH248" s="151"/>
      <c r="BI248" s="131"/>
      <c r="BJ248" s="131"/>
      <c r="BK248" s="131"/>
      <c r="BL248" s="131"/>
      <c r="BM248" s="157"/>
      <c r="BN248" s="157"/>
      <c r="BO248" s="157"/>
      <c r="BP248" s="157"/>
      <c r="BQ248" s="158" t="str">
        <f t="shared" si="38"/>
        <v/>
      </c>
      <c r="BR248" s="159" t="str">
        <f t="shared" si="39"/>
        <v/>
      </c>
      <c r="BS248" s="975"/>
      <c r="BT248" s="1017"/>
      <c r="BU248" s="1017"/>
      <c r="BV248" s="1264"/>
    </row>
    <row r="249" spans="1:74" x14ac:dyDescent="0.25">
      <c r="A249" s="1062"/>
      <c r="B249" s="901"/>
      <c r="C249" s="1179"/>
      <c r="D249" s="828"/>
      <c r="E249" s="831"/>
      <c r="F249" s="834"/>
      <c r="G249" s="804"/>
      <c r="H249" s="837"/>
      <c r="I249" s="798"/>
      <c r="J249" s="840"/>
      <c r="K249" s="843"/>
      <c r="L249" s="804"/>
      <c r="M249" s="846"/>
      <c r="N249" s="804"/>
      <c r="O249" s="804"/>
      <c r="P249" s="849"/>
      <c r="Q249" s="858"/>
      <c r="R249" s="798"/>
      <c r="S249" s="861"/>
      <c r="T249" s="798"/>
      <c r="U249" s="861"/>
      <c r="V249" s="798"/>
      <c r="W249" s="861"/>
      <c r="X249" s="864"/>
      <c r="Y249" s="861"/>
      <c r="Z249" s="861"/>
      <c r="AA249" s="852"/>
      <c r="AB249" s="152">
        <v>4</v>
      </c>
      <c r="AC249" s="151"/>
      <c r="AD249" s="151"/>
      <c r="AE249" s="151"/>
      <c r="AF249" s="147" t="str">
        <f t="shared" si="40"/>
        <v/>
      </c>
      <c r="AG249" s="153"/>
      <c r="AH249" s="148" t="str">
        <f t="shared" si="41"/>
        <v/>
      </c>
      <c r="AI249" s="153"/>
      <c r="AJ249" s="148" t="str">
        <f t="shared" si="42"/>
        <v/>
      </c>
      <c r="AK249" s="149" t="str">
        <f t="shared" si="43"/>
        <v/>
      </c>
      <c r="AL249" s="154" t="str">
        <f>IFERROR(IF(AND(AF248="Probabilidad",AF249="Probabilidad"),(AL248-(+AL248*AK249)),IF(AND(AF248="Impacto",AF249="Probabilidad"),(AL247-(+AL247*AK249)),IF(AF249="Impacto",AL248,""))),"")</f>
        <v/>
      </c>
      <c r="AM249" s="154" t="str">
        <f>IFERROR(IF(AND(AF248="Impacto",AF249="Impacto"),(AM248-(+AM248*AK249)),IF(AND(AF248="Probabilidad",AF249="Impacto"),(AM247-(+AM247*AK249)),IF(AF249="Probabilidad",AM248,""))),"")</f>
        <v/>
      </c>
      <c r="AN249" s="155"/>
      <c r="AO249" s="155"/>
      <c r="AP249" s="155"/>
      <c r="AQ249" s="155"/>
      <c r="AR249" s="837"/>
      <c r="AS249" s="855"/>
      <c r="AT249" s="855"/>
      <c r="AU249" s="852"/>
      <c r="AV249" s="855"/>
      <c r="AW249" s="855"/>
      <c r="AX249" s="852"/>
      <c r="AY249" s="852"/>
      <c r="AZ249" s="852"/>
      <c r="BA249" s="798"/>
      <c r="BB249" s="131"/>
      <c r="BC249" s="131"/>
      <c r="BD249" s="175" t="str">
        <f t="shared" si="37"/>
        <v/>
      </c>
      <c r="BE249" s="151"/>
      <c r="BF249" s="151"/>
      <c r="BG249" s="151"/>
      <c r="BH249" s="151"/>
      <c r="BI249" s="131"/>
      <c r="BJ249" s="131"/>
      <c r="BK249" s="131"/>
      <c r="BL249" s="131"/>
      <c r="BM249" s="157"/>
      <c r="BN249" s="157"/>
      <c r="BO249" s="157"/>
      <c r="BP249" s="157"/>
      <c r="BQ249" s="158" t="str">
        <f t="shared" si="38"/>
        <v/>
      </c>
      <c r="BR249" s="159" t="str">
        <f t="shared" si="39"/>
        <v/>
      </c>
      <c r="BS249" s="975"/>
      <c r="BT249" s="1017"/>
      <c r="BU249" s="1017"/>
      <c r="BV249" s="1264"/>
    </row>
    <row r="250" spans="1:74" x14ac:dyDescent="0.25">
      <c r="A250" s="1062"/>
      <c r="B250" s="901"/>
      <c r="C250" s="1179"/>
      <c r="D250" s="828"/>
      <c r="E250" s="831"/>
      <c r="F250" s="834"/>
      <c r="G250" s="804"/>
      <c r="H250" s="837"/>
      <c r="I250" s="798"/>
      <c r="J250" s="840"/>
      <c r="K250" s="843"/>
      <c r="L250" s="804"/>
      <c r="M250" s="846"/>
      <c r="N250" s="804"/>
      <c r="O250" s="804"/>
      <c r="P250" s="849"/>
      <c r="Q250" s="858"/>
      <c r="R250" s="798"/>
      <c r="S250" s="861"/>
      <c r="T250" s="798"/>
      <c r="U250" s="861"/>
      <c r="V250" s="798"/>
      <c r="W250" s="861"/>
      <c r="X250" s="864"/>
      <c r="Y250" s="861"/>
      <c r="Z250" s="861"/>
      <c r="AA250" s="852"/>
      <c r="AB250" s="152">
        <v>5</v>
      </c>
      <c r="AC250" s="151"/>
      <c r="AD250" s="151"/>
      <c r="AE250" s="151"/>
      <c r="AF250" s="147" t="str">
        <f t="shared" si="40"/>
        <v/>
      </c>
      <c r="AG250" s="153"/>
      <c r="AH250" s="148" t="str">
        <f t="shared" si="41"/>
        <v/>
      </c>
      <c r="AI250" s="153"/>
      <c r="AJ250" s="148" t="str">
        <f t="shared" si="42"/>
        <v/>
      </c>
      <c r="AK250" s="149" t="str">
        <f t="shared" si="43"/>
        <v/>
      </c>
      <c r="AL250" s="154" t="str">
        <f>IFERROR(IF(AND(AF249="Probabilidad",AF250="Probabilidad"),(AL249-(+AL249*AK250)),IF(AND(AF249="Impacto",AF250="Probabilidad"),(AL248-(+AL248*AK250)),IF(AF250="Impacto",AL249,""))),"")</f>
        <v/>
      </c>
      <c r="AM250" s="154" t="str">
        <f>IFERROR(IF(AND(AF249="Impacto",AF250="Impacto"),(AM249-(+AM249*AK250)),IF(AND(AF249="Probabilidad",AF250="Impacto"),(AM248-(+AM248*AK250)),IF(AF250="Probabilidad",AM249,""))),"")</f>
        <v/>
      </c>
      <c r="AN250" s="155"/>
      <c r="AO250" s="155"/>
      <c r="AP250" s="155"/>
      <c r="AQ250" s="155"/>
      <c r="AR250" s="837"/>
      <c r="AS250" s="855"/>
      <c r="AT250" s="855"/>
      <c r="AU250" s="852"/>
      <c r="AV250" s="855"/>
      <c r="AW250" s="855"/>
      <c r="AX250" s="852"/>
      <c r="AY250" s="852"/>
      <c r="AZ250" s="852"/>
      <c r="BA250" s="798"/>
      <c r="BB250" s="131"/>
      <c r="BC250" s="131"/>
      <c r="BD250" s="175" t="str">
        <f t="shared" si="37"/>
        <v/>
      </c>
      <c r="BE250" s="151"/>
      <c r="BF250" s="151"/>
      <c r="BG250" s="151"/>
      <c r="BH250" s="151"/>
      <c r="BI250" s="131"/>
      <c r="BJ250" s="131"/>
      <c r="BK250" s="131"/>
      <c r="BL250" s="131"/>
      <c r="BM250" s="157"/>
      <c r="BN250" s="157"/>
      <c r="BO250" s="157"/>
      <c r="BP250" s="157"/>
      <c r="BQ250" s="158" t="str">
        <f t="shared" si="38"/>
        <v/>
      </c>
      <c r="BR250" s="159" t="str">
        <f t="shared" si="39"/>
        <v/>
      </c>
      <c r="BS250" s="975"/>
      <c r="BT250" s="1017"/>
      <c r="BU250" s="1017"/>
      <c r="BV250" s="1264"/>
    </row>
    <row r="251" spans="1:74" ht="15.75" customHeight="1" thickBot="1" x14ac:dyDescent="0.3">
      <c r="A251" s="1062"/>
      <c r="B251" s="901"/>
      <c r="C251" s="1179"/>
      <c r="D251" s="829"/>
      <c r="E251" s="832"/>
      <c r="F251" s="835"/>
      <c r="G251" s="805"/>
      <c r="H251" s="838"/>
      <c r="I251" s="799"/>
      <c r="J251" s="841"/>
      <c r="K251" s="844"/>
      <c r="L251" s="805"/>
      <c r="M251" s="847"/>
      <c r="N251" s="805"/>
      <c r="O251" s="805"/>
      <c r="P251" s="850"/>
      <c r="Q251" s="859"/>
      <c r="R251" s="799"/>
      <c r="S251" s="862"/>
      <c r="T251" s="799"/>
      <c r="U251" s="862"/>
      <c r="V251" s="799"/>
      <c r="W251" s="862"/>
      <c r="X251" s="865"/>
      <c r="Y251" s="862"/>
      <c r="Z251" s="862"/>
      <c r="AA251" s="853"/>
      <c r="AB251" s="164">
        <v>6</v>
      </c>
      <c r="AC251" s="162"/>
      <c r="AD251" s="162"/>
      <c r="AE251" s="162"/>
      <c r="AF251" s="99" t="str">
        <f t="shared" si="40"/>
        <v/>
      </c>
      <c r="AG251" s="242"/>
      <c r="AH251" s="163" t="str">
        <f t="shared" si="41"/>
        <v/>
      </c>
      <c r="AI251" s="242"/>
      <c r="AJ251" s="163" t="str">
        <f t="shared" si="42"/>
        <v/>
      </c>
      <c r="AK251" s="166" t="str">
        <f t="shared" si="43"/>
        <v/>
      </c>
      <c r="AL251" s="154" t="str">
        <f>IFERROR(IF(AND(AF250="Probabilidad",AF251="Probabilidad"),(AL250-(+AL250*AK251)),IF(AND(AF250="Impacto",AF251="Probabilidad"),(AL249-(+AL249*AK251)),IF(AF251="Impacto",AL250,""))),"")</f>
        <v/>
      </c>
      <c r="AM251" s="154" t="str">
        <f>IFERROR(IF(AND(AF250="Impacto",AF251="Impacto"),(AM250-(+AM250*AK251)),IF(AND(AF250="Probabilidad",AF251="Impacto"),(AM249-(+AM249*AK251)),IF(AF251="Probabilidad",AM250,""))),"")</f>
        <v/>
      </c>
      <c r="AN251" s="52"/>
      <c r="AO251" s="52"/>
      <c r="AP251" s="52"/>
      <c r="AQ251" s="52"/>
      <c r="AR251" s="838"/>
      <c r="AS251" s="856"/>
      <c r="AT251" s="856"/>
      <c r="AU251" s="853"/>
      <c r="AV251" s="856"/>
      <c r="AW251" s="856"/>
      <c r="AX251" s="853"/>
      <c r="AY251" s="853"/>
      <c r="AZ251" s="853"/>
      <c r="BA251" s="799"/>
      <c r="BB251" s="169"/>
      <c r="BC251" s="169"/>
      <c r="BD251" s="178" t="str">
        <f t="shared" si="37"/>
        <v/>
      </c>
      <c r="BE251" s="162"/>
      <c r="BF251" s="162"/>
      <c r="BG251" s="162"/>
      <c r="BH251" s="162"/>
      <c r="BI251" s="169"/>
      <c r="BJ251" s="169"/>
      <c r="BK251" s="169"/>
      <c r="BL251" s="169"/>
      <c r="BM251" s="170"/>
      <c r="BN251" s="170"/>
      <c r="BO251" s="170"/>
      <c r="BP251" s="170"/>
      <c r="BQ251" s="171" t="str">
        <f t="shared" si="38"/>
        <v/>
      </c>
      <c r="BR251" s="172" t="str">
        <f t="shared" si="39"/>
        <v/>
      </c>
      <c r="BS251" s="976"/>
      <c r="BT251" s="1049"/>
      <c r="BU251" s="1049"/>
      <c r="BV251" s="1265"/>
    </row>
    <row r="252" spans="1:74" ht="171.75" x14ac:dyDescent="0.25">
      <c r="A252" s="1062"/>
      <c r="B252" s="901"/>
      <c r="C252" s="1179"/>
      <c r="D252" s="827" t="s">
        <v>204</v>
      </c>
      <c r="E252" s="830" t="s">
        <v>896</v>
      </c>
      <c r="F252" s="833">
        <v>6</v>
      </c>
      <c r="G252" s="933" t="s">
        <v>986</v>
      </c>
      <c r="H252" s="836"/>
      <c r="I252" s="797"/>
      <c r="J252" s="839" t="s">
        <v>987</v>
      </c>
      <c r="K252" s="836" t="s">
        <v>324</v>
      </c>
      <c r="L252" s="933" t="s">
        <v>209</v>
      </c>
      <c r="M252" s="845" t="s">
        <v>988</v>
      </c>
      <c r="N252" s="803"/>
      <c r="O252" s="803"/>
      <c r="P252" s="867" t="s">
        <v>989</v>
      </c>
      <c r="Q252" s="879">
        <v>1</v>
      </c>
      <c r="R252" s="797" t="s">
        <v>272</v>
      </c>
      <c r="S252" s="860">
        <f>IF(R252="Muy Alta",100%,IF(R252="Alta",80%,IF(R252="Media",60%,IF(R252="Baja",40%,IF(R252="Muy Baja",20%,"")))))</f>
        <v>0.2</v>
      </c>
      <c r="T252" s="797" t="s">
        <v>328</v>
      </c>
      <c r="U252" s="860">
        <f>IF(T252="Catastrófico",100%,IF(T252="Mayor",80%,IF(T252="Moderado",60%,IF(T252="Menor",40%,IF(T252="Leve",20%,"")))))</f>
        <v>0.2</v>
      </c>
      <c r="V252" s="797" t="s">
        <v>328</v>
      </c>
      <c r="W252" s="860">
        <f>IF(V252="Catastrófico",100%,IF(V252="Mayor",80%,IF(V252="Moderado",60%,IF(V252="Menor",40%,IF(V252="Leve",20%,"")))))</f>
        <v>0.2</v>
      </c>
      <c r="X252" s="863" t="str">
        <f>IF(Y252=100%,"Catastrófico",IF(Y252=80%,"Mayor",IF(Y252=60%,"Moderado",IF(Y252=40%,"Menor",IF(Y252=20%,"Leve","")))))</f>
        <v>Leve</v>
      </c>
      <c r="Y252" s="860">
        <f>IF(AND(U252="",W252=""),"",MAX(U252,W252))</f>
        <v>0.2</v>
      </c>
      <c r="Z252" s="860" t="str">
        <f>CONCATENATE(R252,X252)</f>
        <v>Muy BajaLeve</v>
      </c>
      <c r="AA252" s="851" t="str">
        <f>IF(Z252="Muy AltaLeve","Alto",IF(Z252="Muy AltaMenor","Alto",IF(Z252="Muy AltaModerado","Alto",IF(Z252="Muy AltaMayor","Alto",IF(Z252="Muy AltaCatastrófico","Extremo",IF(Z252="AltaLeve","Moderado",IF(Z252="AltaMenor","Moderado",IF(Z252="AltaModerado","Alto",IF(Z252="AltaMayor","Alto",IF(Z252="AltaCatastrófico","Extremo",IF(Z252="MediaLeve","Moderado",IF(Z252="MediaMenor","Moderado",IF(Z252="MediaModerado","Moderado",IF(Z252="MediaMayor","Alto",IF(Z252="MediaCatastrófico","Extremo",IF(Z252="BajaLeve","Bajo",IF(Z252="BajaMenor","Moderado",IF(Z252="BajaModerado","Moderado",IF(Z252="BajaMayor","Alto",IF(Z252="BajaCatastrófico","Extremo",IF(Z252="Muy BajaLeve","Bajo",IF(Z252="Muy BajaMenor","Bajo",IF(Z252="Muy BajaModerado","Moderado",IF(Z252="Muy BajaMayor","Alto",IF(Z252="Muy BajaCatastrófico","Extremo","")))))))))))))))))))))))))</f>
        <v>Bajo</v>
      </c>
      <c r="AB252" s="98">
        <v>1</v>
      </c>
      <c r="AC252" s="9" t="s">
        <v>990</v>
      </c>
      <c r="AD252" s="9" t="s">
        <v>371</v>
      </c>
      <c r="AE252" s="9" t="s">
        <v>991</v>
      </c>
      <c r="AF252" s="100" t="str">
        <f t="shared" si="40"/>
        <v>Probabilidad</v>
      </c>
      <c r="AG252" s="10" t="s">
        <v>216</v>
      </c>
      <c r="AH252" s="15">
        <f t="shared" si="41"/>
        <v>0.25</v>
      </c>
      <c r="AI252" s="10" t="s">
        <v>217</v>
      </c>
      <c r="AJ252" s="15">
        <f t="shared" si="42"/>
        <v>0.15</v>
      </c>
      <c r="AK252" s="102">
        <f t="shared" si="43"/>
        <v>0.4</v>
      </c>
      <c r="AL252" s="101">
        <f>IFERROR(IF(AF252="Probabilidad",(S252-(+S252*AK252)),IF(AF252="Impacto",S252,"")),"")</f>
        <v>0.12</v>
      </c>
      <c r="AM252" s="101">
        <f>IFERROR(IF(AF252="Impacto",(Y252-(+Y252*AK252)),IF(AF252="Probabilidad",Y252,"")),"")</f>
        <v>0.2</v>
      </c>
      <c r="AN252" s="51" t="s">
        <v>218</v>
      </c>
      <c r="AO252" s="51" t="s">
        <v>296</v>
      </c>
      <c r="AP252" s="51" t="s">
        <v>220</v>
      </c>
      <c r="AQ252" s="51" t="s">
        <v>244</v>
      </c>
      <c r="AR252" s="866" t="s">
        <v>992</v>
      </c>
      <c r="AS252" s="854">
        <f>S252</f>
        <v>0.2</v>
      </c>
      <c r="AT252" s="854">
        <f>IF(AL252="","",MIN(AL252:AL257))</f>
        <v>0.12</v>
      </c>
      <c r="AU252" s="851" t="str">
        <f>IFERROR(IF(AT252="","",IF(AT252&lt;=0.2,"Muy Baja",IF(AT252&lt;=0.4,"Baja",IF(AT252&lt;=0.6,"Media",IF(AT252&lt;=0.8,"Alta","Muy Alta"))))),"")</f>
        <v>Muy Baja</v>
      </c>
      <c r="AV252" s="854">
        <f>Y252</f>
        <v>0.2</v>
      </c>
      <c r="AW252" s="854">
        <f>IF(AM252="","",MIN(AM252:AM257))</f>
        <v>0.2</v>
      </c>
      <c r="AX252" s="851" t="str">
        <f>IFERROR(IF(AW252="","",IF(AW252&lt;=0.2,"Leve",IF(AW252&lt;=0.4,"Menor",IF(AW252&lt;=0.6,"Moderado",IF(AW252&lt;=0.8,"Mayor","Catastrófico"))))),"")</f>
        <v>Leve</v>
      </c>
      <c r="AY252" s="851" t="str">
        <f>AA252</f>
        <v>Bajo</v>
      </c>
      <c r="AZ252" s="851" t="str">
        <f>IFERROR(IF(OR(AND(AU252="Muy Baja",AX252="Leve"),AND(AU252="Muy Baja",AX252="Menor"),AND(AU252="Baja",AX252="Leve")),"Bajo",IF(OR(AND(AU252="Muy baja",AX252="Moderado"),AND(AU252="Baja",AX252="Menor"),AND(AU252="Baja",AX252="Moderado"),AND(AU252="Media",AX252="Leve"),AND(AU252="Media",AX252="Menor"),AND(AU252="Media",AX252="Moderado"),AND(AU252="Alta",AX252="Leve"),AND(AU252="Alta",AX252="Menor")),"Moderado",IF(OR(AND(AU252="Muy Baja",AX252="Mayor"),AND(AU252="Baja",AX252="Mayor"),AND(AU252="Media",AX252="Mayor"),AND(AU252="Alta",AX252="Moderado"),AND(AU252="Alta",AX252="Mayor"),AND(AU252="Muy Alta",AX252="Leve"),AND(AU252="Muy Alta",AX252="Menor"),AND(AU252="Muy Alta",AX252="Moderado"),AND(AU252="Muy Alta",AX252="Mayor")),"Alto",IF(OR(AND(AU252="Muy Baja",AX252="Catastrófico"),AND(AU252="Baja",AX252="Catastrófico"),AND(AU252="Media",AX252="Catastrófico"),AND(AU252="Alta",AX252="Catastrófico"),AND(AU252="Muy Alta",AX252="Catastrófico")),"Extremo","")))),"")</f>
        <v>Bajo</v>
      </c>
      <c r="BA252" s="797" t="s">
        <v>257</v>
      </c>
      <c r="BB252" s="47"/>
      <c r="BC252" s="47"/>
      <c r="BD252" s="104" t="str">
        <f t="shared" si="37"/>
        <v/>
      </c>
      <c r="BE252" s="9"/>
      <c r="BF252" s="9"/>
      <c r="BG252" s="9"/>
      <c r="BH252" s="9"/>
      <c r="BI252" s="47"/>
      <c r="BJ252" s="47"/>
      <c r="BK252" s="47"/>
      <c r="BL252" s="47"/>
      <c r="BM252" s="49"/>
      <c r="BN252" s="49"/>
      <c r="BO252" s="49"/>
      <c r="BP252" s="49"/>
      <c r="BQ252" s="105" t="str">
        <f t="shared" si="38"/>
        <v/>
      </c>
      <c r="BR252" s="129" t="str">
        <f t="shared" si="39"/>
        <v/>
      </c>
      <c r="BS252" s="975" t="s">
        <v>993</v>
      </c>
      <c r="BT252" s="1017" t="s">
        <v>911</v>
      </c>
      <c r="BU252" s="1017" t="s">
        <v>278</v>
      </c>
      <c r="BV252" s="1264" t="s">
        <v>278</v>
      </c>
    </row>
    <row r="253" spans="1:74" x14ac:dyDescent="0.25">
      <c r="A253" s="1062"/>
      <c r="B253" s="901"/>
      <c r="C253" s="1179"/>
      <c r="D253" s="828"/>
      <c r="E253" s="831"/>
      <c r="F253" s="834"/>
      <c r="G253" s="934"/>
      <c r="H253" s="837"/>
      <c r="I253" s="798"/>
      <c r="J253" s="840"/>
      <c r="K253" s="837"/>
      <c r="L253" s="934"/>
      <c r="M253" s="846"/>
      <c r="N253" s="804"/>
      <c r="O253" s="804"/>
      <c r="P253" s="868"/>
      <c r="Q253" s="880"/>
      <c r="R253" s="798"/>
      <c r="S253" s="861"/>
      <c r="T253" s="798"/>
      <c r="U253" s="861"/>
      <c r="V253" s="798"/>
      <c r="W253" s="861"/>
      <c r="X253" s="864"/>
      <c r="Y253" s="861"/>
      <c r="Z253" s="861"/>
      <c r="AA253" s="852"/>
      <c r="AB253" s="152">
        <v>2</v>
      </c>
      <c r="AC253" s="151"/>
      <c r="AD253" s="151"/>
      <c r="AE253" s="151"/>
      <c r="AF253" s="147" t="str">
        <f t="shared" si="40"/>
        <v/>
      </c>
      <c r="AG253" s="153"/>
      <c r="AH253" s="148" t="str">
        <f t="shared" si="41"/>
        <v/>
      </c>
      <c r="AI253" s="153"/>
      <c r="AJ253" s="148" t="str">
        <f t="shared" si="42"/>
        <v/>
      </c>
      <c r="AK253" s="149" t="str">
        <f t="shared" si="43"/>
        <v/>
      </c>
      <c r="AL253" s="154" t="str">
        <f>IFERROR(IF(AND(AF252="Probabilidad",AF253="Probabilidad"),(AL252-(+AL252*AK253)),IF(AF253="Probabilidad",(S252-(+S252*AK253)),IF(AF253="Impacto",AL252,""))),"")</f>
        <v/>
      </c>
      <c r="AM253" s="154" t="str">
        <f>IFERROR(IF(AND(AF252="Impacto",AF253="Impacto"),(AM252-(+AM252*AK253)),IF(AF253="Impacto",(Y252-(+Y252*AK253)),IF(AF253="Probabilidad",AM252,""))),"")</f>
        <v/>
      </c>
      <c r="AN253" s="155"/>
      <c r="AO253" s="155"/>
      <c r="AP253" s="155"/>
      <c r="AQ253" s="155"/>
      <c r="AR253" s="837"/>
      <c r="AS253" s="855"/>
      <c r="AT253" s="855"/>
      <c r="AU253" s="852"/>
      <c r="AV253" s="855"/>
      <c r="AW253" s="855"/>
      <c r="AX253" s="852"/>
      <c r="AY253" s="852"/>
      <c r="AZ253" s="852"/>
      <c r="BA253" s="798"/>
      <c r="BB253" s="131"/>
      <c r="BC253" s="131"/>
      <c r="BD253" s="175" t="str">
        <f t="shared" si="37"/>
        <v/>
      </c>
      <c r="BE253" s="151"/>
      <c r="BF253" s="151"/>
      <c r="BG253" s="151"/>
      <c r="BH253" s="151"/>
      <c r="BI253" s="131"/>
      <c r="BJ253" s="131"/>
      <c r="BK253" s="131"/>
      <c r="BL253" s="131"/>
      <c r="BM253" s="157"/>
      <c r="BN253" s="157"/>
      <c r="BO253" s="157"/>
      <c r="BP253" s="157"/>
      <c r="BQ253" s="158" t="str">
        <f t="shared" si="38"/>
        <v/>
      </c>
      <c r="BR253" s="159" t="str">
        <f t="shared" si="39"/>
        <v/>
      </c>
      <c r="BS253" s="975"/>
      <c r="BT253" s="1017"/>
      <c r="BU253" s="1017"/>
      <c r="BV253" s="1264"/>
    </row>
    <row r="254" spans="1:74" x14ac:dyDescent="0.25">
      <c r="A254" s="1062"/>
      <c r="B254" s="901"/>
      <c r="C254" s="1179"/>
      <c r="D254" s="828"/>
      <c r="E254" s="831"/>
      <c r="F254" s="834"/>
      <c r="G254" s="934"/>
      <c r="H254" s="837"/>
      <c r="I254" s="798"/>
      <c r="J254" s="840"/>
      <c r="K254" s="837"/>
      <c r="L254" s="934"/>
      <c r="M254" s="846"/>
      <c r="N254" s="804"/>
      <c r="O254" s="804"/>
      <c r="P254" s="868"/>
      <c r="Q254" s="880"/>
      <c r="R254" s="798"/>
      <c r="S254" s="861"/>
      <c r="T254" s="798"/>
      <c r="U254" s="861"/>
      <c r="V254" s="798"/>
      <c r="W254" s="861"/>
      <c r="X254" s="864"/>
      <c r="Y254" s="861"/>
      <c r="Z254" s="861"/>
      <c r="AA254" s="852"/>
      <c r="AB254" s="152">
        <v>3</v>
      </c>
      <c r="AC254" s="151"/>
      <c r="AD254" s="151"/>
      <c r="AE254" s="151"/>
      <c r="AF254" s="147" t="str">
        <f t="shared" si="40"/>
        <v/>
      </c>
      <c r="AG254" s="153"/>
      <c r="AH254" s="148" t="str">
        <f t="shared" si="41"/>
        <v/>
      </c>
      <c r="AI254" s="153"/>
      <c r="AJ254" s="148" t="str">
        <f t="shared" si="42"/>
        <v/>
      </c>
      <c r="AK254" s="149" t="str">
        <f t="shared" si="43"/>
        <v/>
      </c>
      <c r="AL254" s="154" t="str">
        <f>IFERROR(IF(AND(AF253="Probabilidad",AF254="Probabilidad"),(AL253-(+AL253*AK254)),IF(AND(AF253="Impacto",AF254="Probabilidad"),(AL252-(+AL252*AK254)),IF(AF254="Impacto",AL253,""))),"")</f>
        <v/>
      </c>
      <c r="AM254" s="154" t="str">
        <f>IFERROR(IF(AND(AF253="Impacto",AF254="Impacto"),(AM253-(+AM253*AK254)),IF(AND(AF253="Probabilidad",AF254="Impacto"),(AM252-(+AM252*AK254)),IF(AF254="Probabilidad",AM253,""))),"")</f>
        <v/>
      </c>
      <c r="AN254" s="155"/>
      <c r="AO254" s="155"/>
      <c r="AP254" s="155"/>
      <c r="AQ254" s="155"/>
      <c r="AR254" s="837"/>
      <c r="AS254" s="855"/>
      <c r="AT254" s="855"/>
      <c r="AU254" s="852"/>
      <c r="AV254" s="855"/>
      <c r="AW254" s="855"/>
      <c r="AX254" s="852"/>
      <c r="AY254" s="852"/>
      <c r="AZ254" s="852"/>
      <c r="BA254" s="798"/>
      <c r="BB254" s="131"/>
      <c r="BC254" s="131"/>
      <c r="BD254" s="175" t="str">
        <f t="shared" si="37"/>
        <v/>
      </c>
      <c r="BE254" s="151"/>
      <c r="BF254" s="151"/>
      <c r="BG254" s="151"/>
      <c r="BH254" s="151"/>
      <c r="BI254" s="131"/>
      <c r="BJ254" s="131"/>
      <c r="BK254" s="131"/>
      <c r="BL254" s="131"/>
      <c r="BM254" s="157"/>
      <c r="BN254" s="157"/>
      <c r="BO254" s="157"/>
      <c r="BP254" s="157"/>
      <c r="BQ254" s="158" t="str">
        <f t="shared" si="38"/>
        <v/>
      </c>
      <c r="BR254" s="159" t="str">
        <f t="shared" si="39"/>
        <v/>
      </c>
      <c r="BS254" s="975"/>
      <c r="BT254" s="1017"/>
      <c r="BU254" s="1017"/>
      <c r="BV254" s="1264"/>
    </row>
    <row r="255" spans="1:74" x14ac:dyDescent="0.25">
      <c r="A255" s="1062"/>
      <c r="B255" s="901"/>
      <c r="C255" s="1179"/>
      <c r="D255" s="828"/>
      <c r="E255" s="831"/>
      <c r="F255" s="834"/>
      <c r="G255" s="934"/>
      <c r="H255" s="837"/>
      <c r="I255" s="798"/>
      <c r="J255" s="840"/>
      <c r="K255" s="837"/>
      <c r="L255" s="934"/>
      <c r="M255" s="846"/>
      <c r="N255" s="804"/>
      <c r="O255" s="804"/>
      <c r="P255" s="868"/>
      <c r="Q255" s="880"/>
      <c r="R255" s="798"/>
      <c r="S255" s="861"/>
      <c r="T255" s="798"/>
      <c r="U255" s="861"/>
      <c r="V255" s="798"/>
      <c r="W255" s="861"/>
      <c r="X255" s="864"/>
      <c r="Y255" s="861"/>
      <c r="Z255" s="861"/>
      <c r="AA255" s="852"/>
      <c r="AB255" s="152">
        <v>4</v>
      </c>
      <c r="AC255" s="151"/>
      <c r="AD255" s="151"/>
      <c r="AE255" s="151"/>
      <c r="AF255" s="147" t="str">
        <f t="shared" si="40"/>
        <v/>
      </c>
      <c r="AG255" s="153"/>
      <c r="AH255" s="148" t="str">
        <f t="shared" si="41"/>
        <v/>
      </c>
      <c r="AI255" s="153"/>
      <c r="AJ255" s="148" t="str">
        <f t="shared" si="42"/>
        <v/>
      </c>
      <c r="AK255" s="149" t="str">
        <f t="shared" si="43"/>
        <v/>
      </c>
      <c r="AL255" s="154" t="str">
        <f>IFERROR(IF(AND(AF254="Probabilidad",AF255="Probabilidad"),(AL254-(+AL254*AK255)),IF(AND(AF254="Impacto",AF255="Probabilidad"),(AL253-(+AL253*AK255)),IF(AF255="Impacto",AL254,""))),"")</f>
        <v/>
      </c>
      <c r="AM255" s="154" t="str">
        <f>IFERROR(IF(AND(AF254="Impacto",AF255="Impacto"),(AM254-(+AM254*AK255)),IF(AND(AF254="Probabilidad",AF255="Impacto"),(AM253-(+AM253*AK255)),IF(AF255="Probabilidad",AM254,""))),"")</f>
        <v/>
      </c>
      <c r="AN255" s="155"/>
      <c r="AO255" s="155"/>
      <c r="AP255" s="155"/>
      <c r="AQ255" s="155"/>
      <c r="AR255" s="837"/>
      <c r="AS255" s="855"/>
      <c r="AT255" s="855"/>
      <c r="AU255" s="852"/>
      <c r="AV255" s="855"/>
      <c r="AW255" s="855"/>
      <c r="AX255" s="852"/>
      <c r="AY255" s="852"/>
      <c r="AZ255" s="852"/>
      <c r="BA255" s="798"/>
      <c r="BB255" s="131"/>
      <c r="BC255" s="131"/>
      <c r="BD255" s="175" t="str">
        <f t="shared" si="37"/>
        <v/>
      </c>
      <c r="BE255" s="151"/>
      <c r="BF255" s="151"/>
      <c r="BG255" s="151"/>
      <c r="BH255" s="151"/>
      <c r="BI255" s="131"/>
      <c r="BJ255" s="131"/>
      <c r="BK255" s="131"/>
      <c r="BL255" s="131"/>
      <c r="BM255" s="157"/>
      <c r="BN255" s="157"/>
      <c r="BO255" s="157"/>
      <c r="BP255" s="157"/>
      <c r="BQ255" s="158" t="str">
        <f t="shared" si="38"/>
        <v/>
      </c>
      <c r="BR255" s="159" t="str">
        <f t="shared" si="39"/>
        <v/>
      </c>
      <c r="BS255" s="975"/>
      <c r="BT255" s="1017"/>
      <c r="BU255" s="1017"/>
      <c r="BV255" s="1264"/>
    </row>
    <row r="256" spans="1:74" x14ac:dyDescent="0.25">
      <c r="A256" s="1062"/>
      <c r="B256" s="901"/>
      <c r="C256" s="1179"/>
      <c r="D256" s="828"/>
      <c r="E256" s="831"/>
      <c r="F256" s="834"/>
      <c r="G256" s="934"/>
      <c r="H256" s="837"/>
      <c r="I256" s="798"/>
      <c r="J256" s="840"/>
      <c r="K256" s="837"/>
      <c r="L256" s="934"/>
      <c r="M256" s="846"/>
      <c r="N256" s="804"/>
      <c r="O256" s="804"/>
      <c r="P256" s="868"/>
      <c r="Q256" s="880"/>
      <c r="R256" s="798"/>
      <c r="S256" s="861"/>
      <c r="T256" s="798"/>
      <c r="U256" s="861"/>
      <c r="V256" s="798"/>
      <c r="W256" s="861"/>
      <c r="X256" s="864"/>
      <c r="Y256" s="861"/>
      <c r="Z256" s="861"/>
      <c r="AA256" s="852"/>
      <c r="AB256" s="152">
        <v>5</v>
      </c>
      <c r="AC256" s="151"/>
      <c r="AD256" s="151"/>
      <c r="AE256" s="151"/>
      <c r="AF256" s="147" t="str">
        <f t="shared" si="40"/>
        <v/>
      </c>
      <c r="AG256" s="153"/>
      <c r="AH256" s="148" t="str">
        <f t="shared" si="41"/>
        <v/>
      </c>
      <c r="AI256" s="153"/>
      <c r="AJ256" s="148" t="str">
        <f t="shared" si="42"/>
        <v/>
      </c>
      <c r="AK256" s="149" t="str">
        <f t="shared" si="43"/>
        <v/>
      </c>
      <c r="AL256" s="154" t="str">
        <f>IFERROR(IF(AND(AF255="Probabilidad",AF256="Probabilidad"),(AL255-(+AL255*AK256)),IF(AND(AF255="Impacto",AF256="Probabilidad"),(AL254-(+AL254*AK256)),IF(AF256="Impacto",AL255,""))),"")</f>
        <v/>
      </c>
      <c r="AM256" s="154" t="str">
        <f>IFERROR(IF(AND(AF255="Impacto",AF256="Impacto"),(AM255-(+AM255*AK256)),IF(AND(AF255="Probabilidad",AF256="Impacto"),(AM254-(+AM254*AK256)),IF(AF256="Probabilidad",AM255,""))),"")</f>
        <v/>
      </c>
      <c r="AN256" s="155"/>
      <c r="AO256" s="155"/>
      <c r="AP256" s="155"/>
      <c r="AQ256" s="155"/>
      <c r="AR256" s="837"/>
      <c r="AS256" s="855"/>
      <c r="AT256" s="855"/>
      <c r="AU256" s="852"/>
      <c r="AV256" s="855"/>
      <c r="AW256" s="855"/>
      <c r="AX256" s="852"/>
      <c r="AY256" s="852"/>
      <c r="AZ256" s="852"/>
      <c r="BA256" s="798"/>
      <c r="BB256" s="131"/>
      <c r="BC256" s="131"/>
      <c r="BD256" s="175" t="str">
        <f t="shared" si="37"/>
        <v/>
      </c>
      <c r="BE256" s="151"/>
      <c r="BF256" s="151"/>
      <c r="BG256" s="151"/>
      <c r="BH256" s="151"/>
      <c r="BI256" s="131"/>
      <c r="BJ256" s="131"/>
      <c r="BK256" s="131"/>
      <c r="BL256" s="131"/>
      <c r="BM256" s="157"/>
      <c r="BN256" s="157"/>
      <c r="BO256" s="157"/>
      <c r="BP256" s="157"/>
      <c r="BQ256" s="158" t="str">
        <f t="shared" si="38"/>
        <v/>
      </c>
      <c r="BR256" s="159" t="str">
        <f t="shared" si="39"/>
        <v/>
      </c>
      <c r="BS256" s="975"/>
      <c r="BT256" s="1017"/>
      <c r="BU256" s="1017"/>
      <c r="BV256" s="1264"/>
    </row>
    <row r="257" spans="1:74" ht="15.75" customHeight="1" thickBot="1" x14ac:dyDescent="0.3">
      <c r="A257" s="1063"/>
      <c r="B257" s="1266"/>
      <c r="C257" s="1267"/>
      <c r="D257" s="829"/>
      <c r="E257" s="832"/>
      <c r="F257" s="835"/>
      <c r="G257" s="935"/>
      <c r="H257" s="838"/>
      <c r="I257" s="799"/>
      <c r="J257" s="841"/>
      <c r="K257" s="838"/>
      <c r="L257" s="935"/>
      <c r="M257" s="847"/>
      <c r="N257" s="805"/>
      <c r="O257" s="805"/>
      <c r="P257" s="869"/>
      <c r="Q257" s="881"/>
      <c r="R257" s="799"/>
      <c r="S257" s="862"/>
      <c r="T257" s="799"/>
      <c r="U257" s="862"/>
      <c r="V257" s="799"/>
      <c r="W257" s="862"/>
      <c r="X257" s="865"/>
      <c r="Y257" s="862"/>
      <c r="Z257" s="862"/>
      <c r="AA257" s="853"/>
      <c r="AB257" s="164">
        <v>6</v>
      </c>
      <c r="AC257" s="162"/>
      <c r="AD257" s="162"/>
      <c r="AE257" s="162"/>
      <c r="AF257" s="177" t="str">
        <f t="shared" si="40"/>
        <v/>
      </c>
      <c r="AG257" s="165"/>
      <c r="AH257" s="163" t="str">
        <f t="shared" si="41"/>
        <v/>
      </c>
      <c r="AI257" s="165"/>
      <c r="AJ257" s="163" t="str">
        <f t="shared" si="42"/>
        <v/>
      </c>
      <c r="AK257" s="166" t="str">
        <f t="shared" si="43"/>
        <v/>
      </c>
      <c r="AL257" s="154" t="str">
        <f>IFERROR(IF(AND(AF256="Probabilidad",AF257="Probabilidad"),(AL256-(+AL256*AK257)),IF(AND(AF256="Impacto",AF257="Probabilidad"),(AL255-(+AL255*AK257)),IF(AF257="Impacto",AL256,""))),"")</f>
        <v/>
      </c>
      <c r="AM257" s="154" t="str">
        <f>IFERROR(IF(AND(AF256="Impacto",AF257="Impacto"),(AM256-(+AM256*AK257)),IF(AND(AF256="Probabilidad",AF257="Impacto"),(AM255-(+AM255*AK257)),IF(AF257="Probabilidad",AM256,""))),"")</f>
        <v/>
      </c>
      <c r="AN257" s="52"/>
      <c r="AO257" s="52"/>
      <c r="AP257" s="52"/>
      <c r="AQ257" s="52"/>
      <c r="AR257" s="838"/>
      <c r="AS257" s="856"/>
      <c r="AT257" s="856"/>
      <c r="AU257" s="853"/>
      <c r="AV257" s="856"/>
      <c r="AW257" s="856"/>
      <c r="AX257" s="853"/>
      <c r="AY257" s="853"/>
      <c r="AZ257" s="853"/>
      <c r="BA257" s="799"/>
      <c r="BB257" s="169"/>
      <c r="BC257" s="169"/>
      <c r="BD257" s="178" t="str">
        <f t="shared" si="37"/>
        <v/>
      </c>
      <c r="BE257" s="162"/>
      <c r="BF257" s="162"/>
      <c r="BG257" s="162"/>
      <c r="BH257" s="162"/>
      <c r="BI257" s="169"/>
      <c r="BJ257" s="169"/>
      <c r="BK257" s="169"/>
      <c r="BL257" s="169"/>
      <c r="BM257" s="170"/>
      <c r="BN257" s="170"/>
      <c r="BO257" s="170"/>
      <c r="BP257" s="170"/>
      <c r="BQ257" s="171" t="str">
        <f t="shared" si="38"/>
        <v/>
      </c>
      <c r="BR257" s="172" t="str">
        <f t="shared" si="39"/>
        <v/>
      </c>
      <c r="BS257" s="976"/>
      <c r="BT257" s="1049"/>
      <c r="BU257" s="1049"/>
      <c r="BV257" s="1265"/>
    </row>
    <row r="258" spans="1:74" ht="112.5" customHeight="1" x14ac:dyDescent="0.25">
      <c r="A258" s="924" t="s">
        <v>994</v>
      </c>
      <c r="B258" s="900" t="s">
        <v>202</v>
      </c>
      <c r="C258" s="903" t="s">
        <v>995</v>
      </c>
      <c r="D258" s="827" t="s">
        <v>204</v>
      </c>
      <c r="E258" s="830" t="s">
        <v>996</v>
      </c>
      <c r="F258" s="833">
        <v>1</v>
      </c>
      <c r="G258" s="867" t="s">
        <v>997</v>
      </c>
      <c r="H258" s="836"/>
      <c r="I258" s="797"/>
      <c r="J258" s="839" t="s">
        <v>998</v>
      </c>
      <c r="K258" s="842" t="s">
        <v>324</v>
      </c>
      <c r="L258" s="803" t="s">
        <v>209</v>
      </c>
      <c r="M258" s="873" t="s">
        <v>999</v>
      </c>
      <c r="N258" s="803"/>
      <c r="O258" s="803"/>
      <c r="P258" s="1268" t="s">
        <v>1000</v>
      </c>
      <c r="Q258" s="879">
        <v>0.85</v>
      </c>
      <c r="R258" s="797" t="s">
        <v>458</v>
      </c>
      <c r="S258" s="860">
        <f>IF(R258="Muy Alta",100%,IF(R258="Alta",80%,IF(R258="Media",60%,IF(R258="Baja",40%,IF(R258="Muy Baja",20%,"")))))</f>
        <v>1</v>
      </c>
      <c r="T258" s="797" t="s">
        <v>328</v>
      </c>
      <c r="U258" s="860">
        <f>IF(T258="Catastrófico",100%,IF(T258="Mayor",80%,IF(T258="Moderado",60%,IF(T258="Menor",40%,IF(T258="Leve",20%,"")))))</f>
        <v>0.2</v>
      </c>
      <c r="V258" s="797" t="s">
        <v>328</v>
      </c>
      <c r="W258" s="860">
        <f>IF(V258="Catastrófico",100%,IF(V258="Mayor",80%,IF(V258="Moderado",60%,IF(V258="Menor",40%,IF(V258="Leve",20%,"")))))</f>
        <v>0.2</v>
      </c>
      <c r="X258" s="863" t="str">
        <f>IF(Y258=100%,"Catastrófico",IF(Y258=80%,"Mayor",IF(Y258=60%,"Moderado",IF(Y258=40%,"Menor",IF(Y258=20%,"Leve","")))))</f>
        <v>Leve</v>
      </c>
      <c r="Y258" s="860">
        <f>IF(AND(U258="",W258=""),"",MAX(U258,W258))</f>
        <v>0.2</v>
      </c>
      <c r="Z258" s="860" t="str">
        <f>CONCATENATE(R258,X258)</f>
        <v>Muy AltaLeve</v>
      </c>
      <c r="AA258" s="845" t="str">
        <f>IF(Z258="Muy AltaLeve","Alto",IF(Z258="Muy AltaMenor","Alto",IF(Z258="Muy AltaModerado","Alto",IF(Z258="Muy AltaMayor","Alto",IF(Z258="Muy AltaCatastrófico","Extremo",IF(Z258="AltaLeve","Moderado",IF(Z258="AltaMenor","Moderado",IF(Z258="AltaModerado","Alto",IF(Z258="AltaMayor","Alto",IF(Z258="AltaCatastrófico","Extremo",IF(Z258="MediaLeve","Moderado",IF(Z258="MediaMenor","Moderado",IF(Z258="MediaModerado","Moderado",IF(Z258="MediaMayor","Alto",IF(Z258="MediaCatastrófico","Extremo",IF(Z258="BajaLeve","Bajo",IF(Z258="BajaMenor","Moderado",IF(Z258="BajaModerado","Moderado",IF(Z258="BajaMayor","Alto",IF(Z258="BajaCatastrófico","Extremo",IF(Z258="Muy BajaLeve","Bajo",IF(Z258="Muy BajaMenor","Bajo",IF(Z258="Muy BajaModerado","Moderado",IF(Z258="Muy BajaMayor","Alto",IF(Z258="Muy BajaCatastrófico","Extremo","")))))))))))))))))))))))))</f>
        <v>Alto</v>
      </c>
      <c r="AB258" s="98">
        <v>1</v>
      </c>
      <c r="AC258" s="9" t="s">
        <v>1001</v>
      </c>
      <c r="AD258" s="9" t="s">
        <v>282</v>
      </c>
      <c r="AE258" s="9" t="s">
        <v>1002</v>
      </c>
      <c r="AF258" s="147" t="str">
        <f t="shared" si="40"/>
        <v>Probabilidad</v>
      </c>
      <c r="AG258" s="10" t="s">
        <v>216</v>
      </c>
      <c r="AH258" s="148">
        <f t="shared" si="41"/>
        <v>0.25</v>
      </c>
      <c r="AI258" s="10" t="s">
        <v>217</v>
      </c>
      <c r="AJ258" s="148">
        <f t="shared" si="42"/>
        <v>0.15</v>
      </c>
      <c r="AK258" s="149">
        <f t="shared" si="43"/>
        <v>0.4</v>
      </c>
      <c r="AL258" s="101">
        <f>IFERROR(IF(AF258="Probabilidad",(S258-(+S258*AK258)),IF(AF258="Impacto",S258,"")),"")</f>
        <v>0.6</v>
      </c>
      <c r="AM258" s="101">
        <f>IFERROR(IF(AF258="Impacto",(Y258-(+Y258*AK258)),IF(AF258="Probabilidad",Y258,"")),"")</f>
        <v>0.2</v>
      </c>
      <c r="AN258" s="51" t="s">
        <v>218</v>
      </c>
      <c r="AO258" s="51" t="s">
        <v>475</v>
      </c>
      <c r="AP258" s="51" t="s">
        <v>220</v>
      </c>
      <c r="AQ258" s="51" t="s">
        <v>221</v>
      </c>
      <c r="AR258" s="866" t="s">
        <v>1003</v>
      </c>
      <c r="AS258" s="854">
        <f>S258</f>
        <v>1</v>
      </c>
      <c r="AT258" s="854">
        <f>IF(AL258="","",MIN(AL258:AL263))</f>
        <v>0.6</v>
      </c>
      <c r="AU258" s="851" t="str">
        <f>IFERROR(IF(AT258="","",IF(AT258&lt;=0.2,"Muy Baja",IF(AT258&lt;=0.4,"Baja",IF(AT258&lt;=0.6,"Media",IF(AT258&lt;=0.8,"Alta","Muy Alta"))))),"")</f>
        <v>Media</v>
      </c>
      <c r="AV258" s="854">
        <f>Y258</f>
        <v>0.2</v>
      </c>
      <c r="AW258" s="854">
        <f>IF(AM258="","",MIN(AM258:AM263))</f>
        <v>0.11250000000000002</v>
      </c>
      <c r="AX258" s="851" t="str">
        <f>IFERROR(IF(AW258="","",IF(AW258&lt;=0.2,"Leve",IF(AW258&lt;=0.4,"Menor",IF(AW258&lt;=0.6,"Moderado",IF(AW258&lt;=0.8,"Mayor","Catastrófico"))))),"")</f>
        <v>Leve</v>
      </c>
      <c r="AY258" s="851" t="str">
        <f>AA258</f>
        <v>Alto</v>
      </c>
      <c r="AZ258" s="851" t="str">
        <f>IFERROR(IF(OR(AND(AU258="Muy Baja",AX258="Leve"),AND(AU258="Muy Baja",AX258="Menor"),AND(AU258="Baja",AX258="Leve")),"Bajo",IF(OR(AND(AU258="Muy baja",AX258="Moderado"),AND(AU258="Baja",AX258="Menor"),AND(AU258="Baja",AX258="Moderado"),AND(AU258="Media",AX258="Leve"),AND(AU258="Media",AX258="Menor"),AND(AU258="Media",AX258="Moderado"),AND(AU258="Alta",AX258="Leve"),AND(AU258="Alta",AX258="Menor")),"Moderado",IF(OR(AND(AU258="Muy Baja",AX258="Mayor"),AND(AU258="Baja",AX258="Mayor"),AND(AU258="Media",AX258="Mayor"),AND(AU258="Alta",AX258="Moderado"),AND(AU258="Alta",AX258="Mayor"),AND(AU258="Muy Alta",AX258="Leve"),AND(AU258="Muy Alta",AX258="Menor"),AND(AU258="Muy Alta",AX258="Moderado"),AND(AU258="Muy Alta",AX258="Mayor")),"Alto",IF(OR(AND(AU258="Muy Baja",AX258="Catastrófico"),AND(AU258="Baja",AX258="Catastrófico"),AND(AU258="Media",AX258="Catastrófico"),AND(AU258="Alta",AX258="Catastrófico"),AND(AU258="Muy Alta",AX258="Catastrófico")),"Extremo","")))),"")</f>
        <v>Moderado</v>
      </c>
      <c r="BA258" s="797" t="s">
        <v>223</v>
      </c>
      <c r="BB258" s="627" t="s">
        <v>1004</v>
      </c>
      <c r="BC258" s="627" t="s">
        <v>1005</v>
      </c>
      <c r="BD258" s="103">
        <f>IF(SUM(BE258:BH258)=0,"",SUM(BE258:BH258))</f>
        <v>4</v>
      </c>
      <c r="BE258" s="50">
        <v>1</v>
      </c>
      <c r="BF258" s="50">
        <v>1</v>
      </c>
      <c r="BG258" s="50">
        <v>1</v>
      </c>
      <c r="BH258" s="50">
        <v>1</v>
      </c>
      <c r="BI258" s="47" t="s">
        <v>502</v>
      </c>
      <c r="BJ258" s="47" t="s">
        <v>1006</v>
      </c>
      <c r="BK258" s="47" t="s">
        <v>1007</v>
      </c>
      <c r="BL258" s="47" t="s">
        <v>1008</v>
      </c>
      <c r="BM258" s="49">
        <v>1</v>
      </c>
      <c r="BN258" s="49"/>
      <c r="BO258" s="49"/>
      <c r="BP258" s="49"/>
      <c r="BQ258" s="105">
        <f>IF(SUM(BM258:BP258)=0,"",SUM(BM258:BP258))</f>
        <v>1</v>
      </c>
      <c r="BR258" s="129">
        <f>IF(ISERROR(BQ258/BD258),"",(BQ258/BD258))</f>
        <v>0.25</v>
      </c>
      <c r="BS258" s="818" t="s">
        <v>1009</v>
      </c>
      <c r="BT258" s="867" t="s">
        <v>911</v>
      </c>
      <c r="BU258" s="867" t="s">
        <v>278</v>
      </c>
      <c r="BV258" s="870" t="s">
        <v>278</v>
      </c>
    </row>
    <row r="259" spans="1:74" ht="112.5" customHeight="1" x14ac:dyDescent="0.25">
      <c r="A259" s="925"/>
      <c r="B259" s="901"/>
      <c r="C259" s="904"/>
      <c r="D259" s="828"/>
      <c r="E259" s="831"/>
      <c r="F259" s="834"/>
      <c r="G259" s="868"/>
      <c r="H259" s="837"/>
      <c r="I259" s="798"/>
      <c r="J259" s="840"/>
      <c r="K259" s="843"/>
      <c r="L259" s="804"/>
      <c r="M259" s="874"/>
      <c r="N259" s="804"/>
      <c r="O259" s="804"/>
      <c r="P259" s="1269"/>
      <c r="Q259" s="880"/>
      <c r="R259" s="798"/>
      <c r="S259" s="861"/>
      <c r="T259" s="798"/>
      <c r="U259" s="861"/>
      <c r="V259" s="798"/>
      <c r="W259" s="861"/>
      <c r="X259" s="864"/>
      <c r="Y259" s="861"/>
      <c r="Z259" s="861"/>
      <c r="AA259" s="846"/>
      <c r="AB259" s="152">
        <v>2</v>
      </c>
      <c r="AC259" s="132" t="s">
        <v>1010</v>
      </c>
      <c r="AD259" s="132" t="s">
        <v>274</v>
      </c>
      <c r="AE259" s="151" t="s">
        <v>1011</v>
      </c>
      <c r="AF259" s="147" t="str">
        <f t="shared" si="40"/>
        <v>Impacto</v>
      </c>
      <c r="AG259" s="153" t="s">
        <v>267</v>
      </c>
      <c r="AH259" s="148">
        <f t="shared" si="41"/>
        <v>0.1</v>
      </c>
      <c r="AI259" s="153" t="s">
        <v>217</v>
      </c>
      <c r="AJ259" s="148">
        <f t="shared" si="42"/>
        <v>0.15</v>
      </c>
      <c r="AK259" s="149">
        <f t="shared" si="43"/>
        <v>0.25</v>
      </c>
      <c r="AL259" s="154">
        <f>IFERROR(IF(AND(AF258="Probabilidad",AF259="Probabilidad"),(AL258-(+AL258*AK259)),IF(AF259="Probabilidad",(S258-(+S258*AK259)),IF(AF259="Impacto",AL258,""))),"")</f>
        <v>0.6</v>
      </c>
      <c r="AM259" s="154">
        <f>IFERROR(IF(AND(AF258="Impacto",AF259="Impacto"),(AM258-(+AM258*AK259)),IF(AF259="Impacto",(Y258-(+Y258*AK259)),IF(AF259="Probabilidad",AM258,""))),"")</f>
        <v>0.15000000000000002</v>
      </c>
      <c r="AN259" s="155" t="s">
        <v>856</v>
      </c>
      <c r="AO259" s="155" t="s">
        <v>296</v>
      </c>
      <c r="AP259" s="155" t="s">
        <v>243</v>
      </c>
      <c r="AQ259" s="155" t="s">
        <v>221</v>
      </c>
      <c r="AR259" s="837"/>
      <c r="AS259" s="855"/>
      <c r="AT259" s="855"/>
      <c r="AU259" s="852"/>
      <c r="AV259" s="855"/>
      <c r="AW259" s="855"/>
      <c r="AX259" s="852"/>
      <c r="AY259" s="852"/>
      <c r="AZ259" s="852"/>
      <c r="BA259" s="798"/>
      <c r="BB259" s="469" t="s">
        <v>1012</v>
      </c>
      <c r="BC259" s="469" t="s">
        <v>1013</v>
      </c>
      <c r="BD259" s="150">
        <f t="shared" ref="BD259:BD269" si="44">IF(SUM(BE259:BH259)=0,"",SUM(BE259:BH259))</f>
        <v>4</v>
      </c>
      <c r="BE259" s="156">
        <v>1</v>
      </c>
      <c r="BF259" s="156">
        <v>1</v>
      </c>
      <c r="BG259" s="156">
        <v>1</v>
      </c>
      <c r="BH259" s="156">
        <v>1</v>
      </c>
      <c r="BI259" s="131" t="s">
        <v>502</v>
      </c>
      <c r="BJ259" s="131" t="s">
        <v>1006</v>
      </c>
      <c r="BK259" s="131" t="s">
        <v>1014</v>
      </c>
      <c r="BL259" s="131" t="s">
        <v>1015</v>
      </c>
      <c r="BM259" s="157">
        <v>1</v>
      </c>
      <c r="BN259" s="157"/>
      <c r="BO259" s="157"/>
      <c r="BP259" s="157"/>
      <c r="BQ259" s="158">
        <f>IF(SUM(BM259:BP259)=0,"",SUM(BM259:BP259))</f>
        <v>1</v>
      </c>
      <c r="BR259" s="159">
        <f>IF(ISERROR(BQ259/BD259),"",(BQ259/BD259))</f>
        <v>0.25</v>
      </c>
      <c r="BS259" s="819"/>
      <c r="BT259" s="868"/>
      <c r="BU259" s="868"/>
      <c r="BV259" s="871"/>
    </row>
    <row r="260" spans="1:74" ht="112.5" customHeight="1" x14ac:dyDescent="0.25">
      <c r="A260" s="925"/>
      <c r="B260" s="901"/>
      <c r="C260" s="904"/>
      <c r="D260" s="828"/>
      <c r="E260" s="831"/>
      <c r="F260" s="834"/>
      <c r="G260" s="868"/>
      <c r="H260" s="837"/>
      <c r="I260" s="798"/>
      <c r="J260" s="840"/>
      <c r="K260" s="843"/>
      <c r="L260" s="804"/>
      <c r="M260" s="874"/>
      <c r="N260" s="804"/>
      <c r="O260" s="804"/>
      <c r="P260" s="1269"/>
      <c r="Q260" s="880"/>
      <c r="R260" s="798"/>
      <c r="S260" s="861"/>
      <c r="T260" s="798"/>
      <c r="U260" s="861"/>
      <c r="V260" s="798"/>
      <c r="W260" s="861"/>
      <c r="X260" s="864"/>
      <c r="Y260" s="861"/>
      <c r="Z260" s="861"/>
      <c r="AA260" s="846"/>
      <c r="AB260" s="152">
        <v>3</v>
      </c>
      <c r="AC260" s="132" t="s">
        <v>1016</v>
      </c>
      <c r="AD260" s="132" t="s">
        <v>282</v>
      </c>
      <c r="AE260" s="132" t="s">
        <v>1017</v>
      </c>
      <c r="AF260" s="147" t="str">
        <f t="shared" si="40"/>
        <v>Impacto</v>
      </c>
      <c r="AG260" s="153" t="s">
        <v>267</v>
      </c>
      <c r="AH260" s="148">
        <f t="shared" si="41"/>
        <v>0.1</v>
      </c>
      <c r="AI260" s="153" t="s">
        <v>217</v>
      </c>
      <c r="AJ260" s="148">
        <f t="shared" si="42"/>
        <v>0.15</v>
      </c>
      <c r="AK260" s="149">
        <f t="shared" si="43"/>
        <v>0.25</v>
      </c>
      <c r="AL260" s="154">
        <f>IFERROR(IF(AND(AF259="Probabilidad",AF260="Probabilidad"),(AL259-(+AL259*AK260)),IF(AND(AF259="Impacto",AF260="Probabilidad"),(AL258-(+AL258*AK260)),IF(AF260="Impacto",AL259,""))),"")</f>
        <v>0.6</v>
      </c>
      <c r="AM260" s="154">
        <f>IFERROR(IF(AND(AF259="Impacto",AF260="Impacto"),(AM259-(+AM259*AK260)),IF(AND(AF259="Probabilidad",AF260="Impacto"),(AM258-(+AM258*AK260)),IF(AF260="Probabilidad",AM259,""))),"")</f>
        <v>0.11250000000000002</v>
      </c>
      <c r="AN260" s="155" t="s">
        <v>218</v>
      </c>
      <c r="AO260" s="155" t="s">
        <v>296</v>
      </c>
      <c r="AP260" s="155" t="s">
        <v>220</v>
      </c>
      <c r="AQ260" s="155" t="s">
        <v>221</v>
      </c>
      <c r="AR260" s="837"/>
      <c r="AS260" s="855"/>
      <c r="AT260" s="855"/>
      <c r="AU260" s="852"/>
      <c r="AV260" s="855"/>
      <c r="AW260" s="855"/>
      <c r="AX260" s="852"/>
      <c r="AY260" s="852"/>
      <c r="AZ260" s="852"/>
      <c r="BA260" s="798"/>
      <c r="BB260" s="628"/>
      <c r="BC260" s="628"/>
      <c r="BD260" s="150" t="str">
        <f t="shared" si="44"/>
        <v/>
      </c>
      <c r="BE260" s="156"/>
      <c r="BF260" s="156"/>
      <c r="BG260" s="156"/>
      <c r="BH260" s="156"/>
      <c r="BI260" s="131"/>
      <c r="BJ260" s="131"/>
      <c r="BK260" s="131"/>
      <c r="BL260" s="131"/>
      <c r="BM260" s="157"/>
      <c r="BN260" s="157"/>
      <c r="BO260" s="157"/>
      <c r="BP260" s="157"/>
      <c r="BQ260" s="158" t="str">
        <f t="shared" ref="BQ260:BQ269" si="45">IF(SUM(BM260:BP260)=0,"",SUM(BM260:BP260))</f>
        <v/>
      </c>
      <c r="BR260" s="159" t="str">
        <f t="shared" ref="BR260:BR269" si="46">IF(ISERROR(BQ260/BD260),"",(BQ260/BD260))</f>
        <v/>
      </c>
      <c r="BS260" s="819"/>
      <c r="BT260" s="868"/>
      <c r="BU260" s="868"/>
      <c r="BV260" s="871"/>
    </row>
    <row r="261" spans="1:74" x14ac:dyDescent="0.25">
      <c r="A261" s="925"/>
      <c r="B261" s="901"/>
      <c r="C261" s="904"/>
      <c r="D261" s="828"/>
      <c r="E261" s="831"/>
      <c r="F261" s="834"/>
      <c r="G261" s="868"/>
      <c r="H261" s="837"/>
      <c r="I261" s="798"/>
      <c r="J261" s="840"/>
      <c r="K261" s="843"/>
      <c r="L261" s="804"/>
      <c r="M261" s="874"/>
      <c r="N261" s="804"/>
      <c r="O261" s="804"/>
      <c r="P261" s="1269"/>
      <c r="Q261" s="880"/>
      <c r="R261" s="798"/>
      <c r="S261" s="861"/>
      <c r="T261" s="798"/>
      <c r="U261" s="861"/>
      <c r="V261" s="798"/>
      <c r="W261" s="861"/>
      <c r="X261" s="864"/>
      <c r="Y261" s="861"/>
      <c r="Z261" s="861"/>
      <c r="AA261" s="846"/>
      <c r="AB261" s="152">
        <v>4</v>
      </c>
      <c r="AC261" s="151"/>
      <c r="AD261" s="151"/>
      <c r="AE261" s="151"/>
      <c r="AF261" s="147" t="str">
        <f t="shared" si="40"/>
        <v/>
      </c>
      <c r="AG261" s="153"/>
      <c r="AH261" s="148" t="str">
        <f t="shared" si="41"/>
        <v/>
      </c>
      <c r="AI261" s="153"/>
      <c r="AJ261" s="148" t="str">
        <f t="shared" si="42"/>
        <v/>
      </c>
      <c r="AK261" s="149" t="str">
        <f t="shared" si="43"/>
        <v/>
      </c>
      <c r="AL261" s="154" t="str">
        <f>IFERROR(IF(AND(AF260="Probabilidad",AF261="Probabilidad"),(AL260-(+AL260*AK261)),IF(AND(AF260="Impacto",AF261="Probabilidad"),(AL259-(+AL259*AK261)),IF(AF261="Impacto",AL260,""))),"")</f>
        <v/>
      </c>
      <c r="AM261" s="154" t="str">
        <f>IFERROR(IF(AND(AF260="Impacto",AF261="Impacto"),(AM260-(+AM260*AK261)),IF(AND(AF260="Probabilidad",AF261="Impacto"),(AM259-(+AM259*AK261)),IF(AF261="Probabilidad",AM260,""))),"")</f>
        <v/>
      </c>
      <c r="AN261" s="155"/>
      <c r="AO261" s="155"/>
      <c r="AP261" s="155"/>
      <c r="AQ261" s="155"/>
      <c r="AR261" s="837"/>
      <c r="AS261" s="855"/>
      <c r="AT261" s="855"/>
      <c r="AU261" s="852"/>
      <c r="AV261" s="855"/>
      <c r="AW261" s="855"/>
      <c r="AX261" s="852"/>
      <c r="AY261" s="852"/>
      <c r="AZ261" s="852"/>
      <c r="BA261" s="798"/>
      <c r="BB261" s="628"/>
      <c r="BC261" s="628"/>
      <c r="BD261" s="150" t="str">
        <f t="shared" si="44"/>
        <v/>
      </c>
      <c r="BE261" s="156"/>
      <c r="BF261" s="156"/>
      <c r="BG261" s="156"/>
      <c r="BH261" s="156"/>
      <c r="BI261" s="131"/>
      <c r="BJ261" s="131"/>
      <c r="BK261" s="131"/>
      <c r="BL261" s="131"/>
      <c r="BM261" s="157"/>
      <c r="BN261" s="157"/>
      <c r="BO261" s="157"/>
      <c r="BP261" s="157"/>
      <c r="BQ261" s="158" t="str">
        <f t="shared" si="45"/>
        <v/>
      </c>
      <c r="BR261" s="159" t="str">
        <f t="shared" si="46"/>
        <v/>
      </c>
      <c r="BS261" s="819"/>
      <c r="BT261" s="868"/>
      <c r="BU261" s="868"/>
      <c r="BV261" s="871"/>
    </row>
    <row r="262" spans="1:74" x14ac:dyDescent="0.25">
      <c r="A262" s="925"/>
      <c r="B262" s="901"/>
      <c r="C262" s="904"/>
      <c r="D262" s="828"/>
      <c r="E262" s="831"/>
      <c r="F262" s="834"/>
      <c r="G262" s="868"/>
      <c r="H262" s="837"/>
      <c r="I262" s="798"/>
      <c r="J262" s="840"/>
      <c r="K262" s="843"/>
      <c r="L262" s="804"/>
      <c r="M262" s="874"/>
      <c r="N262" s="804"/>
      <c r="O262" s="804"/>
      <c r="P262" s="1269"/>
      <c r="Q262" s="880"/>
      <c r="R262" s="798"/>
      <c r="S262" s="861"/>
      <c r="T262" s="798"/>
      <c r="U262" s="861"/>
      <c r="V262" s="798"/>
      <c r="W262" s="861"/>
      <c r="X262" s="864"/>
      <c r="Y262" s="861"/>
      <c r="Z262" s="861"/>
      <c r="AA262" s="846"/>
      <c r="AB262" s="152">
        <v>5</v>
      </c>
      <c r="AC262" s="160"/>
      <c r="AD262" s="160"/>
      <c r="AE262" s="151"/>
      <c r="AF262" s="147" t="str">
        <f t="shared" si="40"/>
        <v/>
      </c>
      <c r="AG262" s="153"/>
      <c r="AH262" s="148" t="str">
        <f t="shared" si="41"/>
        <v/>
      </c>
      <c r="AI262" s="153"/>
      <c r="AJ262" s="148" t="str">
        <f t="shared" si="42"/>
        <v/>
      </c>
      <c r="AK262" s="149" t="str">
        <f t="shared" si="43"/>
        <v/>
      </c>
      <c r="AL262" s="154" t="str">
        <f>IFERROR(IF(AND(AF261="Probabilidad",AF262="Probabilidad"),(AL261-(+AL261*AK262)),IF(AND(AF261="Impacto",AF262="Probabilidad"),(AL260-(+AL260*AK262)),IF(AF262="Impacto",AL261,""))),"")</f>
        <v/>
      </c>
      <c r="AM262" s="154" t="str">
        <f>IFERROR(IF(AND(AF261="Impacto",AF262="Impacto"),(AM261-(+AM261*AK262)),IF(AND(AF261="Probabilidad",AF262="Impacto"),(AM260-(+AM260*AK262)),IF(AF262="Probabilidad",AM261,""))),"")</f>
        <v/>
      </c>
      <c r="AN262" s="155"/>
      <c r="AO262" s="155"/>
      <c r="AP262" s="155"/>
      <c r="AQ262" s="155"/>
      <c r="AR262" s="837"/>
      <c r="AS262" s="855"/>
      <c r="AT262" s="855"/>
      <c r="AU262" s="852"/>
      <c r="AV262" s="855"/>
      <c r="AW262" s="855"/>
      <c r="AX262" s="852"/>
      <c r="AY262" s="852"/>
      <c r="AZ262" s="852"/>
      <c r="BA262" s="798"/>
      <c r="BB262" s="628"/>
      <c r="BC262" s="628"/>
      <c r="BD262" s="150" t="str">
        <f t="shared" si="44"/>
        <v/>
      </c>
      <c r="BE262" s="156"/>
      <c r="BF262" s="156"/>
      <c r="BG262" s="156"/>
      <c r="BH262" s="156"/>
      <c r="BI262" s="131"/>
      <c r="BJ262" s="131"/>
      <c r="BK262" s="131"/>
      <c r="BL262" s="131"/>
      <c r="BM262" s="157"/>
      <c r="BN262" s="157"/>
      <c r="BO262" s="157"/>
      <c r="BP262" s="157"/>
      <c r="BQ262" s="158" t="str">
        <f t="shared" si="45"/>
        <v/>
      </c>
      <c r="BR262" s="159" t="str">
        <f t="shared" si="46"/>
        <v/>
      </c>
      <c r="BS262" s="819"/>
      <c r="BT262" s="868"/>
      <c r="BU262" s="868"/>
      <c r="BV262" s="871"/>
    </row>
    <row r="263" spans="1:74" ht="15.75" customHeight="1" thickBot="1" x14ac:dyDescent="0.3">
      <c r="A263" s="925"/>
      <c r="B263" s="901"/>
      <c r="C263" s="904"/>
      <c r="D263" s="829"/>
      <c r="E263" s="832"/>
      <c r="F263" s="835"/>
      <c r="G263" s="869"/>
      <c r="H263" s="838"/>
      <c r="I263" s="799"/>
      <c r="J263" s="841"/>
      <c r="K263" s="844"/>
      <c r="L263" s="805"/>
      <c r="M263" s="875"/>
      <c r="N263" s="805"/>
      <c r="O263" s="805"/>
      <c r="P263" s="1270"/>
      <c r="Q263" s="881"/>
      <c r="R263" s="799"/>
      <c r="S263" s="862"/>
      <c r="T263" s="799"/>
      <c r="U263" s="862"/>
      <c r="V263" s="799"/>
      <c r="W263" s="862"/>
      <c r="X263" s="865"/>
      <c r="Y263" s="862"/>
      <c r="Z263" s="862"/>
      <c r="AA263" s="847"/>
      <c r="AB263" s="164">
        <v>6</v>
      </c>
      <c r="AC263" s="162"/>
      <c r="AD263" s="162"/>
      <c r="AE263" s="162"/>
      <c r="AF263" s="99" t="str">
        <f t="shared" si="40"/>
        <v/>
      </c>
      <c r="AG263" s="165"/>
      <c r="AH263" s="163" t="str">
        <f t="shared" si="41"/>
        <v/>
      </c>
      <c r="AI263" s="165"/>
      <c r="AJ263" s="163" t="str">
        <f t="shared" si="42"/>
        <v/>
      </c>
      <c r="AK263" s="166" t="str">
        <f t="shared" si="43"/>
        <v/>
      </c>
      <c r="AL263" s="154" t="str">
        <f>IFERROR(IF(AND(AF262="Probabilidad",AF263="Probabilidad"),(AL262-(+AL262*AK263)),IF(AND(AF262="Impacto",AF263="Probabilidad"),(AL261-(+AL261*AK263)),IF(AF263="Impacto",AL262,""))),"")</f>
        <v/>
      </c>
      <c r="AM263" s="154" t="str">
        <f>IFERROR(IF(AND(AF262="Impacto",AF263="Impacto"),(AM262-(+AM262*AK263)),IF(AND(AF262="Probabilidad",AF263="Impacto"),(AM261-(+AM261*AK263)),IF(AF263="Probabilidad",AM262,""))),"")</f>
        <v/>
      </c>
      <c r="AN263" s="127"/>
      <c r="AO263" s="52"/>
      <c r="AP263" s="52"/>
      <c r="AQ263" s="52"/>
      <c r="AR263" s="838"/>
      <c r="AS263" s="856"/>
      <c r="AT263" s="856"/>
      <c r="AU263" s="853"/>
      <c r="AV263" s="856"/>
      <c r="AW263" s="856"/>
      <c r="AX263" s="853"/>
      <c r="AY263" s="853"/>
      <c r="AZ263" s="853"/>
      <c r="BA263" s="799"/>
      <c r="BB263" s="629"/>
      <c r="BC263" s="629"/>
      <c r="BD263" s="161" t="str">
        <f t="shared" si="44"/>
        <v/>
      </c>
      <c r="BE263" s="168"/>
      <c r="BF263" s="168"/>
      <c r="BG263" s="168"/>
      <c r="BH263" s="168"/>
      <c r="BI263" s="169"/>
      <c r="BJ263" s="169"/>
      <c r="BK263" s="169"/>
      <c r="BL263" s="169"/>
      <c r="BM263" s="170"/>
      <c r="BN263" s="170"/>
      <c r="BO263" s="170"/>
      <c r="BP263" s="170"/>
      <c r="BQ263" s="171" t="str">
        <f t="shared" si="45"/>
        <v/>
      </c>
      <c r="BR263" s="172" t="str">
        <f t="shared" si="46"/>
        <v/>
      </c>
      <c r="BS263" s="820"/>
      <c r="BT263" s="869"/>
      <c r="BU263" s="869"/>
      <c r="BV263" s="872"/>
    </row>
    <row r="264" spans="1:74" ht="124.5" customHeight="1" x14ac:dyDescent="0.25">
      <c r="A264" s="925"/>
      <c r="B264" s="901"/>
      <c r="C264" s="904"/>
      <c r="D264" s="827" t="s">
        <v>204</v>
      </c>
      <c r="E264" s="830" t="s">
        <v>996</v>
      </c>
      <c r="F264" s="833">
        <v>2</v>
      </c>
      <c r="G264" s="803" t="s">
        <v>1018</v>
      </c>
      <c r="H264" s="836"/>
      <c r="I264" s="797"/>
      <c r="J264" s="839" t="s">
        <v>1019</v>
      </c>
      <c r="K264" s="842" t="s">
        <v>324</v>
      </c>
      <c r="L264" s="803" t="s">
        <v>209</v>
      </c>
      <c r="M264" s="873" t="s">
        <v>1020</v>
      </c>
      <c r="N264" s="803"/>
      <c r="O264" s="803"/>
      <c r="P264" s="1268" t="s">
        <v>1021</v>
      </c>
      <c r="Q264" s="879">
        <v>0</v>
      </c>
      <c r="R264" s="797" t="s">
        <v>458</v>
      </c>
      <c r="S264" s="860">
        <f>IF(R264="Muy Alta",100%,IF(R264="Alta",80%,IF(R264="Media",60%,IF(R264="Baja",40%,IF(R264="Muy Baja",20%,"")))))</f>
        <v>1</v>
      </c>
      <c r="T264" s="797" t="s">
        <v>253</v>
      </c>
      <c r="U264" s="860">
        <f>IF(T264="Catastrófico",100%,IF(T264="Mayor",80%,IF(T264="Moderado",60%,IF(T264="Menor",40%,IF(T264="Leve",20%,"")))))</f>
        <v>0.4</v>
      </c>
      <c r="V264" s="797" t="s">
        <v>253</v>
      </c>
      <c r="W264" s="860">
        <f>IF(V264="Catastrófico",100%,IF(V264="Mayor",80%,IF(V264="Moderado",60%,IF(V264="Menor",40%,IF(V264="Leve",20%,"")))))</f>
        <v>0.4</v>
      </c>
      <c r="X264" s="863" t="str">
        <f>IF(Y264=100%,"Catastrófico",IF(Y264=80%,"Mayor",IF(Y264=60%,"Moderado",IF(Y264=40%,"Menor",IF(Y264=20%,"Leve","")))))</f>
        <v>Menor</v>
      </c>
      <c r="Y264" s="860">
        <f>IF(AND(U264="",W264=""),"",MAX(U264,W264))</f>
        <v>0.4</v>
      </c>
      <c r="Z264" s="860" t="str">
        <f>CONCATENATE(R264,X264)</f>
        <v>Muy AltaMenor</v>
      </c>
      <c r="AA264" s="851" t="str">
        <f>IF(Z264="Muy AltaLeve","Alto",IF(Z264="Muy AltaMenor","Alto",IF(Z264="Muy AltaModerado","Alto",IF(Z264="Muy AltaMayor","Alto",IF(Z264="Muy AltaCatastrófico","Extremo",IF(Z264="AltaLeve","Moderado",IF(Z264="AltaMenor","Moderado",IF(Z264="AltaModerado","Alto",IF(Z264="AltaMayor","Alto",IF(Z264="AltaCatastrófico","Extremo",IF(Z264="MediaLeve","Moderado",IF(Z264="MediaMenor","Moderado",IF(Z264="MediaModerado","Moderado",IF(Z264="MediaMayor","Alto",IF(Z264="MediaCatastrófico","Extremo",IF(Z264="BajaLeve","Bajo",IF(Z264="BajaMenor","Moderado",IF(Z264="BajaModerado","Moderado",IF(Z264="BajaMayor","Alto",IF(Z264="BajaCatastrófico","Extremo",IF(Z264="Muy BajaLeve","Bajo",IF(Z264="Muy BajaMenor","Bajo",IF(Z264="Muy BajaModerado","Moderado",IF(Z264="Muy BajaMayor","Alto",IF(Z264="Muy BajaCatastrófico","Extremo","")))))))))))))))))))))))))</f>
        <v>Alto</v>
      </c>
      <c r="AB264" s="98">
        <v>1</v>
      </c>
      <c r="AC264" s="544" t="s">
        <v>1022</v>
      </c>
      <c r="AD264" s="13" t="s">
        <v>274</v>
      </c>
      <c r="AE264" s="13" t="s">
        <v>1023</v>
      </c>
      <c r="AF264" s="100" t="str">
        <f t="shared" si="40"/>
        <v>Probabilidad</v>
      </c>
      <c r="AG264" s="10" t="s">
        <v>216</v>
      </c>
      <c r="AH264" s="15">
        <f t="shared" si="41"/>
        <v>0.25</v>
      </c>
      <c r="AI264" s="10" t="s">
        <v>217</v>
      </c>
      <c r="AJ264" s="15">
        <f t="shared" si="42"/>
        <v>0.15</v>
      </c>
      <c r="AK264" s="102">
        <f t="shared" si="43"/>
        <v>0.4</v>
      </c>
      <c r="AL264" s="101">
        <f>IFERROR(IF(AF264="Probabilidad",(S264-(+S264*AK264)),IF(AF264="Impacto",S264,"")),"")</f>
        <v>0.6</v>
      </c>
      <c r="AM264" s="101">
        <f>IFERROR(IF(AF264="Impacto",(Y264-(+Y264*AK264)),IF(AF264="Probabilidad",Y264,"")),"")</f>
        <v>0.4</v>
      </c>
      <c r="AN264" s="51" t="s">
        <v>218</v>
      </c>
      <c r="AO264" s="51" t="s">
        <v>296</v>
      </c>
      <c r="AP264" s="51" t="s">
        <v>220</v>
      </c>
      <c r="AQ264" s="51" t="s">
        <v>221</v>
      </c>
      <c r="AR264" s="866" t="s">
        <v>1024</v>
      </c>
      <c r="AS264" s="854">
        <f>S264</f>
        <v>1</v>
      </c>
      <c r="AT264" s="854">
        <f>IF(AL264="","",MIN(AL264:AL269))</f>
        <v>0.36</v>
      </c>
      <c r="AU264" s="851" t="str">
        <f>IFERROR(IF(AT264="","",IF(AT264&lt;=0.2,"Muy Baja",IF(AT264&lt;=0.4,"Baja",IF(AT264&lt;=0.6,"Media",IF(AT264&lt;=0.8,"Alta","Muy Alta"))))),"")</f>
        <v>Baja</v>
      </c>
      <c r="AV264" s="854">
        <f>Y264</f>
        <v>0.4</v>
      </c>
      <c r="AW264" s="854">
        <f>IF(AM264="","",MIN(AM264:AM269))</f>
        <v>0.22500000000000003</v>
      </c>
      <c r="AX264" s="851" t="str">
        <f>IFERROR(IF(AW264="","",IF(AW264&lt;=0.2,"Leve",IF(AW264&lt;=0.4,"Menor",IF(AW264&lt;=0.6,"Moderado",IF(AW264&lt;=0.8,"Mayor","Catastrófico"))))),"")</f>
        <v>Menor</v>
      </c>
      <c r="AY264" s="851" t="str">
        <f>AA264</f>
        <v>Alto</v>
      </c>
      <c r="AZ264" s="851" t="str">
        <f>IFERROR(IF(OR(AND(AU264="Muy Baja",AX264="Leve"),AND(AU264="Muy Baja",AX264="Menor"),AND(AU264="Baja",AX264="Leve")),"Bajo",IF(OR(AND(AU264="Muy baja",AX264="Moderado"),AND(AU264="Baja",AX264="Menor"),AND(AU264="Baja",AX264="Moderado"),AND(AU264="Media",AX264="Leve"),AND(AU264="Media",AX264="Menor"),AND(AU264="Media",AX264="Moderado"),AND(AU264="Alta",AX264="Leve"),AND(AU264="Alta",AX264="Menor")),"Moderado",IF(OR(AND(AU264="Muy Baja",AX264="Mayor"),AND(AU264="Baja",AX264="Mayor"),AND(AU264="Media",AX264="Mayor"),AND(AU264="Alta",AX264="Moderado"),AND(AU264="Alta",AX264="Mayor"),AND(AU264="Muy Alta",AX264="Leve"),AND(AU264="Muy Alta",AX264="Menor"),AND(AU264="Muy Alta",AX264="Moderado"),AND(AU264="Muy Alta",AX264="Mayor")),"Alto",IF(OR(AND(AU264="Muy Baja",AX264="Catastrófico"),AND(AU264="Baja",AX264="Catastrófico"),AND(AU264="Media",AX264="Catastrófico"),AND(AU264="Alta",AX264="Catastrófico"),AND(AU264="Muy Alta",AX264="Catastrófico")),"Extremo","")))),"")</f>
        <v>Moderado</v>
      </c>
      <c r="BA264" s="797" t="s">
        <v>223</v>
      </c>
      <c r="BB264" s="468" t="s">
        <v>1025</v>
      </c>
      <c r="BC264" s="468" t="s">
        <v>1026</v>
      </c>
      <c r="BD264" s="104">
        <f t="shared" si="44"/>
        <v>2</v>
      </c>
      <c r="BE264" s="9">
        <v>0</v>
      </c>
      <c r="BF264" s="9">
        <v>1</v>
      </c>
      <c r="BG264" s="9">
        <v>0</v>
      </c>
      <c r="BH264" s="9">
        <v>1</v>
      </c>
      <c r="BI264" s="9" t="s">
        <v>502</v>
      </c>
      <c r="BJ264" s="9" t="s">
        <v>1027</v>
      </c>
      <c r="BK264" s="47"/>
      <c r="BL264" s="47"/>
      <c r="BM264" s="49"/>
      <c r="BN264" s="49"/>
      <c r="BO264" s="49"/>
      <c r="BP264" s="49"/>
      <c r="BQ264" s="105" t="str">
        <f t="shared" si="45"/>
        <v/>
      </c>
      <c r="BR264" s="129" t="str">
        <f t="shared" si="46"/>
        <v/>
      </c>
      <c r="BS264" s="818" t="s">
        <v>1028</v>
      </c>
      <c r="BT264" s="803" t="s">
        <v>911</v>
      </c>
      <c r="BU264" s="803" t="s">
        <v>278</v>
      </c>
      <c r="BV264" s="806" t="s">
        <v>278</v>
      </c>
    </row>
    <row r="265" spans="1:74" ht="124.5" customHeight="1" x14ac:dyDescent="0.25">
      <c r="A265" s="925"/>
      <c r="B265" s="901"/>
      <c r="C265" s="904"/>
      <c r="D265" s="828"/>
      <c r="E265" s="831"/>
      <c r="F265" s="834"/>
      <c r="G265" s="804"/>
      <c r="H265" s="837"/>
      <c r="I265" s="798"/>
      <c r="J265" s="840"/>
      <c r="K265" s="843"/>
      <c r="L265" s="804"/>
      <c r="M265" s="874"/>
      <c r="N265" s="804"/>
      <c r="O265" s="804"/>
      <c r="P265" s="1269"/>
      <c r="Q265" s="880"/>
      <c r="R265" s="798"/>
      <c r="S265" s="861"/>
      <c r="T265" s="798"/>
      <c r="U265" s="861"/>
      <c r="V265" s="798"/>
      <c r="W265" s="861"/>
      <c r="X265" s="864"/>
      <c r="Y265" s="861"/>
      <c r="Z265" s="861"/>
      <c r="AA265" s="852"/>
      <c r="AB265" s="152">
        <v>2</v>
      </c>
      <c r="AC265" s="132" t="s">
        <v>1029</v>
      </c>
      <c r="AD265" s="151" t="s">
        <v>274</v>
      </c>
      <c r="AE265" s="151" t="s">
        <v>1030</v>
      </c>
      <c r="AF265" s="173" t="str">
        <f>IF(OR(AG265="Preventivo",AG265="Detectivo"),"Probabilidad",IF(AG265="Correctivo","Impacto",""))</f>
        <v>Probabilidad</v>
      </c>
      <c r="AG265" s="155" t="s">
        <v>216</v>
      </c>
      <c r="AH265" s="148">
        <f t="shared" si="41"/>
        <v>0.25</v>
      </c>
      <c r="AI265" s="155" t="s">
        <v>217</v>
      </c>
      <c r="AJ265" s="148">
        <f t="shared" si="42"/>
        <v>0.15</v>
      </c>
      <c r="AK265" s="149">
        <f t="shared" si="43"/>
        <v>0.4</v>
      </c>
      <c r="AL265" s="174">
        <f>IFERROR(IF(AND(AF264="Probabilidad",AF265="Probabilidad"),(AL264-(+AL264*AK265)),IF(AF265="Probabilidad",(S264-(+S264*AK265)),IF(AF265="Impacto",AL264,""))),"")</f>
        <v>0.36</v>
      </c>
      <c r="AM265" s="174">
        <f>IFERROR(IF(AND(AF264="Impacto",AF265="Impacto"),(AM264-(+AM264*AK265)),IF(AF265="Impacto",(Y264-(+Y264*AK265)),IF(AF265="Probabilidad",AM264,""))),"")</f>
        <v>0.4</v>
      </c>
      <c r="AN265" s="155" t="s">
        <v>218</v>
      </c>
      <c r="AO265" s="155" t="s">
        <v>296</v>
      </c>
      <c r="AP265" s="155" t="s">
        <v>220</v>
      </c>
      <c r="AQ265" s="155" t="s">
        <v>221</v>
      </c>
      <c r="AR265" s="837"/>
      <c r="AS265" s="855"/>
      <c r="AT265" s="855"/>
      <c r="AU265" s="852"/>
      <c r="AV265" s="855"/>
      <c r="AW265" s="855"/>
      <c r="AX265" s="852"/>
      <c r="AY265" s="852"/>
      <c r="AZ265" s="852"/>
      <c r="BA265" s="798"/>
      <c r="BB265" s="619"/>
      <c r="BC265" s="619"/>
      <c r="BD265" s="175" t="str">
        <f t="shared" si="44"/>
        <v/>
      </c>
      <c r="BE265" s="151"/>
      <c r="BF265" s="151"/>
      <c r="BG265" s="151"/>
      <c r="BH265" s="151"/>
      <c r="BI265" s="131"/>
      <c r="BJ265" s="131"/>
      <c r="BK265" s="131"/>
      <c r="BL265" s="131"/>
      <c r="BM265" s="157"/>
      <c r="BN265" s="157"/>
      <c r="BO265" s="157"/>
      <c r="BP265" s="157"/>
      <c r="BQ265" s="158" t="str">
        <f t="shared" si="45"/>
        <v/>
      </c>
      <c r="BR265" s="159" t="str">
        <f t="shared" si="46"/>
        <v/>
      </c>
      <c r="BS265" s="819"/>
      <c r="BT265" s="804"/>
      <c r="BU265" s="804"/>
      <c r="BV265" s="807"/>
    </row>
    <row r="266" spans="1:74" ht="124.5" customHeight="1" x14ac:dyDescent="0.25">
      <c r="A266" s="925"/>
      <c r="B266" s="901"/>
      <c r="C266" s="904"/>
      <c r="D266" s="828"/>
      <c r="E266" s="831"/>
      <c r="F266" s="834"/>
      <c r="G266" s="804"/>
      <c r="H266" s="837"/>
      <c r="I266" s="798"/>
      <c r="J266" s="840"/>
      <c r="K266" s="843"/>
      <c r="L266" s="804"/>
      <c r="M266" s="874"/>
      <c r="N266" s="804"/>
      <c r="O266" s="804"/>
      <c r="P266" s="1269"/>
      <c r="Q266" s="880"/>
      <c r="R266" s="798"/>
      <c r="S266" s="861"/>
      <c r="T266" s="798"/>
      <c r="U266" s="861"/>
      <c r="V266" s="798"/>
      <c r="W266" s="861"/>
      <c r="X266" s="864"/>
      <c r="Y266" s="861"/>
      <c r="Z266" s="861"/>
      <c r="AA266" s="852"/>
      <c r="AB266" s="152">
        <v>3</v>
      </c>
      <c r="AC266" s="132" t="s">
        <v>1031</v>
      </c>
      <c r="AD266" s="151" t="s">
        <v>274</v>
      </c>
      <c r="AE266" s="151" t="s">
        <v>1032</v>
      </c>
      <c r="AF266" s="147" t="str">
        <f>IF(OR(AG266="Preventivo",AG266="Detectivo"),"Probabilidad",IF(AG266="Correctivo","Impacto",""))</f>
        <v>Impacto</v>
      </c>
      <c r="AG266" s="153" t="s">
        <v>267</v>
      </c>
      <c r="AH266" s="148">
        <f t="shared" si="41"/>
        <v>0.1</v>
      </c>
      <c r="AI266" s="153" t="s">
        <v>217</v>
      </c>
      <c r="AJ266" s="148">
        <f t="shared" si="42"/>
        <v>0.15</v>
      </c>
      <c r="AK266" s="149">
        <f t="shared" si="43"/>
        <v>0.25</v>
      </c>
      <c r="AL266" s="154">
        <f>IFERROR(IF(AND(AF265="Probabilidad",AF266="Probabilidad"),(AL265-(+AL265*AK266)),IF(AND(AF265="Impacto",AF266="Probabilidad"),(AL264-(+AL264*AK266)),IF(AF266="Impacto",AL265,""))),"")</f>
        <v>0.36</v>
      </c>
      <c r="AM266" s="154">
        <f>IFERROR(IF(AND(AF265="Impacto",AF266="Impacto"),(AM265-(+AM265*AK266)),IF(AND(AF265="Probabilidad",AF266="Impacto"),(AM264-(+AM264*AK266)),IF(AF266="Probabilidad",AM265,""))),"")</f>
        <v>0.30000000000000004</v>
      </c>
      <c r="AN266" s="155" t="s">
        <v>218</v>
      </c>
      <c r="AO266" s="155" t="s">
        <v>296</v>
      </c>
      <c r="AP266" s="155" t="s">
        <v>220</v>
      </c>
      <c r="AQ266" s="155" t="s">
        <v>244</v>
      </c>
      <c r="AR266" s="837"/>
      <c r="AS266" s="855"/>
      <c r="AT266" s="855"/>
      <c r="AU266" s="852"/>
      <c r="AV266" s="855"/>
      <c r="AW266" s="855"/>
      <c r="AX266" s="852"/>
      <c r="AY266" s="852"/>
      <c r="AZ266" s="852"/>
      <c r="BA266" s="798"/>
      <c r="BB266" s="131"/>
      <c r="BC266" s="131"/>
      <c r="BD266" s="175" t="str">
        <f t="shared" si="44"/>
        <v/>
      </c>
      <c r="BE266" s="151"/>
      <c r="BF266" s="151"/>
      <c r="BG266" s="151"/>
      <c r="BH266" s="151"/>
      <c r="BI266" s="131"/>
      <c r="BJ266" s="131"/>
      <c r="BK266" s="131"/>
      <c r="BL266" s="131"/>
      <c r="BM266" s="157"/>
      <c r="BN266" s="157"/>
      <c r="BO266" s="157"/>
      <c r="BP266" s="157"/>
      <c r="BQ266" s="158" t="str">
        <f t="shared" si="45"/>
        <v/>
      </c>
      <c r="BR266" s="159" t="str">
        <f t="shared" si="46"/>
        <v/>
      </c>
      <c r="BS266" s="819"/>
      <c r="BT266" s="804"/>
      <c r="BU266" s="804"/>
      <c r="BV266" s="807"/>
    </row>
    <row r="267" spans="1:74" ht="124.5" customHeight="1" x14ac:dyDescent="0.25">
      <c r="A267" s="925"/>
      <c r="B267" s="901"/>
      <c r="C267" s="904"/>
      <c r="D267" s="828"/>
      <c r="E267" s="831"/>
      <c r="F267" s="834"/>
      <c r="G267" s="804"/>
      <c r="H267" s="837"/>
      <c r="I267" s="798"/>
      <c r="J267" s="840"/>
      <c r="K267" s="843"/>
      <c r="L267" s="804"/>
      <c r="M267" s="874"/>
      <c r="N267" s="804"/>
      <c r="O267" s="804"/>
      <c r="P267" s="1269"/>
      <c r="Q267" s="880"/>
      <c r="R267" s="798"/>
      <c r="S267" s="861"/>
      <c r="T267" s="798"/>
      <c r="U267" s="861"/>
      <c r="V267" s="798"/>
      <c r="W267" s="861"/>
      <c r="X267" s="864"/>
      <c r="Y267" s="861"/>
      <c r="Z267" s="861"/>
      <c r="AA267" s="852"/>
      <c r="AB267" s="152">
        <v>4</v>
      </c>
      <c r="AC267" s="663" t="s">
        <v>1033</v>
      </c>
      <c r="AD267" s="648" t="s">
        <v>274</v>
      </c>
      <c r="AE267" s="585" t="s">
        <v>1034</v>
      </c>
      <c r="AF267" s="147" t="str">
        <f t="shared" si="40"/>
        <v>Impacto</v>
      </c>
      <c r="AG267" s="153" t="s">
        <v>267</v>
      </c>
      <c r="AH267" s="148">
        <f t="shared" si="41"/>
        <v>0.1</v>
      </c>
      <c r="AI267" s="153" t="s">
        <v>217</v>
      </c>
      <c r="AJ267" s="148">
        <f t="shared" si="42"/>
        <v>0.15</v>
      </c>
      <c r="AK267" s="149">
        <f t="shared" si="43"/>
        <v>0.25</v>
      </c>
      <c r="AL267" s="154">
        <f>IFERROR(IF(AND(AF266="Probabilidad",AF267="Probabilidad"),(AL266-(+AL266*AK267)),IF(AND(AF266="Impacto",AF267="Probabilidad"),(AL265-(+AL265*AK267)),IF(AF267="Impacto",AL266,""))),"")</f>
        <v>0.36</v>
      </c>
      <c r="AM267" s="154">
        <f>IFERROR(IF(AND(AF266="Impacto",AF267="Impacto"),(AM266-(+AM266*AK267)),IF(AND(AF266="Probabilidad",AF267="Impacto"),(AM265-(+AM265*AK267)),IF(AF267="Probabilidad",AM266,""))),"")</f>
        <v>0.22500000000000003</v>
      </c>
      <c r="AN267" s="155" t="s">
        <v>218</v>
      </c>
      <c r="AO267" s="155" t="s">
        <v>296</v>
      </c>
      <c r="AP267" s="155" t="s">
        <v>220</v>
      </c>
      <c r="AQ267" s="155" t="s">
        <v>221</v>
      </c>
      <c r="AR267" s="837"/>
      <c r="AS267" s="855"/>
      <c r="AT267" s="855"/>
      <c r="AU267" s="852"/>
      <c r="AV267" s="855"/>
      <c r="AW267" s="855"/>
      <c r="AX267" s="852"/>
      <c r="AY267" s="852"/>
      <c r="AZ267" s="852"/>
      <c r="BA267" s="798"/>
      <c r="BB267" s="131"/>
      <c r="BC267" s="131"/>
      <c r="BD267" s="175" t="str">
        <f t="shared" si="44"/>
        <v/>
      </c>
      <c r="BE267" s="151"/>
      <c r="BF267" s="151"/>
      <c r="BG267" s="151"/>
      <c r="BH267" s="151"/>
      <c r="BI267" s="131"/>
      <c r="BJ267" s="131"/>
      <c r="BK267" s="131"/>
      <c r="BL267" s="131"/>
      <c r="BM267" s="157"/>
      <c r="BN267" s="157"/>
      <c r="BO267" s="157"/>
      <c r="BP267" s="157"/>
      <c r="BQ267" s="158" t="str">
        <f t="shared" si="45"/>
        <v/>
      </c>
      <c r="BR267" s="159" t="str">
        <f t="shared" si="46"/>
        <v/>
      </c>
      <c r="BS267" s="819"/>
      <c r="BT267" s="804"/>
      <c r="BU267" s="804"/>
      <c r="BV267" s="807"/>
    </row>
    <row r="268" spans="1:74" x14ac:dyDescent="0.25">
      <c r="A268" s="925"/>
      <c r="B268" s="901"/>
      <c r="C268" s="904"/>
      <c r="D268" s="828"/>
      <c r="E268" s="831"/>
      <c r="F268" s="834"/>
      <c r="G268" s="804"/>
      <c r="H268" s="837"/>
      <c r="I268" s="798"/>
      <c r="J268" s="840"/>
      <c r="K268" s="843"/>
      <c r="L268" s="804"/>
      <c r="M268" s="874"/>
      <c r="N268" s="804"/>
      <c r="O268" s="804"/>
      <c r="P268" s="1269"/>
      <c r="Q268" s="880"/>
      <c r="R268" s="798"/>
      <c r="S268" s="861"/>
      <c r="T268" s="798"/>
      <c r="U268" s="861"/>
      <c r="V268" s="798"/>
      <c r="W268" s="861"/>
      <c r="X268" s="864"/>
      <c r="Y268" s="861"/>
      <c r="Z268" s="861"/>
      <c r="AA268" s="852"/>
      <c r="AB268" s="152">
        <v>5</v>
      </c>
      <c r="AC268" s="132"/>
      <c r="AD268" s="176"/>
      <c r="AE268" s="151"/>
      <c r="AF268" s="147" t="str">
        <f t="shared" si="40"/>
        <v/>
      </c>
      <c r="AG268" s="153"/>
      <c r="AH268" s="148" t="str">
        <f t="shared" si="41"/>
        <v/>
      </c>
      <c r="AI268" s="153"/>
      <c r="AJ268" s="148" t="str">
        <f t="shared" si="42"/>
        <v/>
      </c>
      <c r="AK268" s="149" t="str">
        <f t="shared" si="43"/>
        <v/>
      </c>
      <c r="AL268" s="154" t="str">
        <f>IFERROR(IF(AND(AF267="Probabilidad",AF268="Probabilidad"),(AL267-(+AL267*AK268)),IF(AND(AF267="Impacto",AF268="Probabilidad"),(AL266-(+AL266*AK268)),IF(AF268="Impacto",AL267,""))),"")</f>
        <v/>
      </c>
      <c r="AM268" s="154" t="str">
        <f>IFERROR(IF(AND(AF267="Impacto",AF268="Impacto"),(AM267-(+AM267*AK268)),IF(AND(AF267="Probabilidad",AF268="Impacto"),(AM266-(+AM266*AK268)),IF(AF268="Probabilidad",AM267,""))),"")</f>
        <v/>
      </c>
      <c r="AN268" s="155"/>
      <c r="AO268" s="155"/>
      <c r="AP268" s="155"/>
      <c r="AQ268" s="155"/>
      <c r="AR268" s="837"/>
      <c r="AS268" s="855"/>
      <c r="AT268" s="855"/>
      <c r="AU268" s="852"/>
      <c r="AV268" s="855"/>
      <c r="AW268" s="855"/>
      <c r="AX268" s="852"/>
      <c r="AY268" s="852"/>
      <c r="AZ268" s="852"/>
      <c r="BA268" s="798"/>
      <c r="BB268" s="131"/>
      <c r="BC268" s="131"/>
      <c r="BD268" s="175" t="str">
        <f t="shared" si="44"/>
        <v/>
      </c>
      <c r="BE268" s="151"/>
      <c r="BF268" s="151"/>
      <c r="BG268" s="151"/>
      <c r="BH268" s="151"/>
      <c r="BI268" s="131"/>
      <c r="BJ268" s="131"/>
      <c r="BK268" s="131"/>
      <c r="BL268" s="131"/>
      <c r="BM268" s="157"/>
      <c r="BN268" s="157"/>
      <c r="BO268" s="157"/>
      <c r="BP268" s="157"/>
      <c r="BQ268" s="158" t="str">
        <f t="shared" si="45"/>
        <v/>
      </c>
      <c r="BR268" s="159" t="str">
        <f t="shared" si="46"/>
        <v/>
      </c>
      <c r="BS268" s="819"/>
      <c r="BT268" s="804"/>
      <c r="BU268" s="804"/>
      <c r="BV268" s="807"/>
    </row>
    <row r="269" spans="1:74" ht="15.75" customHeight="1" thickBot="1" x14ac:dyDescent="0.3">
      <c r="A269" s="998"/>
      <c r="B269" s="1266"/>
      <c r="C269" s="1000"/>
      <c r="D269" s="829"/>
      <c r="E269" s="832"/>
      <c r="F269" s="835"/>
      <c r="G269" s="805"/>
      <c r="H269" s="838"/>
      <c r="I269" s="799"/>
      <c r="J269" s="841"/>
      <c r="K269" s="844"/>
      <c r="L269" s="805"/>
      <c r="M269" s="875"/>
      <c r="N269" s="805"/>
      <c r="O269" s="805"/>
      <c r="P269" s="1270"/>
      <c r="Q269" s="881"/>
      <c r="R269" s="799"/>
      <c r="S269" s="862"/>
      <c r="T269" s="799"/>
      <c r="U269" s="862"/>
      <c r="V269" s="799"/>
      <c r="W269" s="862"/>
      <c r="X269" s="865"/>
      <c r="Y269" s="862"/>
      <c r="Z269" s="862"/>
      <c r="AA269" s="853"/>
      <c r="AB269" s="164">
        <v>6</v>
      </c>
      <c r="AC269" s="132"/>
      <c r="AD269" s="162"/>
      <c r="AE269" s="162"/>
      <c r="AF269" s="177" t="str">
        <f t="shared" si="40"/>
        <v/>
      </c>
      <c r="AG269" s="165"/>
      <c r="AH269" s="163" t="str">
        <f t="shared" si="41"/>
        <v/>
      </c>
      <c r="AI269" s="165"/>
      <c r="AJ269" s="163" t="str">
        <f t="shared" si="42"/>
        <v/>
      </c>
      <c r="AK269" s="166" t="str">
        <f t="shared" si="43"/>
        <v/>
      </c>
      <c r="AL269" s="154" t="str">
        <f>IFERROR(IF(AND(AF268="Probabilidad",AF269="Probabilidad"),(AL268-(+AL268*AK269)),IF(AND(AF268="Impacto",AF269="Probabilidad"),(AL267-(+AL267*AK269)),IF(AF269="Impacto",AL268,""))),"")</f>
        <v/>
      </c>
      <c r="AM269" s="154" t="str">
        <f>IFERROR(IF(AND(AF268="Impacto",AF269="Impacto"),(AM268-(+AM268*AK269)),IF(AND(AF268="Probabilidad",AF269="Impacto"),(AM267-(+AM267*AK269)),IF(AF269="Probabilidad",AM268,""))),"")</f>
        <v/>
      </c>
      <c r="AN269" s="52"/>
      <c r="AO269" s="52"/>
      <c r="AP269" s="52"/>
      <c r="AQ269" s="52"/>
      <c r="AR269" s="838"/>
      <c r="AS269" s="856"/>
      <c r="AT269" s="856"/>
      <c r="AU269" s="853"/>
      <c r="AV269" s="856"/>
      <c r="AW269" s="856"/>
      <c r="AX269" s="853"/>
      <c r="AY269" s="853"/>
      <c r="AZ269" s="853"/>
      <c r="BA269" s="799"/>
      <c r="BB269" s="169"/>
      <c r="BC269" s="169"/>
      <c r="BD269" s="178" t="str">
        <f t="shared" si="44"/>
        <v/>
      </c>
      <c r="BE269" s="162"/>
      <c r="BF269" s="162"/>
      <c r="BG269" s="162"/>
      <c r="BH269" s="162"/>
      <c r="BI269" s="169"/>
      <c r="BJ269" s="169"/>
      <c r="BK269" s="169"/>
      <c r="BL269" s="169"/>
      <c r="BM269" s="170"/>
      <c r="BN269" s="170"/>
      <c r="BO269" s="170"/>
      <c r="BP269" s="170"/>
      <c r="BQ269" s="171" t="str">
        <f t="shared" si="45"/>
        <v/>
      </c>
      <c r="BR269" s="172" t="str">
        <f t="shared" si="46"/>
        <v/>
      </c>
      <c r="BS269" s="820"/>
      <c r="BT269" s="805"/>
      <c r="BU269" s="805"/>
      <c r="BV269" s="808"/>
    </row>
    <row r="270" spans="1:74" ht="69.75" customHeight="1" x14ac:dyDescent="0.25">
      <c r="A270" s="1274" t="s">
        <v>1035</v>
      </c>
      <c r="B270" s="1276" t="s">
        <v>202</v>
      </c>
      <c r="C270" s="1278" t="s">
        <v>1036</v>
      </c>
      <c r="D270" s="827" t="s">
        <v>204</v>
      </c>
      <c r="E270" s="830" t="s">
        <v>1037</v>
      </c>
      <c r="F270" s="833">
        <v>1</v>
      </c>
      <c r="G270" s="867" t="s">
        <v>1038</v>
      </c>
      <c r="H270" s="836"/>
      <c r="I270" s="797"/>
      <c r="J270" s="839" t="s">
        <v>1039</v>
      </c>
      <c r="K270" s="842" t="s">
        <v>208</v>
      </c>
      <c r="L270" s="803" t="s">
        <v>325</v>
      </c>
      <c r="M270" s="873" t="s">
        <v>1040</v>
      </c>
      <c r="N270" s="803"/>
      <c r="O270" s="803"/>
      <c r="P270" s="867" t="s">
        <v>1041</v>
      </c>
      <c r="Q270" s="879">
        <v>0</v>
      </c>
      <c r="R270" s="797" t="s">
        <v>272</v>
      </c>
      <c r="S270" s="860">
        <f>IF(R270="Muy Alta",100%,IF(R270="Alta",80%,IF(R270="Media",60%,IF(R270="Baja",40%,IF(R270="Muy Baja",20%,"")))))</f>
        <v>0.2</v>
      </c>
      <c r="T270" s="797"/>
      <c r="U270" s="860" t="str">
        <f>IF(T270="Catastrófico",100%,IF(T270="Mayor",80%,IF(T270="Moderado",60%,IF(T270="Menor",40%,IF(T270="Leve",20%,"")))))</f>
        <v/>
      </c>
      <c r="V270" s="797" t="s">
        <v>328</v>
      </c>
      <c r="W270" s="860">
        <f>IF(V270="Catastrófico",100%,IF(V270="Mayor",80%,IF(V270="Moderado",60%,IF(V270="Menor",40%,IF(V270="Leve",20%,"")))))</f>
        <v>0.2</v>
      </c>
      <c r="X270" s="863" t="str">
        <f>IF(Y270=100%,"Catastrófico",IF(Y270=80%,"Mayor",IF(Y270=60%,"Moderado",IF(Y270=40%,"Menor",IF(Y270=20%,"Leve","")))))</f>
        <v>Leve</v>
      </c>
      <c r="Y270" s="860">
        <f>IF(AND(U270="",W270=""),"",MAX(U270,W270))</f>
        <v>0.2</v>
      </c>
      <c r="Z270" s="860" t="str">
        <f>CONCATENATE(R270,X270)</f>
        <v>Muy BajaLeve</v>
      </c>
      <c r="AA270" s="845" t="str">
        <f>IF(Z270="Muy AltaLeve","Alto",IF(Z270="Muy AltaMenor","Alto",IF(Z270="Muy AltaModerado","Alto",IF(Z270="Muy AltaMayor","Alto",IF(Z270="Muy AltaCatastrófico","Extremo",IF(Z270="AltaLeve","Moderado",IF(Z270="AltaMenor","Moderado",IF(Z270="AltaModerado","Alto",IF(Z270="AltaMayor","Alto",IF(Z270="AltaCatastrófico","Extremo",IF(Z270="MediaLeve","Moderado",IF(Z270="MediaMenor","Moderado",IF(Z270="MediaModerado","Moderado",IF(Z270="MediaMayor","Alto",IF(Z270="MediaCatastrófico","Extremo",IF(Z270="BajaLeve","Bajo",IF(Z270="BajaMenor","Moderado",IF(Z270="BajaModerado","Moderado",IF(Z270="BajaMayor","Alto",IF(Z270="BajaCatastrófico","Extremo",IF(Z270="Muy BajaLeve","Bajo",IF(Z270="Muy BajaMenor","Bajo",IF(Z270="Muy BajaModerado","Moderado",IF(Z270="Muy BajaMayor","Alto",IF(Z270="Muy BajaCatastrófico","Extremo","")))))))))))))))))))))))))</f>
        <v>Bajo</v>
      </c>
      <c r="AB270" s="98">
        <v>1</v>
      </c>
      <c r="AC270" s="9" t="s">
        <v>1042</v>
      </c>
      <c r="AD270" s="13" t="s">
        <v>274</v>
      </c>
      <c r="AE270" s="225" t="s">
        <v>1043</v>
      </c>
      <c r="AF270" s="147" t="str">
        <f t="shared" ref="AF270:AF287" si="47">IF(OR(AG270="Preventivo",AG270="Detectivo"),"Probabilidad",IF(AG270="Correctivo","Impacto",""))</f>
        <v>Probabilidad</v>
      </c>
      <c r="AG270" s="615" t="s">
        <v>216</v>
      </c>
      <c r="AH270" s="148">
        <f t="shared" ref="AH270:AH287" si="48">IF(AG270="","",IF(AG270="Preventivo",25%,IF(AG270="Detectivo",15%,IF(AG270="Correctivo",10%))))</f>
        <v>0.25</v>
      </c>
      <c r="AI270" s="615" t="s">
        <v>217</v>
      </c>
      <c r="AJ270" s="148">
        <f t="shared" ref="AJ270:AJ287" si="49">IF(AI270="Automático",25%,IF(AI270="Manual",15%,""))</f>
        <v>0.15</v>
      </c>
      <c r="AK270" s="149">
        <f t="shared" ref="AK270:AK287" si="50">IF(OR(AH270="",AJ270=""),"",AH270+AJ270)</f>
        <v>0.4</v>
      </c>
      <c r="AL270" s="101">
        <f>IFERROR(IF(AF270="Probabilidad",(S270-(+S270*AK270)),IF(AF270="Impacto",S270,"")),"")</f>
        <v>0.12</v>
      </c>
      <c r="AM270" s="101">
        <f>IFERROR(IF(AF270="Impacto",(Y270-(+Y270*AK270)),IF(AF270="Probabilidad",Y270,"")),"")</f>
        <v>0.2</v>
      </c>
      <c r="AN270" s="51" t="s">
        <v>218</v>
      </c>
      <c r="AO270" s="51" t="s">
        <v>242</v>
      </c>
      <c r="AP270" s="51" t="s">
        <v>220</v>
      </c>
      <c r="AQ270" s="51" t="s">
        <v>221</v>
      </c>
      <c r="AR270" s="866" t="s">
        <v>1044</v>
      </c>
      <c r="AS270" s="854">
        <f>S270</f>
        <v>0.2</v>
      </c>
      <c r="AT270" s="854">
        <f>IF(AL270="","",MIN(AL270:AL275))</f>
        <v>4.3199999999999995E-2</v>
      </c>
      <c r="AU270" s="851" t="str">
        <f>IFERROR(IF(AT270="","",IF(AT270&lt;=0.2,"Muy Baja",IF(AT270&lt;=0.4,"Baja",IF(AT270&lt;=0.6,"Media",IF(AT270&lt;=0.8,"Alta","Muy Alta"))))),"")</f>
        <v>Muy Baja</v>
      </c>
      <c r="AV270" s="854">
        <f>Y270</f>
        <v>0.2</v>
      </c>
      <c r="AW270" s="854">
        <f>IF(AM270="","",MIN(AM270:AM275))</f>
        <v>0.2</v>
      </c>
      <c r="AX270" s="851" t="str">
        <f>IFERROR(IF(AW270="","",IF(AW270&lt;=0.2,"Leve",IF(AW270&lt;=0.4,"Menor",IF(AW270&lt;=0.6,"Moderado",IF(AW270&lt;=0.8,"Mayor","Catastrófico"))))),"")</f>
        <v>Leve</v>
      </c>
      <c r="AY270" s="851" t="str">
        <f>AA270</f>
        <v>Bajo</v>
      </c>
      <c r="AZ270" s="851" t="str">
        <f>IFERROR(IF(OR(AND(AU270="Muy Baja",AX270="Leve"),AND(AU270="Muy Baja",AX270="Menor"),AND(AU270="Baja",AX270="Leve")),"Bajo",IF(OR(AND(AU270="Muy baja",AX270="Moderado"),AND(AU270="Baja",AX270="Menor"),AND(AU270="Baja",AX270="Moderado"),AND(AU270="Media",AX270="Leve"),AND(AU270="Media",AX270="Menor"),AND(AU270="Media",AX270="Moderado"),AND(AU270="Alta",AX270="Leve"),AND(AU270="Alta",AX270="Menor")),"Moderado",IF(OR(AND(AU270="Muy Baja",AX270="Mayor"),AND(AU270="Baja",AX270="Mayor"),AND(AU270="Media",AX270="Mayor"),AND(AU270="Alta",AX270="Moderado"),AND(AU270="Alta",AX270="Mayor"),AND(AU270="Muy Alta",AX270="Leve"),AND(AU270="Muy Alta",AX270="Menor"),AND(AU270="Muy Alta",AX270="Moderado"),AND(AU270="Muy Alta",AX270="Mayor")),"Alto",IF(OR(AND(AU270="Muy Baja",AX270="Catastrófico"),AND(AU270="Baja",AX270="Catastrófico"),AND(AU270="Media",AX270="Catastrófico"),AND(AU270="Alta",AX270="Catastrófico"),AND(AU270="Muy Alta",AX270="Catastrófico")),"Extremo","")))),"")</f>
        <v>Bajo</v>
      </c>
      <c r="BA270" s="797" t="s">
        <v>257</v>
      </c>
      <c r="BB270" s="218"/>
      <c r="BC270" s="218"/>
      <c r="BD270" s="103" t="str">
        <f t="shared" ref="BD270:BD294" si="51">IF(SUM(BE270:BH270)=0,"",SUM(BE270:BH270))</f>
        <v/>
      </c>
      <c r="BE270" s="50"/>
      <c r="BF270" s="50"/>
      <c r="BG270" s="50"/>
      <c r="BH270" s="50"/>
      <c r="BI270" s="47"/>
      <c r="BJ270" s="47"/>
      <c r="BK270" s="47"/>
      <c r="BL270" s="47"/>
      <c r="BM270" s="49"/>
      <c r="BN270" s="49"/>
      <c r="BO270" s="49"/>
      <c r="BP270" s="49"/>
      <c r="BQ270" s="105" t="str">
        <f t="shared" ref="BQ270:BQ295" si="52">IF(SUM(BM270:BP270)=0,"",SUM(BM270:BP270))</f>
        <v/>
      </c>
      <c r="BR270" s="129" t="str">
        <f t="shared" ref="BR270:BR295" si="53">IF(ISERROR(BQ270/BD270),"",(BQ270/BD270))</f>
        <v/>
      </c>
      <c r="BS270" s="818" t="s">
        <v>1045</v>
      </c>
      <c r="BT270" s="867" t="s">
        <v>1046</v>
      </c>
      <c r="BU270" s="867" t="s">
        <v>278</v>
      </c>
      <c r="BV270" s="867" t="s">
        <v>278</v>
      </c>
    </row>
    <row r="271" spans="1:74" ht="81.75" customHeight="1" x14ac:dyDescent="0.25">
      <c r="A271" s="1274"/>
      <c r="B271" s="1276"/>
      <c r="C271" s="1278"/>
      <c r="D271" s="828"/>
      <c r="E271" s="831"/>
      <c r="F271" s="834"/>
      <c r="G271" s="868"/>
      <c r="H271" s="837"/>
      <c r="I271" s="798"/>
      <c r="J271" s="840"/>
      <c r="K271" s="843"/>
      <c r="L271" s="804"/>
      <c r="M271" s="874"/>
      <c r="N271" s="804"/>
      <c r="O271" s="804"/>
      <c r="P271" s="868"/>
      <c r="Q271" s="880"/>
      <c r="R271" s="798"/>
      <c r="S271" s="861"/>
      <c r="T271" s="798"/>
      <c r="U271" s="861"/>
      <c r="V271" s="798"/>
      <c r="W271" s="861"/>
      <c r="X271" s="864"/>
      <c r="Y271" s="861"/>
      <c r="Z271" s="861"/>
      <c r="AA271" s="846"/>
      <c r="AB271" s="152">
        <v>2</v>
      </c>
      <c r="AC271" s="684" t="s">
        <v>1047</v>
      </c>
      <c r="AD271" s="272" t="s">
        <v>274</v>
      </c>
      <c r="AE271" s="685" t="s">
        <v>1048</v>
      </c>
      <c r="AF271" s="632" t="str">
        <f t="shared" si="47"/>
        <v>Probabilidad</v>
      </c>
      <c r="AG271" s="277" t="s">
        <v>216</v>
      </c>
      <c r="AH271" s="633">
        <f t="shared" si="48"/>
        <v>0.25</v>
      </c>
      <c r="AI271" s="277" t="s">
        <v>217</v>
      </c>
      <c r="AJ271" s="634">
        <f t="shared" si="49"/>
        <v>0.15</v>
      </c>
      <c r="AK271" s="149">
        <f t="shared" si="50"/>
        <v>0.4</v>
      </c>
      <c r="AL271" s="154">
        <f>IFERROR(IF(AND(AF270="Probabilidad",AF271="Probabilidad"),(AL270-(+AL270*AK271)),IF(AF271="Probabilidad",(S270-(+S270*AK271)),IF(AF271="Impacto",AL270,""))),"")</f>
        <v>7.1999999999999995E-2</v>
      </c>
      <c r="AM271" s="154">
        <f>IFERROR(IF(AND(AF270="Impacto",AF271="Impacto"),(AM270-(+AM270*AK271)),IF(AF271="Impacto",(Y270-(+Y270*AK271)),IF(AF271="Probabilidad",AM270,""))),"")</f>
        <v>0.2</v>
      </c>
      <c r="AN271" s="155" t="s">
        <v>218</v>
      </c>
      <c r="AO271" s="155" t="s">
        <v>242</v>
      </c>
      <c r="AP271" s="155" t="s">
        <v>220</v>
      </c>
      <c r="AQ271" s="155" t="s">
        <v>221</v>
      </c>
      <c r="AR271" s="837"/>
      <c r="AS271" s="855"/>
      <c r="AT271" s="855"/>
      <c r="AU271" s="852"/>
      <c r="AV271" s="855"/>
      <c r="AW271" s="855"/>
      <c r="AX271" s="852"/>
      <c r="AY271" s="852"/>
      <c r="AZ271" s="852"/>
      <c r="BA271" s="798"/>
      <c r="BB271" s="130"/>
      <c r="BC271" s="130"/>
      <c r="BD271" s="150" t="str">
        <f t="shared" si="51"/>
        <v/>
      </c>
      <c r="BE271" s="156"/>
      <c r="BF271" s="156"/>
      <c r="BG271" s="156"/>
      <c r="BH271" s="156"/>
      <c r="BI271" s="131"/>
      <c r="BJ271" s="131"/>
      <c r="BK271" s="131"/>
      <c r="BL271" s="131"/>
      <c r="BM271" s="157"/>
      <c r="BN271" s="157"/>
      <c r="BO271" s="157"/>
      <c r="BP271" s="157"/>
      <c r="BQ271" s="158" t="str">
        <f t="shared" si="52"/>
        <v/>
      </c>
      <c r="BR271" s="159" t="str">
        <f t="shared" si="53"/>
        <v/>
      </c>
      <c r="BS271" s="819"/>
      <c r="BT271" s="868"/>
      <c r="BU271" s="868"/>
      <c r="BV271" s="868"/>
    </row>
    <row r="272" spans="1:74" ht="105" customHeight="1" x14ac:dyDescent="0.25">
      <c r="A272" s="1274"/>
      <c r="B272" s="1276"/>
      <c r="C272" s="1278"/>
      <c r="D272" s="828"/>
      <c r="E272" s="831"/>
      <c r="F272" s="834"/>
      <c r="G272" s="868"/>
      <c r="H272" s="837"/>
      <c r="I272" s="798"/>
      <c r="J272" s="840"/>
      <c r="K272" s="843"/>
      <c r="L272" s="804"/>
      <c r="M272" s="874"/>
      <c r="N272" s="804"/>
      <c r="O272" s="804"/>
      <c r="P272" s="868"/>
      <c r="Q272" s="880"/>
      <c r="R272" s="798"/>
      <c r="S272" s="861"/>
      <c r="T272" s="798"/>
      <c r="U272" s="861"/>
      <c r="V272" s="798"/>
      <c r="W272" s="861"/>
      <c r="X272" s="864"/>
      <c r="Y272" s="861"/>
      <c r="Z272" s="861"/>
      <c r="AA272" s="846"/>
      <c r="AB272" s="152">
        <v>3</v>
      </c>
      <c r="AC272" s="132" t="s">
        <v>1049</v>
      </c>
      <c r="AD272" s="29" t="s">
        <v>274</v>
      </c>
      <c r="AE272" s="225" t="s">
        <v>1050</v>
      </c>
      <c r="AF272" s="147" t="str">
        <f t="shared" si="47"/>
        <v>Probabilidad</v>
      </c>
      <c r="AG272" s="235" t="s">
        <v>216</v>
      </c>
      <c r="AH272" s="148">
        <f t="shared" si="48"/>
        <v>0.25</v>
      </c>
      <c r="AI272" s="235" t="s">
        <v>217</v>
      </c>
      <c r="AJ272" s="148">
        <f t="shared" si="49"/>
        <v>0.15</v>
      </c>
      <c r="AK272" s="149">
        <f t="shared" si="50"/>
        <v>0.4</v>
      </c>
      <c r="AL272" s="154">
        <f>IFERROR(IF(AND(AF271="Probabilidad",AF272="Probabilidad"),(AL271-(+AL271*AK272)),IF(AND(AF271="Impacto",AF272="Probabilidad"),(AL270-(+AL270*AK272)),IF(AF272="Impacto",AL271,""))),"")</f>
        <v>4.3199999999999995E-2</v>
      </c>
      <c r="AM272" s="154">
        <f>IFERROR(IF(AND(AF271="Impacto",AF272="Impacto"),(AM271-(+AM271*AK272)),IF(AND(AF271="Probabilidad",AF272="Impacto"),(AM270-(+AM270*AK272)),IF(AF272="Probabilidad",AM271,""))),"")</f>
        <v>0.2</v>
      </c>
      <c r="AN272" s="155" t="s">
        <v>218</v>
      </c>
      <c r="AO272" s="155" t="s">
        <v>242</v>
      </c>
      <c r="AP272" s="155" t="s">
        <v>220</v>
      </c>
      <c r="AQ272" s="155" t="s">
        <v>221</v>
      </c>
      <c r="AR272" s="837"/>
      <c r="AS272" s="855"/>
      <c r="AT272" s="855"/>
      <c r="AU272" s="852"/>
      <c r="AV272" s="855"/>
      <c r="AW272" s="855"/>
      <c r="AX272" s="852"/>
      <c r="AY272" s="852"/>
      <c r="AZ272" s="852"/>
      <c r="BA272" s="798"/>
      <c r="BB272" s="130"/>
      <c r="BC272" s="130"/>
      <c r="BD272" s="150" t="str">
        <f t="shared" si="51"/>
        <v/>
      </c>
      <c r="BE272" s="156"/>
      <c r="BF272" s="156"/>
      <c r="BG272" s="156"/>
      <c r="BH272" s="156"/>
      <c r="BI272" s="131"/>
      <c r="BJ272" s="131"/>
      <c r="BK272" s="131"/>
      <c r="BL272" s="131"/>
      <c r="BM272" s="157"/>
      <c r="BN272" s="157"/>
      <c r="BO272" s="157"/>
      <c r="BP272" s="157"/>
      <c r="BQ272" s="158" t="str">
        <f t="shared" si="52"/>
        <v/>
      </c>
      <c r="BR272" s="159" t="str">
        <f t="shared" si="53"/>
        <v/>
      </c>
      <c r="BS272" s="819"/>
      <c r="BT272" s="868"/>
      <c r="BU272" s="868"/>
      <c r="BV272" s="868"/>
    </row>
    <row r="273" spans="1:74" x14ac:dyDescent="0.25">
      <c r="A273" s="1274"/>
      <c r="B273" s="1276"/>
      <c r="C273" s="1278"/>
      <c r="D273" s="828"/>
      <c r="E273" s="831"/>
      <c r="F273" s="834"/>
      <c r="G273" s="868"/>
      <c r="H273" s="837"/>
      <c r="I273" s="798"/>
      <c r="J273" s="840"/>
      <c r="K273" s="843"/>
      <c r="L273" s="804"/>
      <c r="M273" s="874"/>
      <c r="N273" s="804"/>
      <c r="O273" s="804"/>
      <c r="P273" s="868"/>
      <c r="Q273" s="880"/>
      <c r="R273" s="798"/>
      <c r="S273" s="861"/>
      <c r="T273" s="798"/>
      <c r="U273" s="861"/>
      <c r="V273" s="798"/>
      <c r="W273" s="861"/>
      <c r="X273" s="864"/>
      <c r="Y273" s="861"/>
      <c r="Z273" s="861"/>
      <c r="AA273" s="846"/>
      <c r="AB273" s="152">
        <v>4</v>
      </c>
      <c r="AC273" s="151"/>
      <c r="AD273" s="151"/>
      <c r="AE273" s="151"/>
      <c r="AF273" s="147" t="str">
        <f t="shared" si="47"/>
        <v/>
      </c>
      <c r="AG273" s="153"/>
      <c r="AH273" s="148" t="str">
        <f t="shared" si="48"/>
        <v/>
      </c>
      <c r="AI273" s="153"/>
      <c r="AJ273" s="148" t="str">
        <f t="shared" si="49"/>
        <v/>
      </c>
      <c r="AK273" s="149" t="str">
        <f t="shared" si="50"/>
        <v/>
      </c>
      <c r="AL273" s="154" t="str">
        <f>IFERROR(IF(AND(AF272="Probabilidad",AF273="Probabilidad"),(AL272-(+AL272*AK273)),IF(AND(AF272="Impacto",AF273="Probabilidad"),(AL271-(+AL271*AK273)),IF(AF273="Impacto",AL272,""))),"")</f>
        <v/>
      </c>
      <c r="AM273" s="154" t="str">
        <f>IFERROR(IF(AND(AF272="Impacto",AF273="Impacto"),(AM272-(+AM272*AK273)),IF(AND(AF272="Probabilidad",AF273="Impacto"),(AM271-(+AM271*AK273)),IF(AF273="Probabilidad",AM272,""))),"")</f>
        <v/>
      </c>
      <c r="AN273" s="155"/>
      <c r="AO273" s="155"/>
      <c r="AP273" s="155"/>
      <c r="AQ273" s="155"/>
      <c r="AR273" s="837"/>
      <c r="AS273" s="855"/>
      <c r="AT273" s="855"/>
      <c r="AU273" s="852"/>
      <c r="AV273" s="855"/>
      <c r="AW273" s="855"/>
      <c r="AX273" s="852"/>
      <c r="AY273" s="852"/>
      <c r="AZ273" s="852"/>
      <c r="BA273" s="798"/>
      <c r="BB273" s="130"/>
      <c r="BC273" s="130"/>
      <c r="BD273" s="150" t="str">
        <f t="shared" si="51"/>
        <v/>
      </c>
      <c r="BE273" s="156"/>
      <c r="BF273" s="156"/>
      <c r="BG273" s="156"/>
      <c r="BH273" s="156"/>
      <c r="BI273" s="131"/>
      <c r="BJ273" s="131"/>
      <c r="BK273" s="131"/>
      <c r="BL273" s="131"/>
      <c r="BM273" s="157"/>
      <c r="BN273" s="157"/>
      <c r="BO273" s="157"/>
      <c r="BP273" s="157"/>
      <c r="BQ273" s="158" t="str">
        <f t="shared" si="52"/>
        <v/>
      </c>
      <c r="BR273" s="159" t="str">
        <f t="shared" si="53"/>
        <v/>
      </c>
      <c r="BS273" s="819"/>
      <c r="BT273" s="868"/>
      <c r="BU273" s="868"/>
      <c r="BV273" s="868"/>
    </row>
    <row r="274" spans="1:74" x14ac:dyDescent="0.25">
      <c r="A274" s="1274"/>
      <c r="B274" s="1276"/>
      <c r="C274" s="1278"/>
      <c r="D274" s="828"/>
      <c r="E274" s="831"/>
      <c r="F274" s="834"/>
      <c r="G274" s="868"/>
      <c r="H274" s="837"/>
      <c r="I274" s="798"/>
      <c r="J274" s="840"/>
      <c r="K274" s="843"/>
      <c r="L274" s="804"/>
      <c r="M274" s="874"/>
      <c r="N274" s="804"/>
      <c r="O274" s="804"/>
      <c r="P274" s="868"/>
      <c r="Q274" s="880"/>
      <c r="R274" s="798"/>
      <c r="S274" s="861"/>
      <c r="T274" s="798"/>
      <c r="U274" s="861"/>
      <c r="V274" s="798"/>
      <c r="W274" s="861"/>
      <c r="X274" s="864"/>
      <c r="Y274" s="861"/>
      <c r="Z274" s="861"/>
      <c r="AA274" s="846"/>
      <c r="AB274" s="152">
        <v>5</v>
      </c>
      <c r="AC274" s="160"/>
      <c r="AD274" s="160"/>
      <c r="AE274" s="151"/>
      <c r="AF274" s="147" t="str">
        <f t="shared" si="47"/>
        <v/>
      </c>
      <c r="AG274" s="153"/>
      <c r="AH274" s="148" t="str">
        <f t="shared" si="48"/>
        <v/>
      </c>
      <c r="AI274" s="153"/>
      <c r="AJ274" s="148" t="str">
        <f t="shared" si="49"/>
        <v/>
      </c>
      <c r="AK274" s="149" t="str">
        <f t="shared" si="50"/>
        <v/>
      </c>
      <c r="AL274" s="154" t="str">
        <f>IFERROR(IF(AND(AF273="Probabilidad",AF274="Probabilidad"),(AL273-(+AL273*AK274)),IF(AND(AF273="Impacto",AF274="Probabilidad"),(AL272-(+AL272*AK274)),IF(AF274="Impacto",AL273,""))),"")</f>
        <v/>
      </c>
      <c r="AM274" s="154" t="str">
        <f>IFERROR(IF(AND(AF273="Impacto",AF274="Impacto"),(AM273-(+AM273*AK274)),IF(AND(AF273="Probabilidad",AF274="Impacto"),(AM272-(+AM272*AK274)),IF(AF274="Probabilidad",AM273,""))),"")</f>
        <v/>
      </c>
      <c r="AN274" s="155"/>
      <c r="AO274" s="155"/>
      <c r="AP274" s="155"/>
      <c r="AQ274" s="155"/>
      <c r="AR274" s="837"/>
      <c r="AS274" s="855"/>
      <c r="AT274" s="855"/>
      <c r="AU274" s="852"/>
      <c r="AV274" s="855"/>
      <c r="AW274" s="855"/>
      <c r="AX274" s="852"/>
      <c r="AY274" s="852"/>
      <c r="AZ274" s="852"/>
      <c r="BA274" s="798"/>
      <c r="BB274" s="130"/>
      <c r="BC274" s="130"/>
      <c r="BD274" s="150" t="str">
        <f t="shared" si="51"/>
        <v/>
      </c>
      <c r="BE274" s="156"/>
      <c r="BF274" s="156"/>
      <c r="BG274" s="156"/>
      <c r="BH274" s="156"/>
      <c r="BI274" s="131"/>
      <c r="BJ274" s="131"/>
      <c r="BK274" s="131"/>
      <c r="BL274" s="131"/>
      <c r="BM274" s="157"/>
      <c r="BN274" s="157"/>
      <c r="BO274" s="157"/>
      <c r="BP274" s="157"/>
      <c r="BQ274" s="158" t="str">
        <f t="shared" si="52"/>
        <v/>
      </c>
      <c r="BR274" s="159" t="str">
        <f t="shared" si="53"/>
        <v/>
      </c>
      <c r="BS274" s="819"/>
      <c r="BT274" s="868"/>
      <c r="BU274" s="868"/>
      <c r="BV274" s="868"/>
    </row>
    <row r="275" spans="1:74" ht="15.75" customHeight="1" thickBot="1" x14ac:dyDescent="0.3">
      <c r="A275" s="1274"/>
      <c r="B275" s="1276"/>
      <c r="C275" s="1278"/>
      <c r="D275" s="829"/>
      <c r="E275" s="832"/>
      <c r="F275" s="835"/>
      <c r="G275" s="869"/>
      <c r="H275" s="838"/>
      <c r="I275" s="799"/>
      <c r="J275" s="841"/>
      <c r="K275" s="844"/>
      <c r="L275" s="805"/>
      <c r="M275" s="875"/>
      <c r="N275" s="805"/>
      <c r="O275" s="805"/>
      <c r="P275" s="869"/>
      <c r="Q275" s="881"/>
      <c r="R275" s="799"/>
      <c r="S275" s="862"/>
      <c r="T275" s="799"/>
      <c r="U275" s="862"/>
      <c r="V275" s="799"/>
      <c r="W275" s="862"/>
      <c r="X275" s="865"/>
      <c r="Y275" s="862"/>
      <c r="Z275" s="862"/>
      <c r="AA275" s="847"/>
      <c r="AB275" s="164">
        <v>6</v>
      </c>
      <c r="AC275" s="162"/>
      <c r="AD275" s="162"/>
      <c r="AE275" s="162"/>
      <c r="AF275" s="99" t="str">
        <f t="shared" si="47"/>
        <v/>
      </c>
      <c r="AG275" s="165"/>
      <c r="AH275" s="163" t="str">
        <f t="shared" si="48"/>
        <v/>
      </c>
      <c r="AI275" s="165"/>
      <c r="AJ275" s="163" t="str">
        <f t="shared" si="49"/>
        <v/>
      </c>
      <c r="AK275" s="166" t="str">
        <f t="shared" si="50"/>
        <v/>
      </c>
      <c r="AL275" s="154" t="str">
        <f>IFERROR(IF(AND(AF274="Probabilidad",AF275="Probabilidad"),(AL274-(+AL274*AK275)),IF(AND(AF274="Impacto",AF275="Probabilidad"),(AL273-(+AL273*AK275)),IF(AF275="Impacto",AL274,""))),"")</f>
        <v/>
      </c>
      <c r="AM275" s="154" t="str">
        <f>IFERROR(IF(AND(AF274="Impacto",AF275="Impacto"),(AM274-(+AM274*AK275)),IF(AND(AF274="Probabilidad",AF275="Impacto"),(AM273-(+AM273*AK275)),IF(AF275="Probabilidad",AM274,""))),"")</f>
        <v/>
      </c>
      <c r="AN275" s="127"/>
      <c r="AO275" s="52"/>
      <c r="AP275" s="52"/>
      <c r="AQ275" s="52"/>
      <c r="AR275" s="838"/>
      <c r="AS275" s="856"/>
      <c r="AT275" s="856"/>
      <c r="AU275" s="853"/>
      <c r="AV275" s="856"/>
      <c r="AW275" s="856"/>
      <c r="AX275" s="853"/>
      <c r="AY275" s="853"/>
      <c r="AZ275" s="853"/>
      <c r="BA275" s="799"/>
      <c r="BB275" s="167"/>
      <c r="BC275" s="167"/>
      <c r="BD275" s="161" t="str">
        <f t="shared" si="51"/>
        <v/>
      </c>
      <c r="BE275" s="168"/>
      <c r="BF275" s="168"/>
      <c r="BG275" s="168"/>
      <c r="BH275" s="168"/>
      <c r="BI275" s="169"/>
      <c r="BJ275" s="169"/>
      <c r="BK275" s="169"/>
      <c r="BL275" s="169"/>
      <c r="BM275" s="170"/>
      <c r="BN275" s="170"/>
      <c r="BO275" s="170"/>
      <c r="BP275" s="170"/>
      <c r="BQ275" s="171" t="str">
        <f t="shared" si="52"/>
        <v/>
      </c>
      <c r="BR275" s="172" t="str">
        <f t="shared" si="53"/>
        <v/>
      </c>
      <c r="BS275" s="820"/>
      <c r="BT275" s="869"/>
      <c r="BU275" s="869"/>
      <c r="BV275" s="869"/>
    </row>
    <row r="276" spans="1:74" ht="115.5" customHeight="1" x14ac:dyDescent="0.25">
      <c r="A276" s="1274"/>
      <c r="B276" s="1276"/>
      <c r="C276" s="1278"/>
      <c r="D276" s="827" t="s">
        <v>204</v>
      </c>
      <c r="E276" s="830" t="s">
        <v>1037</v>
      </c>
      <c r="F276" s="833">
        <v>2</v>
      </c>
      <c r="G276" s="803" t="s">
        <v>1051</v>
      </c>
      <c r="H276" s="836"/>
      <c r="I276" s="797"/>
      <c r="J276" s="839" t="s">
        <v>1052</v>
      </c>
      <c r="K276" s="842" t="s">
        <v>208</v>
      </c>
      <c r="L276" s="803" t="s">
        <v>209</v>
      </c>
      <c r="M276" s="873" t="s">
        <v>1053</v>
      </c>
      <c r="N276" s="803"/>
      <c r="O276" s="803"/>
      <c r="P276" s="803" t="s">
        <v>1054</v>
      </c>
      <c r="Q276" s="1001">
        <v>0.95</v>
      </c>
      <c r="R276" s="1252" t="s">
        <v>353</v>
      </c>
      <c r="S276" s="1255">
        <f>IF(R276="Muy Alta",100%,IF(R276="Alta",80%,IF(R276="Media",60%,IF(R276="Baja",40%,IF(R276="Muy Baja",20%,"")))))</f>
        <v>0.8</v>
      </c>
      <c r="T276" s="1252" t="s">
        <v>328</v>
      </c>
      <c r="U276" s="1255">
        <f>IF(T276="Catastrófico",100%,IF(T276="Mayor",80%,IF(T276="Moderado",60%,IF(T276="Menor",40%,IF(T276="Leve",20%,"")))))</f>
        <v>0.2</v>
      </c>
      <c r="V276" s="1252" t="s">
        <v>253</v>
      </c>
      <c r="W276" s="1255">
        <f>IF(V276="Catastrófico",100%,IF(V276="Mayor",80%,IF(V276="Moderado",60%,IF(V276="Menor",40%,IF(V276="Leve",20%,"")))))</f>
        <v>0.4</v>
      </c>
      <c r="X276" s="863" t="str">
        <f>IF(Y276=100%,"Catastrófico",IF(Y276=80%,"Mayor",IF(Y276=60%,"Moderado",IF(Y276=40%,"Menor",IF(Y276=20%,"Leve","")))))</f>
        <v>Menor</v>
      </c>
      <c r="Y276" s="1255">
        <f>IF(AND(U276="",W276=""),"",MAX(U276,W276))</f>
        <v>0.4</v>
      </c>
      <c r="Z276" s="1255" t="str">
        <f>CONCATENATE(R276,X276)</f>
        <v>AltaMenor</v>
      </c>
      <c r="AA276" s="863" t="str">
        <f>IF(Z276="Muy AltaLeve","Alto",IF(Z276="Muy AltaMenor","Alto",IF(Z276="Muy AltaModerado","Alto",IF(Z276="Muy AltaMayor","Alto",IF(Z276="Muy AltaCatastrófico","Extremo",IF(Z276="AltaLeve","Moderado",IF(Z276="AltaMenor","Moderado",IF(Z276="AltaModerado","Alto",IF(Z276="AltaMayor","Alto",IF(Z276="AltaCatastrófico","Extremo",IF(Z276="MediaLeve","Moderado",IF(Z276="MediaMenor","Moderado",IF(Z276="MediaModerado","Moderado",IF(Z276="MediaMayor","Alto",IF(Z276="MediaCatastrófico","Extremo",IF(Z276="BajaLeve","Bajo",IF(Z276="BajaMenor","Moderado",IF(Z276="BajaModerado","Moderado",IF(Z276="BajaMayor","Alto",IF(Z276="BajaCatastrófico","Extremo",IF(Z276="Muy BajaLeve","Bajo",IF(Z276="Muy BajaMenor","Bajo",IF(Z276="Muy BajaModerado","Moderado",IF(Z276="Muy BajaMayor","Alto",IF(Z276="Muy BajaCatastrófico","Extremo","")))))))))))))))))))))))))</f>
        <v>Moderado</v>
      </c>
      <c r="AB276" s="98">
        <v>1</v>
      </c>
      <c r="AC276" s="13" t="s">
        <v>1055</v>
      </c>
      <c r="AD276" s="13" t="s">
        <v>282</v>
      </c>
      <c r="AE276" s="13" t="s">
        <v>1056</v>
      </c>
      <c r="AF276" s="100" t="str">
        <f t="shared" si="47"/>
        <v>Probabilidad</v>
      </c>
      <c r="AG276" s="10" t="s">
        <v>216</v>
      </c>
      <c r="AH276" s="613">
        <f t="shared" si="48"/>
        <v>0.25</v>
      </c>
      <c r="AI276" s="615" t="s">
        <v>217</v>
      </c>
      <c r="AJ276" s="613">
        <f t="shared" si="49"/>
        <v>0.15</v>
      </c>
      <c r="AK276" s="614">
        <f t="shared" si="50"/>
        <v>0.4</v>
      </c>
      <c r="AL276" s="101">
        <f>IFERROR(IF(AF276="Probabilidad",(S276-(+S276*AK276)),IF(AF276="Impacto",S276,"")),"")</f>
        <v>0.48</v>
      </c>
      <c r="AM276" s="101">
        <f>IFERROR(IF(AF276="Impacto",(Y276-(+Y276*AK276)),IF(AF276="Probabilidad",Y276,"")),"")</f>
        <v>0.4</v>
      </c>
      <c r="AN276" s="615" t="s">
        <v>218</v>
      </c>
      <c r="AO276" s="539" t="s">
        <v>296</v>
      </c>
      <c r="AP276" s="615" t="s">
        <v>220</v>
      </c>
      <c r="AQ276" s="615" t="s">
        <v>221</v>
      </c>
      <c r="AR276" s="1258" t="s">
        <v>1057</v>
      </c>
      <c r="AS276" s="1259">
        <f>S276</f>
        <v>0.8</v>
      </c>
      <c r="AT276" s="1259">
        <f>IF(AL276="","",MIN(AL276:AL281))</f>
        <v>7.2575999999999988E-2</v>
      </c>
      <c r="AU276" s="863" t="str">
        <f>IFERROR(IF(AT276="","",IF(AT276&lt;=0.2,"Muy Baja",IF(AT276&lt;=0.4,"Baja",IF(AT276&lt;=0.6,"Media",IF(AT276&lt;=0.8,"Alta","Muy Alta"))))),"")</f>
        <v>Muy Baja</v>
      </c>
      <c r="AV276" s="1259">
        <f>Y276</f>
        <v>0.4</v>
      </c>
      <c r="AW276" s="1259">
        <f>IF(AM276="","",MIN(AM276:AM281))</f>
        <v>0.30000000000000004</v>
      </c>
      <c r="AX276" s="863" t="str">
        <f>IFERROR(IF(AW276="","",IF(AW276&lt;=0.2,"Leve",IF(AW276&lt;=0.4,"Menor",IF(AW276&lt;=0.6,"Moderado",IF(AW276&lt;=0.8,"Mayor","Catastrófico"))))),"")</f>
        <v>Menor</v>
      </c>
      <c r="AY276" s="863" t="str">
        <f>AA276</f>
        <v>Moderado</v>
      </c>
      <c r="AZ276" s="863" t="str">
        <f>IFERROR(IF(OR(AND(AU276="Muy Baja",AX276="Leve"),AND(AU276="Muy Baja",AX276="Menor"),AND(AU276="Baja",AX276="Leve")),"Bajo",IF(OR(AND(AU276="Muy baja",AX276="Moderado"),AND(AU276="Baja",AX276="Menor"),AND(AU276="Baja",AX276="Moderado"),AND(AU276="Media",AX276="Leve"),AND(AU276="Media",AX276="Menor"),AND(AU276="Media",AX276="Moderado"),AND(AU276="Alta",AX276="Leve"),AND(AU276="Alta",AX276="Menor")),"Moderado",IF(OR(AND(AU276="Muy Baja",AX276="Mayor"),AND(AU276="Baja",AX276="Mayor"),AND(AU276="Media",AX276="Mayor"),AND(AU276="Alta",AX276="Moderado"),AND(AU276="Alta",AX276="Mayor"),AND(AU276="Muy Alta",AX276="Leve"),AND(AU276="Muy Alta",AX276="Menor"),AND(AU276="Muy Alta",AX276="Moderado"),AND(AU276="Muy Alta",AX276="Mayor")),"Alto",IF(OR(AND(AU276="Muy Baja",AX276="Catastrófico"),AND(AU276="Baja",AX276="Catastrófico"),AND(AU276="Media",AX276="Catastrófico"),AND(AU276="Alta",AX276="Catastrófico"),AND(AU276="Muy Alta",AX276="Catastrófico")),"Extremo","")))),"")</f>
        <v>Bajo</v>
      </c>
      <c r="BA276" s="1252" t="s">
        <v>257</v>
      </c>
      <c r="BB276" s="47"/>
      <c r="BC276" s="47"/>
      <c r="BD276" s="104" t="str">
        <f t="shared" si="51"/>
        <v/>
      </c>
      <c r="BE276" s="9"/>
      <c r="BF276" s="9"/>
      <c r="BG276" s="9"/>
      <c r="BH276" s="9"/>
      <c r="BI276" s="47"/>
      <c r="BJ276" s="47"/>
      <c r="BK276" s="47"/>
      <c r="BL276" s="47"/>
      <c r="BM276" s="49"/>
      <c r="BN276" s="49"/>
      <c r="BO276" s="49"/>
      <c r="BP276" s="49"/>
      <c r="BQ276" s="105" t="str">
        <f t="shared" si="52"/>
        <v/>
      </c>
      <c r="BR276" s="129" t="str">
        <f t="shared" si="53"/>
        <v/>
      </c>
      <c r="BS276" s="1271" t="s">
        <v>1058</v>
      </c>
      <c r="BT276" s="803" t="s">
        <v>1046</v>
      </c>
      <c r="BU276" s="803" t="s">
        <v>278</v>
      </c>
      <c r="BV276" s="803" t="s">
        <v>278</v>
      </c>
    </row>
    <row r="277" spans="1:74" ht="115.5" customHeight="1" x14ac:dyDescent="0.25">
      <c r="A277" s="1274"/>
      <c r="B277" s="1276"/>
      <c r="C277" s="1278"/>
      <c r="D277" s="828"/>
      <c r="E277" s="831"/>
      <c r="F277" s="834"/>
      <c r="G277" s="804"/>
      <c r="H277" s="837"/>
      <c r="I277" s="798"/>
      <c r="J277" s="840"/>
      <c r="K277" s="843"/>
      <c r="L277" s="804"/>
      <c r="M277" s="874"/>
      <c r="N277" s="804"/>
      <c r="O277" s="804"/>
      <c r="P277" s="804"/>
      <c r="Q277" s="1002"/>
      <c r="R277" s="1253"/>
      <c r="S277" s="1256"/>
      <c r="T277" s="1253"/>
      <c r="U277" s="1256"/>
      <c r="V277" s="1253"/>
      <c r="W277" s="1256"/>
      <c r="X277" s="864"/>
      <c r="Y277" s="1256"/>
      <c r="Z277" s="1256"/>
      <c r="AA277" s="864"/>
      <c r="AB277" s="152">
        <v>2</v>
      </c>
      <c r="AC277" s="151" t="s">
        <v>1059</v>
      </c>
      <c r="AD277" s="151" t="s">
        <v>274</v>
      </c>
      <c r="AE277" s="151" t="s">
        <v>1060</v>
      </c>
      <c r="AF277" s="147" t="str">
        <f t="shared" si="47"/>
        <v>Impacto</v>
      </c>
      <c r="AG277" s="153" t="s">
        <v>267</v>
      </c>
      <c r="AH277" s="636">
        <f t="shared" si="48"/>
        <v>0.1</v>
      </c>
      <c r="AI277" s="637" t="s">
        <v>217</v>
      </c>
      <c r="AJ277" s="638">
        <f t="shared" si="49"/>
        <v>0.15</v>
      </c>
      <c r="AK277" s="559">
        <f t="shared" si="50"/>
        <v>0.25</v>
      </c>
      <c r="AL277" s="154">
        <f>IFERROR(IF(AND(AF276="Probabilidad",AF277="Probabilidad"),(AL276-(+AL276*AK277)),IF(AF277="Probabilidad",(S276-(+S276*AK277)),IF(AF277="Impacto",AL276,""))),"")</f>
        <v>0.48</v>
      </c>
      <c r="AM277" s="154">
        <f>IFERROR(IF(AND(AF276="Impacto",AF277="Impacto"),(AM276-(+AM276*AK277)),IF(AF277="Impacto",(Y276-(+Y276*AK277)),IF(AF277="Probabilidad",AM276,""))),"")</f>
        <v>0.30000000000000004</v>
      </c>
      <c r="AN277" s="153" t="s">
        <v>218</v>
      </c>
      <c r="AO277" s="153" t="s">
        <v>296</v>
      </c>
      <c r="AP277" s="153" t="s">
        <v>220</v>
      </c>
      <c r="AQ277" s="153" t="s">
        <v>221</v>
      </c>
      <c r="AR277" s="843"/>
      <c r="AS277" s="1260"/>
      <c r="AT277" s="1260"/>
      <c r="AU277" s="864"/>
      <c r="AV277" s="1260"/>
      <c r="AW277" s="1260"/>
      <c r="AX277" s="864"/>
      <c r="AY277" s="864"/>
      <c r="AZ277" s="864"/>
      <c r="BA277" s="1253"/>
      <c r="BB277" s="131"/>
      <c r="BC277" s="131"/>
      <c r="BD277" s="175" t="str">
        <f t="shared" si="51"/>
        <v/>
      </c>
      <c r="BE277" s="151"/>
      <c r="BF277" s="151"/>
      <c r="BG277" s="151"/>
      <c r="BH277" s="151"/>
      <c r="BI277" s="131"/>
      <c r="BJ277" s="131"/>
      <c r="BK277" s="131"/>
      <c r="BL277" s="131"/>
      <c r="BM277" s="157"/>
      <c r="BN277" s="157"/>
      <c r="BO277" s="157"/>
      <c r="BP277" s="157"/>
      <c r="BQ277" s="158" t="str">
        <f t="shared" si="52"/>
        <v/>
      </c>
      <c r="BR277" s="159" t="str">
        <f t="shared" si="53"/>
        <v/>
      </c>
      <c r="BS277" s="1272"/>
      <c r="BT277" s="804"/>
      <c r="BU277" s="804"/>
      <c r="BV277" s="804"/>
    </row>
    <row r="278" spans="1:74" ht="115.5" customHeight="1" x14ac:dyDescent="0.25">
      <c r="A278" s="1274"/>
      <c r="B278" s="1276"/>
      <c r="C278" s="1278"/>
      <c r="D278" s="828"/>
      <c r="E278" s="831"/>
      <c r="F278" s="834"/>
      <c r="G278" s="804"/>
      <c r="H278" s="837"/>
      <c r="I278" s="798"/>
      <c r="J278" s="840"/>
      <c r="K278" s="843"/>
      <c r="L278" s="804"/>
      <c r="M278" s="874"/>
      <c r="N278" s="804"/>
      <c r="O278" s="804"/>
      <c r="P278" s="804"/>
      <c r="Q278" s="1002"/>
      <c r="R278" s="1253"/>
      <c r="S278" s="1256"/>
      <c r="T278" s="1253"/>
      <c r="U278" s="1256"/>
      <c r="V278" s="1253"/>
      <c r="W278" s="1256"/>
      <c r="X278" s="864"/>
      <c r="Y278" s="1256"/>
      <c r="Z278" s="1256"/>
      <c r="AA278" s="864"/>
      <c r="AB278" s="152">
        <v>3</v>
      </c>
      <c r="AC278" s="151" t="s">
        <v>1061</v>
      </c>
      <c r="AD278" s="151" t="s">
        <v>274</v>
      </c>
      <c r="AE278" s="151" t="s">
        <v>1062</v>
      </c>
      <c r="AF278" s="147" t="str">
        <f t="shared" si="47"/>
        <v>Probabilidad</v>
      </c>
      <c r="AG278" s="153" t="s">
        <v>216</v>
      </c>
      <c r="AH278" s="636">
        <f t="shared" si="48"/>
        <v>0.25</v>
      </c>
      <c r="AI278" s="277" t="s">
        <v>217</v>
      </c>
      <c r="AJ278" s="638">
        <f t="shared" si="49"/>
        <v>0.15</v>
      </c>
      <c r="AK278" s="559">
        <f t="shared" si="50"/>
        <v>0.4</v>
      </c>
      <c r="AL278" s="154">
        <f>IFERROR(IF(AND(AF277="Probabilidad",AF278="Probabilidad"),(AL277-(+AL277*AK278)),IF(AND(AF277="Impacto",AF278="Probabilidad"),(AL276-(+AL276*AK278)),IF(AF278="Impacto",AL277,""))),"")</f>
        <v>0.28799999999999998</v>
      </c>
      <c r="AM278" s="154">
        <f>IFERROR(IF(AND(AF277="Impacto",AF278="Impacto"),(AM277-(+AM277*AK278)),IF(AND(AF277="Probabilidad",AF278="Impacto"),(AM276-(+AM276*AK278)),IF(AF278="Probabilidad",AM277,""))),"")</f>
        <v>0.30000000000000004</v>
      </c>
      <c r="AN278" s="153" t="s">
        <v>218</v>
      </c>
      <c r="AO278" s="153" t="s">
        <v>296</v>
      </c>
      <c r="AP278" s="153" t="s">
        <v>220</v>
      </c>
      <c r="AQ278" s="153" t="s">
        <v>221</v>
      </c>
      <c r="AR278" s="843"/>
      <c r="AS278" s="1260"/>
      <c r="AT278" s="1260"/>
      <c r="AU278" s="864"/>
      <c r="AV278" s="1260"/>
      <c r="AW278" s="1260"/>
      <c r="AX278" s="864"/>
      <c r="AY278" s="864"/>
      <c r="AZ278" s="864"/>
      <c r="BA278" s="1253"/>
      <c r="BB278" s="131"/>
      <c r="BC278" s="131"/>
      <c r="BD278" s="175" t="str">
        <f t="shared" si="51"/>
        <v/>
      </c>
      <c r="BE278" s="151"/>
      <c r="BF278" s="151"/>
      <c r="BG278" s="151"/>
      <c r="BH278" s="151"/>
      <c r="BI278" s="131"/>
      <c r="BJ278" s="131"/>
      <c r="BK278" s="131"/>
      <c r="BL278" s="131"/>
      <c r="BM278" s="157"/>
      <c r="BN278" s="157"/>
      <c r="BO278" s="157"/>
      <c r="BP278" s="157"/>
      <c r="BQ278" s="158" t="str">
        <f t="shared" si="52"/>
        <v/>
      </c>
      <c r="BR278" s="159" t="str">
        <f t="shared" si="53"/>
        <v/>
      </c>
      <c r="BS278" s="1272"/>
      <c r="BT278" s="804"/>
      <c r="BU278" s="804"/>
      <c r="BV278" s="804"/>
    </row>
    <row r="279" spans="1:74" ht="115.5" customHeight="1" x14ac:dyDescent="0.25">
      <c r="A279" s="1274"/>
      <c r="B279" s="1276"/>
      <c r="C279" s="1278"/>
      <c r="D279" s="828"/>
      <c r="E279" s="831"/>
      <c r="F279" s="834"/>
      <c r="G279" s="804"/>
      <c r="H279" s="837"/>
      <c r="I279" s="798"/>
      <c r="J279" s="840"/>
      <c r="K279" s="843"/>
      <c r="L279" s="804"/>
      <c r="M279" s="874"/>
      <c r="N279" s="804"/>
      <c r="O279" s="804"/>
      <c r="P279" s="804"/>
      <c r="Q279" s="1002"/>
      <c r="R279" s="1253"/>
      <c r="S279" s="1256"/>
      <c r="T279" s="1253"/>
      <c r="U279" s="1256"/>
      <c r="V279" s="1253"/>
      <c r="W279" s="1256"/>
      <c r="X279" s="864"/>
      <c r="Y279" s="1256"/>
      <c r="Z279" s="1256"/>
      <c r="AA279" s="864"/>
      <c r="AB279" s="152">
        <v>4</v>
      </c>
      <c r="AC279" s="151" t="s">
        <v>1063</v>
      </c>
      <c r="AD279" s="151" t="s">
        <v>274</v>
      </c>
      <c r="AE279" s="151" t="s">
        <v>1064</v>
      </c>
      <c r="AF279" s="147" t="str">
        <f t="shared" si="47"/>
        <v>Probabilidad</v>
      </c>
      <c r="AG279" s="153" t="s">
        <v>216</v>
      </c>
      <c r="AH279" s="558">
        <f t="shared" si="48"/>
        <v>0.25</v>
      </c>
      <c r="AI279" s="539" t="s">
        <v>217</v>
      </c>
      <c r="AJ279" s="558">
        <f t="shared" si="49"/>
        <v>0.15</v>
      </c>
      <c r="AK279" s="559">
        <f t="shared" si="50"/>
        <v>0.4</v>
      </c>
      <c r="AL279" s="154">
        <f>IFERROR(IF(AND(AF278="Probabilidad",AF279="Probabilidad"),(AL278-(+AL278*AK279)),IF(AND(AF278="Impacto",AF279="Probabilidad"),(AL277-(+AL277*AK279)),IF(AF279="Impacto",AL278,""))),"")</f>
        <v>0.17279999999999998</v>
      </c>
      <c r="AM279" s="154">
        <f>IFERROR(IF(AND(AF278="Impacto",AF279="Impacto"),(AM278-(+AM278*AK279)),IF(AND(AF278="Probabilidad",AF279="Impacto"),(AM277-(+AM277*AK279)),IF(AF279="Probabilidad",AM278,""))),"")</f>
        <v>0.30000000000000004</v>
      </c>
      <c r="AN279" s="153" t="s">
        <v>218</v>
      </c>
      <c r="AO279" s="153" t="s">
        <v>296</v>
      </c>
      <c r="AP279" s="153" t="s">
        <v>220</v>
      </c>
      <c r="AQ279" s="153" t="s">
        <v>221</v>
      </c>
      <c r="AR279" s="843"/>
      <c r="AS279" s="1260"/>
      <c r="AT279" s="1260"/>
      <c r="AU279" s="864"/>
      <c r="AV279" s="1260"/>
      <c r="AW279" s="1260"/>
      <c r="AX279" s="864"/>
      <c r="AY279" s="864"/>
      <c r="AZ279" s="864"/>
      <c r="BA279" s="1253"/>
      <c r="BB279" s="131"/>
      <c r="BC279" s="131"/>
      <c r="BD279" s="175" t="str">
        <f t="shared" si="51"/>
        <v/>
      </c>
      <c r="BE279" s="151"/>
      <c r="BF279" s="151"/>
      <c r="BG279" s="151"/>
      <c r="BH279" s="151"/>
      <c r="BI279" s="131"/>
      <c r="BJ279" s="131"/>
      <c r="BK279" s="131"/>
      <c r="BL279" s="131"/>
      <c r="BM279" s="157"/>
      <c r="BN279" s="157"/>
      <c r="BO279" s="157"/>
      <c r="BP279" s="157"/>
      <c r="BQ279" s="158" t="str">
        <f t="shared" si="52"/>
        <v/>
      </c>
      <c r="BR279" s="159" t="str">
        <f t="shared" si="53"/>
        <v/>
      </c>
      <c r="BS279" s="1272"/>
      <c r="BT279" s="804"/>
      <c r="BU279" s="804"/>
      <c r="BV279" s="804"/>
    </row>
    <row r="280" spans="1:74" ht="109.5" customHeight="1" x14ac:dyDescent="0.25">
      <c r="A280" s="1274"/>
      <c r="B280" s="1276"/>
      <c r="C280" s="1278"/>
      <c r="D280" s="828"/>
      <c r="E280" s="831"/>
      <c r="F280" s="834"/>
      <c r="G280" s="804"/>
      <c r="H280" s="837"/>
      <c r="I280" s="798"/>
      <c r="J280" s="840"/>
      <c r="K280" s="843"/>
      <c r="L280" s="804"/>
      <c r="M280" s="874"/>
      <c r="N280" s="804"/>
      <c r="O280" s="804"/>
      <c r="P280" s="804"/>
      <c r="Q280" s="1002"/>
      <c r="R280" s="1253"/>
      <c r="S280" s="1256"/>
      <c r="T280" s="1253"/>
      <c r="U280" s="1256"/>
      <c r="V280" s="1253"/>
      <c r="W280" s="1256"/>
      <c r="X280" s="864"/>
      <c r="Y280" s="1256"/>
      <c r="Z280" s="1256"/>
      <c r="AA280" s="864"/>
      <c r="AB280" s="152">
        <v>5</v>
      </c>
      <c r="AC280" s="151" t="s">
        <v>1065</v>
      </c>
      <c r="AD280" s="151" t="s">
        <v>274</v>
      </c>
      <c r="AE280" s="151" t="s">
        <v>1066</v>
      </c>
      <c r="AF280" s="147" t="str">
        <f t="shared" si="47"/>
        <v>Probabilidad</v>
      </c>
      <c r="AG280" s="153" t="s">
        <v>286</v>
      </c>
      <c r="AH280" s="636">
        <f t="shared" si="48"/>
        <v>0.15</v>
      </c>
      <c r="AI280" s="277" t="s">
        <v>217</v>
      </c>
      <c r="AJ280" s="638">
        <f t="shared" si="49"/>
        <v>0.15</v>
      </c>
      <c r="AK280" s="559">
        <f t="shared" si="50"/>
        <v>0.3</v>
      </c>
      <c r="AL280" s="154">
        <f>IFERROR(IF(AND(AF279="Probabilidad",AF280="Probabilidad"),(AL279-(+AL279*AK280)),IF(AND(AF279="Impacto",AF280="Probabilidad"),(AL278-(+AL278*AK280)),IF(AF280="Impacto",AL279,""))),"")</f>
        <v>0.12095999999999998</v>
      </c>
      <c r="AM280" s="154">
        <f>IFERROR(IF(AND(AF279="Impacto",AF280="Impacto"),(AM279-(+AM279*AK280)),IF(AND(AF279="Probabilidad",AF280="Impacto"),(AM278-(+AM278*AK280)),IF(AF280="Probabilidad",AM279,""))),"")</f>
        <v>0.30000000000000004</v>
      </c>
      <c r="AN280" s="153" t="s">
        <v>218</v>
      </c>
      <c r="AO280" s="153" t="s">
        <v>296</v>
      </c>
      <c r="AP280" s="153" t="s">
        <v>220</v>
      </c>
      <c r="AQ280" s="153" t="s">
        <v>221</v>
      </c>
      <c r="AR280" s="843"/>
      <c r="AS280" s="1260"/>
      <c r="AT280" s="1260"/>
      <c r="AU280" s="864"/>
      <c r="AV280" s="1260"/>
      <c r="AW280" s="1260"/>
      <c r="AX280" s="864"/>
      <c r="AY280" s="864"/>
      <c r="AZ280" s="864"/>
      <c r="BA280" s="1253"/>
      <c r="BB280" s="131"/>
      <c r="BC280" s="131"/>
      <c r="BD280" s="175" t="str">
        <f t="shared" si="51"/>
        <v/>
      </c>
      <c r="BE280" s="151"/>
      <c r="BF280" s="151"/>
      <c r="BG280" s="151"/>
      <c r="BH280" s="151"/>
      <c r="BI280" s="131"/>
      <c r="BJ280" s="131"/>
      <c r="BK280" s="131"/>
      <c r="BL280" s="131"/>
      <c r="BM280" s="157"/>
      <c r="BN280" s="157"/>
      <c r="BO280" s="157"/>
      <c r="BP280" s="157"/>
      <c r="BQ280" s="158" t="str">
        <f t="shared" si="52"/>
        <v/>
      </c>
      <c r="BR280" s="159" t="str">
        <f t="shared" si="53"/>
        <v/>
      </c>
      <c r="BS280" s="1272"/>
      <c r="BT280" s="804"/>
      <c r="BU280" s="804"/>
      <c r="BV280" s="804"/>
    </row>
    <row r="281" spans="1:74" ht="109.5" customHeight="1" thickBot="1" x14ac:dyDescent="0.3">
      <c r="A281" s="1274"/>
      <c r="B281" s="1276"/>
      <c r="C281" s="1278"/>
      <c r="D281" s="829"/>
      <c r="E281" s="832"/>
      <c r="F281" s="835"/>
      <c r="G281" s="805"/>
      <c r="H281" s="838"/>
      <c r="I281" s="799"/>
      <c r="J281" s="841"/>
      <c r="K281" s="844"/>
      <c r="L281" s="805"/>
      <c r="M281" s="875"/>
      <c r="N281" s="805"/>
      <c r="O281" s="805"/>
      <c r="P281" s="805"/>
      <c r="Q281" s="1003"/>
      <c r="R281" s="1254"/>
      <c r="S281" s="1257"/>
      <c r="T281" s="1254"/>
      <c r="U281" s="1257"/>
      <c r="V281" s="1254"/>
      <c r="W281" s="1257"/>
      <c r="X281" s="865"/>
      <c r="Y281" s="1257"/>
      <c r="Z281" s="1257"/>
      <c r="AA281" s="865"/>
      <c r="AB281" s="164">
        <v>6</v>
      </c>
      <c r="AC281" s="162" t="s">
        <v>1067</v>
      </c>
      <c r="AD281" s="162" t="s">
        <v>371</v>
      </c>
      <c r="AE281" s="162" t="s">
        <v>1068</v>
      </c>
      <c r="AF281" s="177" t="str">
        <f t="shared" si="47"/>
        <v>Probabilidad</v>
      </c>
      <c r="AG281" s="165" t="s">
        <v>216</v>
      </c>
      <c r="AH281" s="616">
        <f t="shared" si="48"/>
        <v>0.25</v>
      </c>
      <c r="AI281" s="235" t="s">
        <v>217</v>
      </c>
      <c r="AJ281" s="616">
        <f t="shared" si="49"/>
        <v>0.15</v>
      </c>
      <c r="AK281" s="617">
        <f t="shared" si="50"/>
        <v>0.4</v>
      </c>
      <c r="AL281" s="154">
        <f>IFERROR(IF(AND(AF280="Probabilidad",AF281="Probabilidad"),(AL280-(+AL280*AK281)),IF(AND(AF280="Impacto",AF281="Probabilidad"),(AL279-(+AL279*AK281)),IF(AF281="Impacto",AL280,""))),"")</f>
        <v>7.2575999999999988E-2</v>
      </c>
      <c r="AM281" s="154">
        <f>IFERROR(IF(AND(AF280="Impacto",AF281="Impacto"),(AM280-(+AM280*AK281)),IF(AND(AF280="Probabilidad",AF281="Impacto"),(AM279-(+AM279*AK281)),IF(AF281="Probabilidad",AM280,""))),"")</f>
        <v>0.30000000000000004</v>
      </c>
      <c r="AN281" s="539" t="s">
        <v>218</v>
      </c>
      <c r="AO281" s="235" t="s">
        <v>296</v>
      </c>
      <c r="AP281" s="539" t="s">
        <v>220</v>
      </c>
      <c r="AQ281" s="539" t="s">
        <v>221</v>
      </c>
      <c r="AR281" s="844"/>
      <c r="AS281" s="1261"/>
      <c r="AT281" s="1261"/>
      <c r="AU281" s="865"/>
      <c r="AV281" s="1261"/>
      <c r="AW281" s="1261"/>
      <c r="AX281" s="865"/>
      <c r="AY281" s="865"/>
      <c r="AZ281" s="865"/>
      <c r="BA281" s="1254"/>
      <c r="BB281" s="169"/>
      <c r="BC281" s="169"/>
      <c r="BD281" s="178" t="str">
        <f t="shared" si="51"/>
        <v/>
      </c>
      <c r="BE281" s="162"/>
      <c r="BF281" s="162"/>
      <c r="BG281" s="162"/>
      <c r="BH281" s="162"/>
      <c r="BI281" s="169"/>
      <c r="BJ281" s="169"/>
      <c r="BK281" s="169"/>
      <c r="BL281" s="169"/>
      <c r="BM281" s="170"/>
      <c r="BN281" s="170"/>
      <c r="BO281" s="170"/>
      <c r="BP281" s="170"/>
      <c r="BQ281" s="171" t="str">
        <f t="shared" si="52"/>
        <v/>
      </c>
      <c r="BR281" s="172" t="str">
        <f t="shared" si="53"/>
        <v/>
      </c>
      <c r="BS281" s="1273"/>
      <c r="BT281" s="805"/>
      <c r="BU281" s="805"/>
      <c r="BV281" s="805"/>
    </row>
    <row r="282" spans="1:74" ht="105" customHeight="1" x14ac:dyDescent="0.25">
      <c r="A282" s="1274"/>
      <c r="B282" s="1276"/>
      <c r="C282" s="1278"/>
      <c r="D282" s="827" t="s">
        <v>204</v>
      </c>
      <c r="E282" s="830" t="s">
        <v>1037</v>
      </c>
      <c r="F282" s="833">
        <v>3</v>
      </c>
      <c r="G282" s="803" t="s">
        <v>1069</v>
      </c>
      <c r="H282" s="836"/>
      <c r="I282" s="797"/>
      <c r="J282" s="839" t="s">
        <v>1070</v>
      </c>
      <c r="K282" s="842" t="s">
        <v>208</v>
      </c>
      <c r="L282" s="803" t="s">
        <v>209</v>
      </c>
      <c r="M282" s="873" t="s">
        <v>1071</v>
      </c>
      <c r="N282" s="803"/>
      <c r="O282" s="803"/>
      <c r="P282" s="867" t="s">
        <v>1072</v>
      </c>
      <c r="Q282" s="879">
        <v>0.95</v>
      </c>
      <c r="R282" s="797" t="s">
        <v>252</v>
      </c>
      <c r="S282" s="860">
        <f>IF(R282="Muy Alta",100%,IF(R282="Alta",80%,IF(R282="Media",60%,IF(R282="Baja",40%,IF(R282="Muy Baja",20%,"")))))</f>
        <v>0.4</v>
      </c>
      <c r="T282" s="797"/>
      <c r="U282" s="860" t="str">
        <f>IF(T282="Catastrófico",100%,IF(T282="Mayor",80%,IF(T282="Moderado",60%,IF(T282="Menor",40%,IF(T282="Leve",20%,"")))))</f>
        <v/>
      </c>
      <c r="V282" s="797" t="s">
        <v>328</v>
      </c>
      <c r="W282" s="860">
        <f>IF(V282="Catastrófico",100%,IF(V282="Mayor",80%,IF(V282="Moderado",60%,IF(V282="Menor",40%,IF(V282="Leve",20%,"")))))</f>
        <v>0.2</v>
      </c>
      <c r="X282" s="863" t="str">
        <f>IF(Y282=100%,"Catastrófico",IF(Y282=80%,"Mayor",IF(Y282=60%,"Moderado",IF(Y282=40%,"Menor",IF(Y282=20%,"Leve","")))))</f>
        <v>Leve</v>
      </c>
      <c r="Y282" s="860">
        <f>IF(AND(U282="",W282=""),"",MAX(U282,W282))</f>
        <v>0.2</v>
      </c>
      <c r="Z282" s="860" t="str">
        <f>CONCATENATE(R282,X282)</f>
        <v>BajaLeve</v>
      </c>
      <c r="AA282" s="851" t="str">
        <f>IF(Z282="Muy AltaLeve","Alto",IF(Z282="Muy AltaMenor","Alto",IF(Z282="Muy AltaModerado","Alto",IF(Z282="Muy AltaMayor","Alto",IF(Z282="Muy AltaCatastrófico","Extremo",IF(Z282="AltaLeve","Moderado",IF(Z282="AltaMenor","Moderado",IF(Z282="AltaModerado","Alto",IF(Z282="AltaMayor","Alto",IF(Z282="AltaCatastrófico","Extremo",IF(Z282="MediaLeve","Moderado",IF(Z282="MediaMenor","Moderado",IF(Z282="MediaModerado","Moderado",IF(Z282="MediaMayor","Alto",IF(Z282="MediaCatastrófico","Extremo",IF(Z282="BajaLeve","Bajo",IF(Z282="BajaMenor","Moderado",IF(Z282="BajaModerado","Moderado",IF(Z282="BajaMayor","Alto",IF(Z282="BajaCatastrófico","Extremo",IF(Z282="Muy BajaLeve","Bajo",IF(Z282="Muy BajaMenor","Bajo",IF(Z282="Muy BajaModerado","Moderado",IF(Z282="Muy BajaMayor","Alto",IF(Z282="Muy BajaCatastrófico","Extremo","")))))))))))))))))))))))))</f>
        <v>Bajo</v>
      </c>
      <c r="AB282" s="98">
        <v>1</v>
      </c>
      <c r="AC282" s="180" t="s">
        <v>1073</v>
      </c>
      <c r="AD282" s="233" t="s">
        <v>274</v>
      </c>
      <c r="AE282" s="13" t="s">
        <v>1074</v>
      </c>
      <c r="AF282" s="100" t="str">
        <f t="shared" si="47"/>
        <v>Probabilidad</v>
      </c>
      <c r="AG282" s="10" t="s">
        <v>216</v>
      </c>
      <c r="AH282" s="15">
        <f t="shared" si="48"/>
        <v>0.25</v>
      </c>
      <c r="AI282" s="615" t="s">
        <v>217</v>
      </c>
      <c r="AJ282" s="555">
        <f t="shared" si="49"/>
        <v>0.15</v>
      </c>
      <c r="AK282" s="554">
        <f t="shared" si="50"/>
        <v>0.4</v>
      </c>
      <c r="AL282" s="640">
        <f>IFERROR(IF(AF282="Probabilidad",(S282-(+S282*AK282)),IF(AF282="Impacto",S282,"")),"")</f>
        <v>0.24</v>
      </c>
      <c r="AM282" s="640">
        <f>IFERROR(IF(AF282="Impacto",(Y282-(+Y282*AK282)),IF(AF282="Probabilidad",Y282,"")),"")</f>
        <v>0.2</v>
      </c>
      <c r="AN282" s="51" t="s">
        <v>218</v>
      </c>
      <c r="AO282" s="51" t="s">
        <v>296</v>
      </c>
      <c r="AP282" s="51" t="s">
        <v>220</v>
      </c>
      <c r="AQ282" s="51" t="s">
        <v>221</v>
      </c>
      <c r="AR282" s="866" t="s">
        <v>1075</v>
      </c>
      <c r="AS282" s="854">
        <f>S282</f>
        <v>0.4</v>
      </c>
      <c r="AT282" s="854">
        <f>IF(AL282="","",MIN(AL282:AL287))</f>
        <v>0.14399999999999999</v>
      </c>
      <c r="AU282" s="851" t="str">
        <f>IFERROR(IF(AT282="","",IF(AT282&lt;=0.2,"Muy Baja",IF(AT282&lt;=0.4,"Baja",IF(AT282&lt;=0.6,"Media",IF(AT282&lt;=0.8,"Alta","Muy Alta"))))),"")</f>
        <v>Muy Baja</v>
      </c>
      <c r="AV282" s="854">
        <f>Y282</f>
        <v>0.2</v>
      </c>
      <c r="AW282" s="854">
        <f>IF(AM282="","",MIN(AM282:AM287))</f>
        <v>0.15000000000000002</v>
      </c>
      <c r="AX282" s="851" t="str">
        <f>IFERROR(IF(AW282="","",IF(AW282&lt;=0.2,"Leve",IF(AW282&lt;=0.4,"Menor",IF(AW282&lt;=0.6,"Moderado",IF(AW282&lt;=0.8,"Mayor","Catastrófico"))))),"")</f>
        <v>Leve</v>
      </c>
      <c r="AY282" s="851" t="str">
        <f>AA282</f>
        <v>Bajo</v>
      </c>
      <c r="AZ282" s="851" t="str">
        <f>IFERROR(IF(OR(AND(AU282="Muy Baja",AX282="Leve"),AND(AU282="Muy Baja",AX282="Menor"),AND(AU282="Baja",AX282="Leve")),"Bajo",IF(OR(AND(AU282="Muy baja",AX282="Moderado"),AND(AU282="Baja",AX282="Menor"),AND(AU282="Baja",AX282="Moderado"),AND(AU282="Media",AX282="Leve"),AND(AU282="Media",AX282="Menor"),AND(AU282="Media",AX282="Moderado"),AND(AU282="Alta",AX282="Leve"),AND(AU282="Alta",AX282="Menor")),"Moderado",IF(OR(AND(AU282="Muy Baja",AX282="Mayor"),AND(AU282="Baja",AX282="Mayor"),AND(AU282="Media",AX282="Mayor"),AND(AU282="Alta",AX282="Moderado"),AND(AU282="Alta",AX282="Mayor"),AND(AU282="Muy Alta",AX282="Leve"),AND(AU282="Muy Alta",AX282="Menor"),AND(AU282="Muy Alta",AX282="Moderado"),AND(AU282="Muy Alta",AX282="Mayor")),"Alto",IF(OR(AND(AU282="Muy Baja",AX282="Catastrófico"),AND(AU282="Baja",AX282="Catastrófico"),AND(AU282="Media",AX282="Catastrófico"),AND(AU282="Alta",AX282="Catastrófico"),AND(AU282="Muy Alta",AX282="Catastrófico")),"Extremo","")))),"")</f>
        <v>Bajo</v>
      </c>
      <c r="BA282" s="797" t="s">
        <v>257</v>
      </c>
      <c r="BB282" s="313"/>
      <c r="BC282" s="47"/>
      <c r="BD282" s="104" t="str">
        <f t="shared" si="51"/>
        <v/>
      </c>
      <c r="BE282" s="9"/>
      <c r="BF282" s="9"/>
      <c r="BG282" s="9"/>
      <c r="BH282" s="9"/>
      <c r="BI282" s="47"/>
      <c r="BJ282" s="47"/>
      <c r="BK282" s="47"/>
      <c r="BL282" s="47"/>
      <c r="BM282" s="49"/>
      <c r="BN282" s="49"/>
      <c r="BO282" s="49"/>
      <c r="BP282" s="49"/>
      <c r="BQ282" s="105" t="str">
        <f t="shared" si="52"/>
        <v/>
      </c>
      <c r="BR282" s="129" t="str">
        <f t="shared" si="53"/>
        <v/>
      </c>
      <c r="BS282" s="818" t="s">
        <v>1076</v>
      </c>
      <c r="BT282" s="803" t="s">
        <v>1046</v>
      </c>
      <c r="BU282" s="803" t="s">
        <v>278</v>
      </c>
      <c r="BV282" s="803" t="s">
        <v>278</v>
      </c>
    </row>
    <row r="283" spans="1:74" ht="80.25" customHeight="1" x14ac:dyDescent="0.25">
      <c r="A283" s="1274"/>
      <c r="B283" s="1276"/>
      <c r="C283" s="1278"/>
      <c r="D283" s="828"/>
      <c r="E283" s="831"/>
      <c r="F283" s="834"/>
      <c r="G283" s="804"/>
      <c r="H283" s="837"/>
      <c r="I283" s="798"/>
      <c r="J283" s="840"/>
      <c r="K283" s="843"/>
      <c r="L283" s="804"/>
      <c r="M283" s="874"/>
      <c r="N283" s="804"/>
      <c r="O283" s="804"/>
      <c r="P283" s="868"/>
      <c r="Q283" s="880"/>
      <c r="R283" s="798"/>
      <c r="S283" s="861"/>
      <c r="T283" s="798"/>
      <c r="U283" s="861"/>
      <c r="V283" s="798"/>
      <c r="W283" s="861"/>
      <c r="X283" s="864"/>
      <c r="Y283" s="861"/>
      <c r="Z283" s="861"/>
      <c r="AA283" s="852"/>
      <c r="AB283" s="152">
        <v>2</v>
      </c>
      <c r="AC283" s="180" t="s">
        <v>1077</v>
      </c>
      <c r="AD283" s="180" t="s">
        <v>282</v>
      </c>
      <c r="AE283" s="151" t="s">
        <v>1078</v>
      </c>
      <c r="AF283" s="147" t="str">
        <f t="shared" si="47"/>
        <v>Probabilidad</v>
      </c>
      <c r="AG283" s="153" t="s">
        <v>216</v>
      </c>
      <c r="AH283" s="148">
        <f t="shared" si="48"/>
        <v>0.25</v>
      </c>
      <c r="AI283" s="153" t="s">
        <v>217</v>
      </c>
      <c r="AJ283" s="148">
        <f t="shared" si="49"/>
        <v>0.15</v>
      </c>
      <c r="AK283" s="149">
        <f t="shared" si="50"/>
        <v>0.4</v>
      </c>
      <c r="AL283" s="154">
        <f>IFERROR(IF(AND(AF282="Probabilidad",AF283="Probabilidad"),(AL282-(+AL282*AK283)),IF(AF283="Probabilidad",(S282-(+S282*AK283)),IF(AF283="Impacto",AL282,""))),"")</f>
        <v>0.14399999999999999</v>
      </c>
      <c r="AM283" s="154">
        <f>IFERROR(IF(AND(AF282="Impacto",AF283="Impacto"),(AM282-(+AM282*AK283)),IF(AF283="Impacto",(Y282-(+Y282*AK283)),IF(AF283="Probabilidad",AM282,""))),"")</f>
        <v>0.2</v>
      </c>
      <c r="AN283" s="155" t="s">
        <v>218</v>
      </c>
      <c r="AO283" s="155" t="s">
        <v>296</v>
      </c>
      <c r="AP283" s="155" t="s">
        <v>220</v>
      </c>
      <c r="AQ283" s="155" t="s">
        <v>244</v>
      </c>
      <c r="AR283" s="837"/>
      <c r="AS283" s="855"/>
      <c r="AT283" s="855"/>
      <c r="AU283" s="852"/>
      <c r="AV283" s="855"/>
      <c r="AW283" s="855"/>
      <c r="AX283" s="852"/>
      <c r="AY283" s="852"/>
      <c r="AZ283" s="852"/>
      <c r="BA283" s="798"/>
      <c r="BB283" s="179"/>
      <c r="BC283" s="131"/>
      <c r="BD283" s="175" t="str">
        <f t="shared" si="51"/>
        <v/>
      </c>
      <c r="BE283" s="151"/>
      <c r="BF283" s="151"/>
      <c r="BG283" s="151"/>
      <c r="BH283" s="151"/>
      <c r="BI283" s="131"/>
      <c r="BJ283" s="131"/>
      <c r="BK283" s="131"/>
      <c r="BL283" s="131"/>
      <c r="BM283" s="157"/>
      <c r="BN283" s="157"/>
      <c r="BO283" s="157"/>
      <c r="BP283" s="157"/>
      <c r="BQ283" s="158" t="str">
        <f t="shared" si="52"/>
        <v/>
      </c>
      <c r="BR283" s="159" t="str">
        <f t="shared" si="53"/>
        <v/>
      </c>
      <c r="BS283" s="819"/>
      <c r="BT283" s="804"/>
      <c r="BU283" s="804"/>
      <c r="BV283" s="804"/>
    </row>
    <row r="284" spans="1:74" ht="61.5" customHeight="1" x14ac:dyDescent="0.25">
      <c r="A284" s="1274"/>
      <c r="B284" s="1276"/>
      <c r="C284" s="1278"/>
      <c r="D284" s="828"/>
      <c r="E284" s="831"/>
      <c r="F284" s="834"/>
      <c r="G284" s="804"/>
      <c r="H284" s="837"/>
      <c r="I284" s="798"/>
      <c r="J284" s="840"/>
      <c r="K284" s="843"/>
      <c r="L284" s="804"/>
      <c r="M284" s="874"/>
      <c r="N284" s="804"/>
      <c r="O284" s="804"/>
      <c r="P284" s="868"/>
      <c r="Q284" s="880"/>
      <c r="R284" s="798"/>
      <c r="S284" s="861"/>
      <c r="T284" s="798"/>
      <c r="U284" s="861"/>
      <c r="V284" s="798"/>
      <c r="W284" s="861"/>
      <c r="X284" s="864"/>
      <c r="Y284" s="861"/>
      <c r="Z284" s="861"/>
      <c r="AA284" s="852"/>
      <c r="AB284" s="152">
        <v>3</v>
      </c>
      <c r="AC284" s="180" t="s">
        <v>1079</v>
      </c>
      <c r="AD284" s="180" t="s">
        <v>274</v>
      </c>
      <c r="AE284" s="151" t="s">
        <v>1080</v>
      </c>
      <c r="AF284" s="147" t="str">
        <f t="shared" si="47"/>
        <v>Impacto</v>
      </c>
      <c r="AG284" s="153" t="s">
        <v>267</v>
      </c>
      <c r="AH284" s="148">
        <f t="shared" si="48"/>
        <v>0.1</v>
      </c>
      <c r="AI284" s="235" t="s">
        <v>217</v>
      </c>
      <c r="AJ284" s="231">
        <f t="shared" si="49"/>
        <v>0.15</v>
      </c>
      <c r="AK284" s="236">
        <f t="shared" si="50"/>
        <v>0.25</v>
      </c>
      <c r="AL284" s="237">
        <f>IFERROR(IF(AND(AF283="Probabilidad",AF284="Probabilidad"),(AL283-(+AL283*AK284)),IF(AND(AF283="Impacto",AF284="Probabilidad"),(AL282-(+AL282*AK284)),IF(AF284="Impacto",AL283,""))),"")</f>
        <v>0.14399999999999999</v>
      </c>
      <c r="AM284" s="237">
        <f>IFERROR(IF(AND(AF283="Impacto",AF284="Impacto"),(AM283-(+AM283*AK284)),IF(AND(AF283="Probabilidad",AF284="Impacto"),(AM282-(+AM282*AK284)),IF(AF284="Probabilidad",AM283,""))),"")</f>
        <v>0.15000000000000002</v>
      </c>
      <c r="AN284" s="127" t="s">
        <v>218</v>
      </c>
      <c r="AO284" s="127" t="s">
        <v>296</v>
      </c>
      <c r="AP284" s="127" t="s">
        <v>220</v>
      </c>
      <c r="AQ284" s="52" t="s">
        <v>221</v>
      </c>
      <c r="AR284" s="837"/>
      <c r="AS284" s="855"/>
      <c r="AT284" s="855"/>
      <c r="AU284" s="852"/>
      <c r="AV284" s="855"/>
      <c r="AW284" s="855"/>
      <c r="AX284" s="852"/>
      <c r="AY284" s="852"/>
      <c r="AZ284" s="852"/>
      <c r="BA284" s="798"/>
      <c r="BB284" s="179"/>
      <c r="BC284" s="131"/>
      <c r="BD284" s="175" t="str">
        <f t="shared" si="51"/>
        <v/>
      </c>
      <c r="BE284" s="151"/>
      <c r="BF284" s="151"/>
      <c r="BG284" s="151"/>
      <c r="BH284" s="151"/>
      <c r="BI284" s="131"/>
      <c r="BJ284" s="131"/>
      <c r="BK284" s="131"/>
      <c r="BL284" s="131"/>
      <c r="BM284" s="157"/>
      <c r="BN284" s="157"/>
      <c r="BO284" s="157"/>
      <c r="BP284" s="157"/>
      <c r="BQ284" s="158" t="str">
        <f t="shared" si="52"/>
        <v/>
      </c>
      <c r="BR284" s="159" t="str">
        <f t="shared" si="53"/>
        <v/>
      </c>
      <c r="BS284" s="819"/>
      <c r="BT284" s="804"/>
      <c r="BU284" s="804"/>
      <c r="BV284" s="804"/>
    </row>
    <row r="285" spans="1:74" x14ac:dyDescent="0.25">
      <c r="A285" s="1274"/>
      <c r="B285" s="1276"/>
      <c r="C285" s="1278"/>
      <c r="D285" s="828"/>
      <c r="E285" s="831"/>
      <c r="F285" s="834"/>
      <c r="G285" s="804"/>
      <c r="H285" s="837"/>
      <c r="I285" s="798"/>
      <c r="J285" s="840"/>
      <c r="K285" s="843"/>
      <c r="L285" s="804"/>
      <c r="M285" s="874"/>
      <c r="N285" s="804"/>
      <c r="O285" s="804"/>
      <c r="P285" s="868"/>
      <c r="Q285" s="880"/>
      <c r="R285" s="798"/>
      <c r="S285" s="861"/>
      <c r="T285" s="798"/>
      <c r="U285" s="861"/>
      <c r="V285" s="798"/>
      <c r="W285" s="861"/>
      <c r="X285" s="864"/>
      <c r="Y285" s="861"/>
      <c r="Z285" s="861"/>
      <c r="AA285" s="852"/>
      <c r="AB285" s="152">
        <v>4</v>
      </c>
      <c r="AC285" s="180"/>
      <c r="AD285" s="180"/>
      <c r="AE285" s="151"/>
      <c r="AF285" s="147" t="str">
        <f t="shared" si="47"/>
        <v/>
      </c>
      <c r="AG285" s="153"/>
      <c r="AH285" s="148" t="str">
        <f t="shared" si="48"/>
        <v/>
      </c>
      <c r="AI285" s="153"/>
      <c r="AJ285" s="148" t="str">
        <f t="shared" si="49"/>
        <v/>
      </c>
      <c r="AK285" s="149" t="str">
        <f t="shared" si="50"/>
        <v/>
      </c>
      <c r="AL285" s="154" t="str">
        <f>IFERROR(IF(AND(AF284="Probabilidad",AF285="Probabilidad"),(AL284-(+AL284*AK285)),IF(AND(AF284="Impacto",AF285="Probabilidad"),(AL283-(+AL283*AK285)),IF(AF285="Impacto",AL284,""))),"")</f>
        <v/>
      </c>
      <c r="AM285" s="154" t="str">
        <f>IFERROR(IF(AND(AF284="Impacto",AF285="Impacto"),(AM284-(+AM284*AK285)),IF(AND(AF284="Probabilidad",AF285="Impacto"),(AM283-(+AM283*AK285)),IF(AF285="Probabilidad",AM284,""))),"")</f>
        <v/>
      </c>
      <c r="AN285" s="155"/>
      <c r="AO285" s="155"/>
      <c r="AP285" s="155"/>
      <c r="AQ285" s="155"/>
      <c r="AR285" s="837"/>
      <c r="AS285" s="855"/>
      <c r="AT285" s="855"/>
      <c r="AU285" s="852"/>
      <c r="AV285" s="855"/>
      <c r="AW285" s="855"/>
      <c r="AX285" s="852"/>
      <c r="AY285" s="852"/>
      <c r="AZ285" s="852"/>
      <c r="BA285" s="798"/>
      <c r="BB285" s="179"/>
      <c r="BC285" s="131"/>
      <c r="BD285" s="175" t="str">
        <f t="shared" si="51"/>
        <v/>
      </c>
      <c r="BE285" s="151"/>
      <c r="BF285" s="151"/>
      <c r="BG285" s="151"/>
      <c r="BH285" s="151"/>
      <c r="BI285" s="131"/>
      <c r="BJ285" s="131"/>
      <c r="BK285" s="131"/>
      <c r="BL285" s="131"/>
      <c r="BM285" s="157"/>
      <c r="BN285" s="157"/>
      <c r="BO285" s="157"/>
      <c r="BP285" s="157"/>
      <c r="BQ285" s="158" t="str">
        <f t="shared" si="52"/>
        <v/>
      </c>
      <c r="BR285" s="159" t="str">
        <f t="shared" si="53"/>
        <v/>
      </c>
      <c r="BS285" s="819"/>
      <c r="BT285" s="804"/>
      <c r="BU285" s="804"/>
      <c r="BV285" s="804"/>
    </row>
    <row r="286" spans="1:74" x14ac:dyDescent="0.25">
      <c r="A286" s="1274"/>
      <c r="B286" s="1276"/>
      <c r="C286" s="1278"/>
      <c r="D286" s="828"/>
      <c r="E286" s="831"/>
      <c r="F286" s="834"/>
      <c r="G286" s="804"/>
      <c r="H286" s="837"/>
      <c r="I286" s="798"/>
      <c r="J286" s="840"/>
      <c r="K286" s="843"/>
      <c r="L286" s="804"/>
      <c r="M286" s="874"/>
      <c r="N286" s="804"/>
      <c r="O286" s="804"/>
      <c r="P286" s="868"/>
      <c r="Q286" s="880"/>
      <c r="R286" s="798"/>
      <c r="S286" s="861"/>
      <c r="T286" s="798"/>
      <c r="U286" s="861"/>
      <c r="V286" s="798"/>
      <c r="W286" s="861"/>
      <c r="X286" s="864"/>
      <c r="Y286" s="861"/>
      <c r="Z286" s="861"/>
      <c r="AA286" s="852"/>
      <c r="AB286" s="152">
        <v>5</v>
      </c>
      <c r="AC286" s="181"/>
      <c r="AD286" s="181"/>
      <c r="AE286" s="29"/>
      <c r="AF286" s="147" t="str">
        <f t="shared" si="47"/>
        <v/>
      </c>
      <c r="AG286" s="153"/>
      <c r="AH286" s="148" t="str">
        <f t="shared" si="48"/>
        <v/>
      </c>
      <c r="AI286" s="153"/>
      <c r="AJ286" s="148" t="str">
        <f t="shared" si="49"/>
        <v/>
      </c>
      <c r="AK286" s="149" t="str">
        <f t="shared" si="50"/>
        <v/>
      </c>
      <c r="AL286" s="154" t="str">
        <f>IFERROR(IF(AND(AF285="Probabilidad",AF286="Probabilidad"),(AL285-(+AL285*AK286)),IF(AND(AF285="Impacto",AF286="Probabilidad"),(AL284-(+AL284*AK286)),IF(AF286="Impacto",AL285,""))),"")</f>
        <v/>
      </c>
      <c r="AM286" s="154" t="str">
        <f>IFERROR(IF(AND(AF285="Impacto",AF286="Impacto"),(AM285-(+AM285*AK286)),IF(AND(AF285="Probabilidad",AF286="Impacto"),(AM284-(+AM284*AK286)),IF(AF286="Probabilidad",AM285,""))),"")</f>
        <v/>
      </c>
      <c r="AN286" s="155"/>
      <c r="AO286" s="155"/>
      <c r="AP286" s="155"/>
      <c r="AQ286" s="155"/>
      <c r="AR286" s="837"/>
      <c r="AS286" s="855"/>
      <c r="AT286" s="855"/>
      <c r="AU286" s="852"/>
      <c r="AV286" s="855"/>
      <c r="AW286" s="855"/>
      <c r="AX286" s="852"/>
      <c r="AY286" s="852"/>
      <c r="AZ286" s="852"/>
      <c r="BA286" s="798"/>
      <c r="BB286" s="179"/>
      <c r="BC286" s="131"/>
      <c r="BD286" s="175" t="str">
        <f t="shared" si="51"/>
        <v/>
      </c>
      <c r="BE286" s="151"/>
      <c r="BF286" s="151"/>
      <c r="BG286" s="151"/>
      <c r="BH286" s="151"/>
      <c r="BI286" s="131"/>
      <c r="BJ286" s="131"/>
      <c r="BK286" s="131"/>
      <c r="BL286" s="131"/>
      <c r="BM286" s="157"/>
      <c r="BN286" s="157"/>
      <c r="BO286" s="157"/>
      <c r="BP286" s="157"/>
      <c r="BQ286" s="158" t="str">
        <f t="shared" si="52"/>
        <v/>
      </c>
      <c r="BR286" s="159" t="str">
        <f t="shared" si="53"/>
        <v/>
      </c>
      <c r="BS286" s="819"/>
      <c r="BT286" s="804"/>
      <c r="BU286" s="804"/>
      <c r="BV286" s="804"/>
    </row>
    <row r="287" spans="1:74" ht="15.75" customHeight="1" thickBot="1" x14ac:dyDescent="0.3">
      <c r="A287" s="1275"/>
      <c r="B287" s="1277"/>
      <c r="C287" s="1279"/>
      <c r="D287" s="829"/>
      <c r="E287" s="832"/>
      <c r="F287" s="835"/>
      <c r="G287" s="805"/>
      <c r="H287" s="838"/>
      <c r="I287" s="799"/>
      <c r="J287" s="841"/>
      <c r="K287" s="844"/>
      <c r="L287" s="805"/>
      <c r="M287" s="875"/>
      <c r="N287" s="805"/>
      <c r="O287" s="805"/>
      <c r="P287" s="869"/>
      <c r="Q287" s="881"/>
      <c r="R287" s="799"/>
      <c r="S287" s="862"/>
      <c r="T287" s="799"/>
      <c r="U287" s="862"/>
      <c r="V287" s="799"/>
      <c r="W287" s="862"/>
      <c r="X287" s="865"/>
      <c r="Y287" s="862"/>
      <c r="Z287" s="862"/>
      <c r="AA287" s="853"/>
      <c r="AB287" s="164">
        <v>6</v>
      </c>
      <c r="AC287" s="162"/>
      <c r="AD287" s="162"/>
      <c r="AE287" s="162"/>
      <c r="AF287" s="177" t="str">
        <f t="shared" si="47"/>
        <v/>
      </c>
      <c r="AG287" s="165"/>
      <c r="AH287" s="163" t="str">
        <f t="shared" si="48"/>
        <v/>
      </c>
      <c r="AI287" s="165"/>
      <c r="AJ287" s="163" t="str">
        <f t="shared" si="49"/>
        <v/>
      </c>
      <c r="AK287" s="166" t="str">
        <f t="shared" si="50"/>
        <v/>
      </c>
      <c r="AL287" s="154" t="str">
        <f>IFERROR(IF(AND(AF286="Probabilidad",AF287="Probabilidad"),(AL286-(+AL286*AK287)),IF(AND(AF286="Impacto",AF287="Probabilidad"),(AL285-(+AL285*AK287)),IF(AF287="Impacto",AL286,""))),"")</f>
        <v/>
      </c>
      <c r="AM287" s="154" t="str">
        <f>IFERROR(IF(AND(AF286="Impacto",AF287="Impacto"),(AM286-(+AM286*AK287)),IF(AND(AF286="Probabilidad",AF287="Impacto"),(AM285-(+AM285*AK287)),IF(AF287="Probabilidad",AM286,""))),"")</f>
        <v/>
      </c>
      <c r="AN287" s="52"/>
      <c r="AO287" s="52"/>
      <c r="AP287" s="52"/>
      <c r="AQ287" s="52"/>
      <c r="AR287" s="838"/>
      <c r="AS287" s="856"/>
      <c r="AT287" s="856"/>
      <c r="AU287" s="853"/>
      <c r="AV287" s="856"/>
      <c r="AW287" s="856"/>
      <c r="AX287" s="853"/>
      <c r="AY287" s="853"/>
      <c r="AZ287" s="853"/>
      <c r="BA287" s="799"/>
      <c r="BB287" s="314"/>
      <c r="BC287" s="169"/>
      <c r="BD287" s="178" t="str">
        <f t="shared" si="51"/>
        <v/>
      </c>
      <c r="BE287" s="162"/>
      <c r="BF287" s="162"/>
      <c r="BG287" s="162"/>
      <c r="BH287" s="162"/>
      <c r="BI287" s="169"/>
      <c r="BJ287" s="169"/>
      <c r="BK287" s="169"/>
      <c r="BL287" s="169"/>
      <c r="BM287" s="170"/>
      <c r="BN287" s="170"/>
      <c r="BO287" s="170"/>
      <c r="BP287" s="170"/>
      <c r="BQ287" s="171" t="str">
        <f t="shared" si="52"/>
        <v/>
      </c>
      <c r="BR287" s="172" t="str">
        <f t="shared" si="53"/>
        <v/>
      </c>
      <c r="BS287" s="820"/>
      <c r="BT287" s="805"/>
      <c r="BU287" s="805"/>
      <c r="BV287" s="805"/>
    </row>
    <row r="288" spans="1:74" ht="110.25" customHeight="1" x14ac:dyDescent="0.25">
      <c r="A288" s="924" t="s">
        <v>1081</v>
      </c>
      <c r="B288" s="900" t="s">
        <v>202</v>
      </c>
      <c r="C288" s="903" t="s">
        <v>1082</v>
      </c>
      <c r="D288" s="827" t="s">
        <v>204</v>
      </c>
      <c r="E288" s="830" t="s">
        <v>1083</v>
      </c>
      <c r="F288" s="833">
        <v>1</v>
      </c>
      <c r="G288" s="867" t="s">
        <v>1084</v>
      </c>
      <c r="H288" s="836"/>
      <c r="I288" s="797"/>
      <c r="J288" s="839" t="s">
        <v>1085</v>
      </c>
      <c r="K288" s="842" t="s">
        <v>208</v>
      </c>
      <c r="L288" s="803" t="s">
        <v>325</v>
      </c>
      <c r="M288" s="873" t="s">
        <v>1086</v>
      </c>
      <c r="N288" s="803"/>
      <c r="O288" s="803"/>
      <c r="P288" s="867" t="s">
        <v>1087</v>
      </c>
      <c r="Q288" s="1280">
        <v>0.9</v>
      </c>
      <c r="R288" s="797" t="s">
        <v>212</v>
      </c>
      <c r="S288" s="860">
        <f>IF(R288="Muy Alta",100%,IF(R288="Alta",80%,IF(R288="Media",60%,IF(R288="Baja",40%,IF(R288="Muy Baja",20%,"")))))</f>
        <v>0.6</v>
      </c>
      <c r="T288" s="797" t="s">
        <v>213</v>
      </c>
      <c r="U288" s="860">
        <f>IF(T288="Catastrófico",100%,IF(T288="Mayor",80%,IF(T288="Moderado",60%,IF(T288="Menor",40%,IF(T288="Leve",20%,"")))))</f>
        <v>0.6</v>
      </c>
      <c r="V288" s="797" t="s">
        <v>253</v>
      </c>
      <c r="W288" s="860">
        <f>IF(V288="Catastrófico",100%,IF(V288="Mayor",80%,IF(V288="Moderado",60%,IF(V288="Menor",40%,IF(V288="Leve",20%,"")))))</f>
        <v>0.4</v>
      </c>
      <c r="X288" s="863" t="str">
        <f>IF(Y288=100%,"Catastrófico",IF(Y288=80%,"Mayor",IF(Y288=60%,"Moderado",IF(Y288=40%,"Menor",IF(Y288=20%,"Leve","")))))</f>
        <v>Moderado</v>
      </c>
      <c r="Y288" s="860">
        <f>IF(AND(U288="",W288=""),"",MAX(U288,W288))</f>
        <v>0.6</v>
      </c>
      <c r="Z288" s="860" t="str">
        <f>CONCATENATE(R288,X288)</f>
        <v>MediaModerado</v>
      </c>
      <c r="AA288" s="845" t="str">
        <f>IF(Z288="Muy AltaLeve","Alto",IF(Z288="Muy AltaMenor","Alto",IF(Z288="Muy AltaModerado","Alto",IF(Z288="Muy AltaMayor","Alto",IF(Z288="Muy AltaCatastrófico","Extremo",IF(Z288="AltaLeve","Moderado",IF(Z288="AltaMenor","Moderado",IF(Z288="AltaModerado","Alto",IF(Z288="AltaMayor","Alto",IF(Z288="AltaCatastrófico","Extremo",IF(Z288="MediaLeve","Moderado",IF(Z288="MediaMenor","Moderado",IF(Z288="MediaModerado","Moderado",IF(Z288="MediaMayor","Alto",IF(Z288="MediaCatastrófico","Extremo",IF(Z288="BajaLeve","Bajo",IF(Z288="BajaMenor","Moderado",IF(Z288="BajaModerado","Moderado",IF(Z288="BajaMayor","Alto",IF(Z288="BajaCatastrófico","Extremo",IF(Z288="Muy BajaLeve","Bajo",IF(Z288="Muy BajaMenor","Bajo",IF(Z288="Muy BajaModerado","Moderado",IF(Z288="Muy BajaMayor","Alto",IF(Z288="Muy BajaCatastrófico","Extremo","")))))))))))))))))))))))))</f>
        <v>Moderado</v>
      </c>
      <c r="AB288" s="642">
        <v>1</v>
      </c>
      <c r="AC288" s="610" t="s">
        <v>1088</v>
      </c>
      <c r="AD288" s="610" t="s">
        <v>371</v>
      </c>
      <c r="AE288" s="610" t="s">
        <v>1089</v>
      </c>
      <c r="AF288" s="100" t="str">
        <f t="shared" ref="AF288:AF311" si="54">IF(OR(AG288="Preventivo",AG288="Detectivo"),"Probabilidad",IF(AG288="Correctivo","Impacto",""))</f>
        <v>Probabilidad</v>
      </c>
      <c r="AG288" s="10" t="s">
        <v>216</v>
      </c>
      <c r="AH288" s="15">
        <f t="shared" ref="AH288:AH311" si="55">IF(AG288="","",IF(AG288="Preventivo",25%,IF(AG288="Detectivo",15%,IF(AG288="Correctivo",10%))))</f>
        <v>0.25</v>
      </c>
      <c r="AI288" s="10" t="s">
        <v>217</v>
      </c>
      <c r="AJ288" s="15">
        <f t="shared" ref="AJ288:AJ311" si="56">IF(AI288="Automático",25%,IF(AI288="Manual",15%,""))</f>
        <v>0.15</v>
      </c>
      <c r="AK288" s="102">
        <f t="shared" ref="AK288:AK311" si="57">IF(OR(AH288="",AJ288=""),"",AH288+AJ288)</f>
        <v>0.4</v>
      </c>
      <c r="AL288" s="101">
        <f>IFERROR(IF(AF288="Probabilidad",(S288-(+S288*AK288)),IF(AF288="Impacto",S288,"")),"")</f>
        <v>0.36</v>
      </c>
      <c r="AM288" s="101">
        <f>IFERROR(IF(AF288="Impacto",(Y288-(+Y288*AK288)),IF(AF288="Probabilidad",Y288,"")),"")</f>
        <v>0.6</v>
      </c>
      <c r="AN288" s="349" t="s">
        <v>218</v>
      </c>
      <c r="AO288" s="349" t="s">
        <v>296</v>
      </c>
      <c r="AP288" s="349" t="s">
        <v>243</v>
      </c>
      <c r="AQ288" s="349" t="s">
        <v>221</v>
      </c>
      <c r="AR288" s="836" t="s">
        <v>1090</v>
      </c>
      <c r="AS288" s="854">
        <f>S288</f>
        <v>0.6</v>
      </c>
      <c r="AT288" s="854">
        <f>IF(AL288="","",MIN(AL288:AL293))</f>
        <v>9.0719999999999995E-2</v>
      </c>
      <c r="AU288" s="851" t="str">
        <f>IFERROR(IF(AT288="","",IF(AT288&lt;=0.2,"Muy Baja",IF(AT288&lt;=0.4,"Baja",IF(AT288&lt;=0.6,"Media",IF(AT288&lt;=0.8,"Alta","Muy Alta"))))),"")</f>
        <v>Muy Baja</v>
      </c>
      <c r="AV288" s="854">
        <f>Y288</f>
        <v>0.6</v>
      </c>
      <c r="AW288" s="854">
        <f>IF(AM288="","",MIN(AM288:AM293))</f>
        <v>0.6</v>
      </c>
      <c r="AX288" s="851" t="str">
        <f>IFERROR(IF(AW288="","",IF(AW288&lt;=0.2,"Leve",IF(AW288&lt;=0.4,"Menor",IF(AW288&lt;=0.6,"Moderado",IF(AW288&lt;=0.8,"Mayor","Catastrófico"))))),"")</f>
        <v>Moderado</v>
      </c>
      <c r="AY288" s="851" t="str">
        <f>AA288</f>
        <v>Moderado</v>
      </c>
      <c r="AZ288" s="851" t="str">
        <f>IFERROR(IF(OR(AND(AU288="Muy Baja",AX288="Leve"),AND(AU288="Muy Baja",AX288="Menor"),AND(AU288="Baja",AX288="Leve")),"Bajo",IF(OR(AND(AU288="Muy baja",AX288="Moderado"),AND(AU288="Baja",AX288="Menor"),AND(AU288="Baja",AX288="Moderado"),AND(AU288="Media",AX288="Leve"),AND(AU288="Media",AX288="Menor"),AND(AU288="Media",AX288="Moderado"),AND(AU288="Alta",AX288="Leve"),AND(AU288="Alta",AX288="Menor")),"Moderado",IF(OR(AND(AU288="Muy Baja",AX288="Mayor"),AND(AU288="Baja",AX288="Mayor"),AND(AU288="Media",AX288="Mayor"),AND(AU288="Alta",AX288="Moderado"),AND(AU288="Alta",AX288="Mayor"),AND(AU288="Muy Alta",AX288="Leve"),AND(AU288="Muy Alta",AX288="Menor"),AND(AU288="Muy Alta",AX288="Moderado"),AND(AU288="Muy Alta",AX288="Mayor")),"Alto",IF(OR(AND(AU288="Muy Baja",AX288="Catastrófico"),AND(AU288="Baja",AX288="Catastrófico"),AND(AU288="Media",AX288="Catastrófico"),AND(AU288="Alta",AX288="Catastrófico"),AND(AU288="Muy Alta",AX288="Catastrófico")),"Extremo","")))),"")</f>
        <v>Moderado</v>
      </c>
      <c r="BA288" s="797" t="s">
        <v>223</v>
      </c>
      <c r="BB288" s="218" t="s">
        <v>1091</v>
      </c>
      <c r="BC288" s="218" t="s">
        <v>1092</v>
      </c>
      <c r="BD288" s="103">
        <f t="shared" si="51"/>
        <v>4</v>
      </c>
      <c r="BE288" s="219">
        <v>1</v>
      </c>
      <c r="BF288" s="219">
        <v>1</v>
      </c>
      <c r="BG288" s="219">
        <v>1</v>
      </c>
      <c r="BH288" s="219">
        <v>1</v>
      </c>
      <c r="BI288" s="47" t="s">
        <v>502</v>
      </c>
      <c r="BJ288" s="47" t="s">
        <v>1093</v>
      </c>
      <c r="BK288" s="643" t="s">
        <v>1094</v>
      </c>
      <c r="BL288" s="643" t="s">
        <v>1095</v>
      </c>
      <c r="BM288" s="644">
        <v>1</v>
      </c>
      <c r="BN288" s="644"/>
      <c r="BO288" s="644"/>
      <c r="BP288" s="644"/>
      <c r="BQ288" s="105">
        <f t="shared" si="52"/>
        <v>1</v>
      </c>
      <c r="BR288" s="129">
        <f t="shared" si="53"/>
        <v>0.25</v>
      </c>
      <c r="BS288" s="818" t="s">
        <v>1096</v>
      </c>
      <c r="BT288" s="947" t="s">
        <v>1097</v>
      </c>
      <c r="BU288" s="867" t="s">
        <v>278</v>
      </c>
      <c r="BV288" s="867" t="s">
        <v>278</v>
      </c>
    </row>
    <row r="289" spans="1:74" ht="97.5" customHeight="1" x14ac:dyDescent="0.25">
      <c r="A289" s="925"/>
      <c r="B289" s="901"/>
      <c r="C289" s="904"/>
      <c r="D289" s="828"/>
      <c r="E289" s="831"/>
      <c r="F289" s="834"/>
      <c r="G289" s="868"/>
      <c r="H289" s="837"/>
      <c r="I289" s="798"/>
      <c r="J289" s="840"/>
      <c r="K289" s="843"/>
      <c r="L289" s="804"/>
      <c r="M289" s="874"/>
      <c r="N289" s="804"/>
      <c r="O289" s="804"/>
      <c r="P289" s="868"/>
      <c r="Q289" s="1078"/>
      <c r="R289" s="798"/>
      <c r="S289" s="861"/>
      <c r="T289" s="798"/>
      <c r="U289" s="861"/>
      <c r="V289" s="798"/>
      <c r="W289" s="861"/>
      <c r="X289" s="864"/>
      <c r="Y289" s="861"/>
      <c r="Z289" s="861"/>
      <c r="AA289" s="846"/>
      <c r="AB289" s="645">
        <v>2</v>
      </c>
      <c r="AC289" s="288" t="s">
        <v>1098</v>
      </c>
      <c r="AD289" s="578" t="s">
        <v>282</v>
      </c>
      <c r="AE289" s="578" t="s">
        <v>1099</v>
      </c>
      <c r="AF289" s="147" t="str">
        <f t="shared" si="54"/>
        <v>Probabilidad</v>
      </c>
      <c r="AG289" s="153" t="s">
        <v>216</v>
      </c>
      <c r="AH289" s="148">
        <f t="shared" si="55"/>
        <v>0.25</v>
      </c>
      <c r="AI289" s="153" t="s">
        <v>217</v>
      </c>
      <c r="AJ289" s="148">
        <f t="shared" si="56"/>
        <v>0.15</v>
      </c>
      <c r="AK289" s="149">
        <f t="shared" si="57"/>
        <v>0.4</v>
      </c>
      <c r="AL289" s="154">
        <f>IFERROR(IF(AND(AF288="Probabilidad",AF289="Probabilidad"),(AL288-(+AL288*AK289)),IF(AF289="Probabilidad",(S288-(+S288*AK289)),IF(AF289="Impacto",AL288,""))),"")</f>
        <v>0.216</v>
      </c>
      <c r="AM289" s="154">
        <f>IFERROR(IF(AND(AF288="Impacto",AF289="Impacto"),(AM288-(+AM288*AK289)),IF(AF289="Impacto",(Y288-(+Y288*AK289)),IF(AF289="Probabilidad",AM288,""))),"")</f>
        <v>0.6</v>
      </c>
      <c r="AN289" s="155" t="s">
        <v>218</v>
      </c>
      <c r="AO289" s="155" t="s">
        <v>296</v>
      </c>
      <c r="AP289" s="155" t="s">
        <v>243</v>
      </c>
      <c r="AQ289" s="52" t="s">
        <v>221</v>
      </c>
      <c r="AR289" s="837"/>
      <c r="AS289" s="855"/>
      <c r="AT289" s="855"/>
      <c r="AU289" s="852"/>
      <c r="AV289" s="855"/>
      <c r="AW289" s="855"/>
      <c r="AX289" s="852"/>
      <c r="AY289" s="852"/>
      <c r="AZ289" s="852"/>
      <c r="BA289" s="798"/>
      <c r="BB289" s="580"/>
      <c r="BC289" s="580"/>
      <c r="BD289" s="150" t="str">
        <f t="shared" si="51"/>
        <v/>
      </c>
      <c r="BE289" s="646"/>
      <c r="BF289" s="646"/>
      <c r="BG289" s="646"/>
      <c r="BH289" s="646"/>
      <c r="BI289" s="581"/>
      <c r="BJ289" s="581"/>
      <c r="BK289" s="581"/>
      <c r="BL289" s="581"/>
      <c r="BM289" s="647"/>
      <c r="BN289" s="647"/>
      <c r="BO289" s="647"/>
      <c r="BP289" s="647"/>
      <c r="BQ289" s="158" t="str">
        <f t="shared" si="52"/>
        <v/>
      </c>
      <c r="BR289" s="159" t="str">
        <f t="shared" si="53"/>
        <v/>
      </c>
      <c r="BS289" s="819"/>
      <c r="BT289" s="948"/>
      <c r="BU289" s="868"/>
      <c r="BV289" s="868"/>
    </row>
    <row r="290" spans="1:74" ht="97.5" customHeight="1" x14ac:dyDescent="0.25">
      <c r="A290" s="925"/>
      <c r="B290" s="901"/>
      <c r="C290" s="904"/>
      <c r="D290" s="828"/>
      <c r="E290" s="831"/>
      <c r="F290" s="834"/>
      <c r="G290" s="868"/>
      <c r="H290" s="837"/>
      <c r="I290" s="798"/>
      <c r="J290" s="840"/>
      <c r="K290" s="843"/>
      <c r="L290" s="804"/>
      <c r="M290" s="874"/>
      <c r="N290" s="804"/>
      <c r="O290" s="804"/>
      <c r="P290" s="868"/>
      <c r="Q290" s="1078"/>
      <c r="R290" s="798"/>
      <c r="S290" s="861"/>
      <c r="T290" s="798"/>
      <c r="U290" s="861"/>
      <c r="V290" s="798"/>
      <c r="W290" s="861"/>
      <c r="X290" s="864"/>
      <c r="Y290" s="861"/>
      <c r="Z290" s="861"/>
      <c r="AA290" s="846"/>
      <c r="AB290" s="645">
        <v>3</v>
      </c>
      <c r="AC290" s="288" t="s">
        <v>1100</v>
      </c>
      <c r="AD290" s="578" t="s">
        <v>274</v>
      </c>
      <c r="AE290" s="288" t="s">
        <v>1101</v>
      </c>
      <c r="AF290" s="147" t="str">
        <f t="shared" si="54"/>
        <v>Probabilidad</v>
      </c>
      <c r="AG290" s="153" t="s">
        <v>216</v>
      </c>
      <c r="AH290" s="148">
        <f t="shared" si="55"/>
        <v>0.25</v>
      </c>
      <c r="AI290" s="153" t="s">
        <v>217</v>
      </c>
      <c r="AJ290" s="148">
        <f t="shared" si="56"/>
        <v>0.15</v>
      </c>
      <c r="AK290" s="149">
        <f t="shared" si="57"/>
        <v>0.4</v>
      </c>
      <c r="AL290" s="154">
        <f>IFERROR(IF(AND(AF289="Probabilidad",AF290="Probabilidad"),(AL289-(+AL289*AK290)),IF(AND(AF289="Impacto",AF290="Probabilidad"),(AL288-(+AL288*AK290)),IF(AF290="Impacto",AL289,""))),"")</f>
        <v>0.12959999999999999</v>
      </c>
      <c r="AM290" s="154">
        <f>IFERROR(IF(AND(AF289="Impacto",AF290="Impacto"),(AM289-(+AM289*AK290)),IF(AND(AF289="Probabilidad",AF290="Impacto"),(AM288-(+AM288*AK290)),IF(AF290="Probabilidad",AM289,""))),"")</f>
        <v>0.6</v>
      </c>
      <c r="AN290" s="155" t="s">
        <v>218</v>
      </c>
      <c r="AO290" s="155" t="s">
        <v>296</v>
      </c>
      <c r="AP290" s="155" t="s">
        <v>243</v>
      </c>
      <c r="AQ290" s="155" t="s">
        <v>221</v>
      </c>
      <c r="AR290" s="837"/>
      <c r="AS290" s="855"/>
      <c r="AT290" s="855"/>
      <c r="AU290" s="852"/>
      <c r="AV290" s="855"/>
      <c r="AW290" s="855"/>
      <c r="AX290" s="852"/>
      <c r="AY290" s="852"/>
      <c r="AZ290" s="852"/>
      <c r="BA290" s="798"/>
      <c r="BB290" s="580"/>
      <c r="BC290" s="580"/>
      <c r="BD290" s="150" t="str">
        <f t="shared" si="51"/>
        <v/>
      </c>
      <c r="BE290" s="646"/>
      <c r="BF290" s="646"/>
      <c r="BG290" s="646"/>
      <c r="BH290" s="646"/>
      <c r="BI290" s="581"/>
      <c r="BJ290" s="581"/>
      <c r="BK290" s="581"/>
      <c r="BL290" s="581"/>
      <c r="BM290" s="647"/>
      <c r="BN290" s="647"/>
      <c r="BO290" s="647"/>
      <c r="BP290" s="647"/>
      <c r="BQ290" s="158" t="str">
        <f t="shared" si="52"/>
        <v/>
      </c>
      <c r="BR290" s="159" t="str">
        <f t="shared" si="53"/>
        <v/>
      </c>
      <c r="BS290" s="819"/>
      <c r="BT290" s="948"/>
      <c r="BU290" s="868"/>
      <c r="BV290" s="868"/>
    </row>
    <row r="291" spans="1:74" ht="97.5" customHeight="1" x14ac:dyDescent="0.25">
      <c r="A291" s="925"/>
      <c r="B291" s="901"/>
      <c r="C291" s="904"/>
      <c r="D291" s="828"/>
      <c r="E291" s="831"/>
      <c r="F291" s="834"/>
      <c r="G291" s="868"/>
      <c r="H291" s="837"/>
      <c r="I291" s="798"/>
      <c r="J291" s="840"/>
      <c r="K291" s="843"/>
      <c r="L291" s="804"/>
      <c r="M291" s="874"/>
      <c r="N291" s="804"/>
      <c r="O291" s="804"/>
      <c r="P291" s="868"/>
      <c r="Q291" s="1078"/>
      <c r="R291" s="798"/>
      <c r="S291" s="861"/>
      <c r="T291" s="798"/>
      <c r="U291" s="861"/>
      <c r="V291" s="798"/>
      <c r="W291" s="861"/>
      <c r="X291" s="864"/>
      <c r="Y291" s="861"/>
      <c r="Z291" s="861"/>
      <c r="AA291" s="846"/>
      <c r="AB291" s="645">
        <v>4</v>
      </c>
      <c r="AC291" s="578" t="s">
        <v>1102</v>
      </c>
      <c r="AD291" s="648" t="s">
        <v>274</v>
      </c>
      <c r="AE291" s="578" t="s">
        <v>1103</v>
      </c>
      <c r="AF291" s="234" t="str">
        <f t="shared" si="54"/>
        <v>Probabilidad</v>
      </c>
      <c r="AG291" s="235" t="s">
        <v>286</v>
      </c>
      <c r="AH291" s="231">
        <f t="shared" si="55"/>
        <v>0.15</v>
      </c>
      <c r="AI291" s="235" t="s">
        <v>217</v>
      </c>
      <c r="AJ291" s="231">
        <f t="shared" si="56"/>
        <v>0.15</v>
      </c>
      <c r="AK291" s="236">
        <f t="shared" si="57"/>
        <v>0.3</v>
      </c>
      <c r="AL291" s="237">
        <f>IFERROR(IF(AND(AF290="Probabilidad",AF291="Probabilidad"),(AL290-(+AL290*AK291)),IF(AND(AF290="Impacto",AF291="Probabilidad"),(AL289-(+AL289*AK291)),IF(AF291="Impacto",AL290,""))),"")</f>
        <v>9.0719999999999995E-2</v>
      </c>
      <c r="AM291" s="237">
        <f>IFERROR(IF(AND(AF290="Impacto",AF291="Impacto"),(AM290-(+AM290*AK291)),IF(AND(AF290="Probabilidad",AF291="Impacto"),(AM289-(+AM289*AK291)),IF(AF291="Probabilidad",AM290,""))),"")</f>
        <v>0.6</v>
      </c>
      <c r="AN291" s="52" t="s">
        <v>218</v>
      </c>
      <c r="AO291" s="52" t="s">
        <v>296</v>
      </c>
      <c r="AP291" s="52" t="s">
        <v>243</v>
      </c>
      <c r="AQ291" s="155" t="s">
        <v>221</v>
      </c>
      <c r="AR291" s="837"/>
      <c r="AS291" s="855"/>
      <c r="AT291" s="855"/>
      <c r="AU291" s="852"/>
      <c r="AV291" s="855"/>
      <c r="AW291" s="855"/>
      <c r="AX291" s="852"/>
      <c r="AY291" s="852"/>
      <c r="AZ291" s="852"/>
      <c r="BA291" s="798"/>
      <c r="BB291" s="580"/>
      <c r="BC291" s="580"/>
      <c r="BD291" s="150" t="str">
        <f t="shared" si="51"/>
        <v/>
      </c>
      <c r="BE291" s="646"/>
      <c r="BF291" s="646"/>
      <c r="BG291" s="646"/>
      <c r="BH291" s="646"/>
      <c r="BI291" s="581"/>
      <c r="BJ291" s="581"/>
      <c r="BK291" s="581"/>
      <c r="BL291" s="581"/>
      <c r="BM291" s="647"/>
      <c r="BN291" s="647"/>
      <c r="BO291" s="647"/>
      <c r="BP291" s="647"/>
      <c r="BQ291" s="158" t="str">
        <f t="shared" si="52"/>
        <v/>
      </c>
      <c r="BR291" s="159" t="str">
        <f t="shared" si="53"/>
        <v/>
      </c>
      <c r="BS291" s="819"/>
      <c r="BT291" s="948"/>
      <c r="BU291" s="868"/>
      <c r="BV291" s="868"/>
    </row>
    <row r="292" spans="1:74" x14ac:dyDescent="0.25">
      <c r="A292" s="925"/>
      <c r="B292" s="901"/>
      <c r="C292" s="904"/>
      <c r="D292" s="828"/>
      <c r="E292" s="831"/>
      <c r="F292" s="834"/>
      <c r="G292" s="868"/>
      <c r="H292" s="837"/>
      <c r="I292" s="798"/>
      <c r="J292" s="840"/>
      <c r="K292" s="843"/>
      <c r="L292" s="804"/>
      <c r="M292" s="874"/>
      <c r="N292" s="804"/>
      <c r="O292" s="804"/>
      <c r="P292" s="868"/>
      <c r="Q292" s="1078"/>
      <c r="R292" s="798"/>
      <c r="S292" s="861"/>
      <c r="T292" s="798"/>
      <c r="U292" s="861"/>
      <c r="V292" s="798"/>
      <c r="W292" s="861"/>
      <c r="X292" s="864"/>
      <c r="Y292" s="861"/>
      <c r="Z292" s="861"/>
      <c r="AA292" s="846"/>
      <c r="AB292" s="152">
        <v>5</v>
      </c>
      <c r="AC292" s="160"/>
      <c r="AD292" s="649"/>
      <c r="AE292" s="151"/>
      <c r="AF292" s="650" t="str">
        <f t="shared" si="54"/>
        <v/>
      </c>
      <c r="AG292" s="651"/>
      <c r="AH292" s="652" t="str">
        <f t="shared" si="55"/>
        <v/>
      </c>
      <c r="AI292" s="651"/>
      <c r="AJ292" s="652" t="str">
        <f t="shared" si="56"/>
        <v/>
      </c>
      <c r="AK292" s="653" t="str">
        <f t="shared" si="57"/>
        <v/>
      </c>
      <c r="AL292" s="654" t="str">
        <f>IFERROR(IF(AND(AF291="Probabilidad",AF292="Probabilidad"),(AL291-(+AL291*AK292)),IF(AND(AF291="Impacto",AF292="Probabilidad"),(AL290-(+AL290*AK292)),IF(AF292="Impacto",AL291,""))),"")</f>
        <v/>
      </c>
      <c r="AM292" s="654" t="str">
        <f>IFERROR(IF(AND(AF291="Impacto",AF292="Impacto"),(AM291-(+AM291*AK292)),IF(AND(AF291="Probabilidad",AF292="Impacto"),(AM290-(+AM290*AK292)),IF(AF292="Probabilidad",AM291,""))),"")</f>
        <v/>
      </c>
      <c r="AN292" s="651"/>
      <c r="AO292" s="651"/>
      <c r="AP292" s="655"/>
      <c r="AQ292" s="655"/>
      <c r="AR292" s="837"/>
      <c r="AS292" s="855"/>
      <c r="AT292" s="855"/>
      <c r="AU292" s="852"/>
      <c r="AV292" s="855"/>
      <c r="AW292" s="855"/>
      <c r="AX292" s="852"/>
      <c r="AY292" s="852"/>
      <c r="AZ292" s="852"/>
      <c r="BA292" s="798"/>
      <c r="BB292" s="130"/>
      <c r="BC292" s="130"/>
      <c r="BD292" s="150" t="str">
        <f t="shared" si="51"/>
        <v/>
      </c>
      <c r="BE292" s="156"/>
      <c r="BF292" s="156"/>
      <c r="BG292" s="156"/>
      <c r="BH292" s="156"/>
      <c r="BI292" s="131"/>
      <c r="BJ292" s="131"/>
      <c r="BK292" s="131"/>
      <c r="BL292" s="131"/>
      <c r="BM292" s="157"/>
      <c r="BN292" s="157"/>
      <c r="BO292" s="157"/>
      <c r="BP292" s="157"/>
      <c r="BQ292" s="158" t="str">
        <f t="shared" si="52"/>
        <v/>
      </c>
      <c r="BR292" s="159" t="str">
        <f t="shared" si="53"/>
        <v/>
      </c>
      <c r="BS292" s="819"/>
      <c r="BT292" s="948"/>
      <c r="BU292" s="868"/>
      <c r="BV292" s="868"/>
    </row>
    <row r="293" spans="1:74" ht="15.75" customHeight="1" thickBot="1" x14ac:dyDescent="0.3">
      <c r="A293" s="998"/>
      <c r="B293" s="1266"/>
      <c r="C293" s="1000"/>
      <c r="D293" s="829"/>
      <c r="E293" s="832"/>
      <c r="F293" s="835"/>
      <c r="G293" s="869"/>
      <c r="H293" s="838"/>
      <c r="I293" s="799"/>
      <c r="J293" s="841"/>
      <c r="K293" s="844"/>
      <c r="L293" s="805"/>
      <c r="M293" s="875"/>
      <c r="N293" s="805"/>
      <c r="O293" s="805"/>
      <c r="P293" s="869"/>
      <c r="Q293" s="1281"/>
      <c r="R293" s="799"/>
      <c r="S293" s="862"/>
      <c r="T293" s="799"/>
      <c r="U293" s="862"/>
      <c r="V293" s="799"/>
      <c r="W293" s="862"/>
      <c r="X293" s="865"/>
      <c r="Y293" s="862"/>
      <c r="Z293" s="862"/>
      <c r="AA293" s="847"/>
      <c r="AB293" s="164">
        <v>6</v>
      </c>
      <c r="AC293" s="162"/>
      <c r="AD293" s="620"/>
      <c r="AE293" s="162"/>
      <c r="AF293" s="656" t="str">
        <f t="shared" si="54"/>
        <v/>
      </c>
      <c r="AG293" s="657"/>
      <c r="AH293" s="658" t="str">
        <f t="shared" si="55"/>
        <v/>
      </c>
      <c r="AI293" s="657"/>
      <c r="AJ293" s="658" t="str">
        <f t="shared" si="56"/>
        <v/>
      </c>
      <c r="AK293" s="659" t="str">
        <f t="shared" si="57"/>
        <v/>
      </c>
      <c r="AL293" s="660" t="str">
        <f>IFERROR(IF(AND(AF292="Probabilidad",AF293="Probabilidad"),(AL292-(+AL292*AK293)),IF(AND(AF292="Impacto",AF293="Probabilidad"),(AL291-(+AL291*AK293)),IF(AF293="Impacto",AL292,""))),"")</f>
        <v/>
      </c>
      <c r="AM293" s="660" t="str">
        <f>IFERROR(IF(AND(AF292="Impacto",AF293="Impacto"),(AM292-(+AM292*AK293)),IF(AND(AF292="Probabilidad",AF293="Impacto"),(AM291-(+AM291*AK293)),IF(AF293="Probabilidad",AM292,""))),"")</f>
        <v/>
      </c>
      <c r="AN293" s="657"/>
      <c r="AO293" s="657"/>
      <c r="AP293" s="657"/>
      <c r="AQ293" s="657"/>
      <c r="AR293" s="838"/>
      <c r="AS293" s="856"/>
      <c r="AT293" s="856"/>
      <c r="AU293" s="853"/>
      <c r="AV293" s="856"/>
      <c r="AW293" s="856"/>
      <c r="AX293" s="853"/>
      <c r="AY293" s="853"/>
      <c r="AZ293" s="853"/>
      <c r="BA293" s="799"/>
      <c r="BB293" s="167"/>
      <c r="BC293" s="167"/>
      <c r="BD293" s="161" t="str">
        <f t="shared" si="51"/>
        <v/>
      </c>
      <c r="BE293" s="168"/>
      <c r="BF293" s="168"/>
      <c r="BG293" s="168"/>
      <c r="BH293" s="168"/>
      <c r="BI293" s="169"/>
      <c r="BJ293" s="169"/>
      <c r="BK293" s="169"/>
      <c r="BL293" s="169"/>
      <c r="BM293" s="170"/>
      <c r="BN293" s="170"/>
      <c r="BO293" s="170"/>
      <c r="BP293" s="170"/>
      <c r="BQ293" s="171" t="str">
        <f t="shared" si="52"/>
        <v/>
      </c>
      <c r="BR293" s="172" t="str">
        <f t="shared" si="53"/>
        <v/>
      </c>
      <c r="BS293" s="820"/>
      <c r="BT293" s="949"/>
      <c r="BU293" s="869"/>
      <c r="BV293" s="869"/>
    </row>
    <row r="294" spans="1:74" ht="144" customHeight="1" x14ac:dyDescent="0.25">
      <c r="A294" s="924" t="s">
        <v>1104</v>
      </c>
      <c r="B294" s="900" t="s">
        <v>202</v>
      </c>
      <c r="C294" s="903" t="s">
        <v>1105</v>
      </c>
      <c r="D294" s="827" t="s">
        <v>204</v>
      </c>
      <c r="E294" s="830" t="s">
        <v>1106</v>
      </c>
      <c r="F294" s="833">
        <v>1</v>
      </c>
      <c r="G294" s="867" t="s">
        <v>1107</v>
      </c>
      <c r="H294" s="836"/>
      <c r="I294" s="797"/>
      <c r="J294" s="839" t="s">
        <v>1108</v>
      </c>
      <c r="K294" s="842" t="s">
        <v>324</v>
      </c>
      <c r="L294" s="803" t="s">
        <v>209</v>
      </c>
      <c r="M294" s="873" t="s">
        <v>1109</v>
      </c>
      <c r="N294" s="803"/>
      <c r="O294" s="803"/>
      <c r="P294" s="867" t="s">
        <v>1110</v>
      </c>
      <c r="Q294" s="879">
        <v>0.9</v>
      </c>
      <c r="R294" s="797" t="s">
        <v>212</v>
      </c>
      <c r="S294" s="860">
        <f>IF(R294="Muy Alta",100%,IF(R294="Alta",80%,IF(R294="Media",60%,IF(R294="Baja",40%,IF(R294="Muy Baja",20%,"")))))</f>
        <v>0.6</v>
      </c>
      <c r="T294" s="797"/>
      <c r="U294" s="860" t="str">
        <f>IF(T294="Catastrófico",100%,IF(T294="Mayor",80%,IF(T294="Moderado",60%,IF(T294="Menor",40%,IF(T294="Leve",20%,"")))))</f>
        <v/>
      </c>
      <c r="V294" s="797" t="s">
        <v>213</v>
      </c>
      <c r="W294" s="860">
        <f>IF(V294="Catastrófico",100%,IF(V294="Mayor",80%,IF(V294="Moderado",60%,IF(V294="Menor",40%,IF(V294="Leve",20%,"")))))</f>
        <v>0.6</v>
      </c>
      <c r="X294" s="863" t="str">
        <f>IF(Y294=100%,"Catastrófico",IF(Y294=80%,"Mayor",IF(Y294=60%,"Moderado",IF(Y294=40%,"Menor",IF(Y294=20%,"Leve","")))))</f>
        <v>Moderado</v>
      </c>
      <c r="Y294" s="860">
        <f>IF(AND(U294="",W294=""),"",MAX(U294,W294))</f>
        <v>0.6</v>
      </c>
      <c r="Z294" s="860" t="str">
        <f>CONCATENATE(R294,X294)</f>
        <v>MediaModerado</v>
      </c>
      <c r="AA294" s="845" t="str">
        <f>IF(Z294="Muy AltaLeve","Alto",IF(Z294="Muy AltaMenor","Alto",IF(Z294="Muy AltaModerado","Alto",IF(Z294="Muy AltaMayor","Alto",IF(Z294="Muy AltaCatastrófico","Extremo",IF(Z294="AltaLeve","Moderado",IF(Z294="AltaMenor","Moderado",IF(Z294="AltaModerado","Alto",IF(Z294="AltaMayor","Alto",IF(Z294="AltaCatastrófico","Extremo",IF(Z294="MediaLeve","Moderado",IF(Z294="MediaMenor","Moderado",IF(Z294="MediaModerado","Moderado",IF(Z294="MediaMayor","Alto",IF(Z294="MediaCatastrófico","Extremo",IF(Z294="BajaLeve","Bajo",IF(Z294="BajaMenor","Moderado",IF(Z294="BajaModerado","Moderado",IF(Z294="BajaMayor","Alto",IF(Z294="BajaCatastrófico","Extremo",IF(Z294="Muy BajaLeve","Bajo",IF(Z294="Muy BajaMenor","Bajo",IF(Z294="Muy BajaModerado","Moderado",IF(Z294="Muy BajaMayor","Alto",IF(Z294="Muy BajaCatastrófico","Extremo","")))))))))))))))))))))))))</f>
        <v>Moderado</v>
      </c>
      <c r="AB294" s="98">
        <v>1</v>
      </c>
      <c r="AC294" s="304" t="s">
        <v>1111</v>
      </c>
      <c r="AD294" s="9" t="s">
        <v>371</v>
      </c>
      <c r="AE294" s="9" t="s">
        <v>1112</v>
      </c>
      <c r="AF294" s="147" t="str">
        <f t="shared" si="54"/>
        <v>Probabilidad</v>
      </c>
      <c r="AG294" s="10" t="s">
        <v>216</v>
      </c>
      <c r="AH294" s="148">
        <f t="shared" si="55"/>
        <v>0.25</v>
      </c>
      <c r="AI294" s="10" t="s">
        <v>217</v>
      </c>
      <c r="AJ294" s="148">
        <f t="shared" si="56"/>
        <v>0.15</v>
      </c>
      <c r="AK294" s="149">
        <f t="shared" si="57"/>
        <v>0.4</v>
      </c>
      <c r="AL294" s="101">
        <f>IFERROR(IF(AF294="Probabilidad",(S294-(+S294*AK294)),IF(AF294="Impacto",S294,"")),"")</f>
        <v>0.36</v>
      </c>
      <c r="AM294" s="101">
        <f>IFERROR(IF(AF294="Impacto",(Y294-(+Y294*AK294)),IF(AF294="Probabilidad",Y294,"")),"")</f>
        <v>0.6</v>
      </c>
      <c r="AN294" s="51" t="s">
        <v>218</v>
      </c>
      <c r="AO294" s="51" t="s">
        <v>296</v>
      </c>
      <c r="AP294" s="51" t="s">
        <v>243</v>
      </c>
      <c r="AQ294" s="51" t="s">
        <v>244</v>
      </c>
      <c r="AR294" s="866" t="s">
        <v>1113</v>
      </c>
      <c r="AS294" s="854">
        <f>S294</f>
        <v>0.6</v>
      </c>
      <c r="AT294" s="854">
        <f>IF(AL294="","",MIN(AL294:AL299))</f>
        <v>4.6655999999999996E-2</v>
      </c>
      <c r="AU294" s="851" t="str">
        <f>IFERROR(IF(AT294="","",IF(AT294&lt;=0.2,"Muy Baja",IF(AT294&lt;=0.4,"Baja",IF(AT294&lt;=0.6,"Media",IF(AT294&lt;=0.8,"Alta","Muy Alta"))))),"")</f>
        <v>Muy Baja</v>
      </c>
      <c r="AV294" s="854">
        <f>Y294</f>
        <v>0.6</v>
      </c>
      <c r="AW294" s="854">
        <f>IF(AM294="","",MIN(AM294:AM299))</f>
        <v>0.6</v>
      </c>
      <c r="AX294" s="851" t="str">
        <f>IFERROR(IF(AW294="","",IF(AW294&lt;=0.2,"Leve",IF(AW294&lt;=0.4,"Menor",IF(AW294&lt;=0.6,"Moderado",IF(AW294&lt;=0.8,"Mayor","Catastrófico"))))),"")</f>
        <v>Moderado</v>
      </c>
      <c r="AY294" s="851" t="str">
        <f>AA294</f>
        <v>Moderado</v>
      </c>
      <c r="AZ294" s="851" t="str">
        <f>IFERROR(IF(OR(AND(AU294="Muy Baja",AX294="Leve"),AND(AU294="Muy Baja",AX294="Menor"),AND(AU294="Baja",AX294="Leve")),"Bajo",IF(OR(AND(AU294="Muy baja",AX294="Moderado"),AND(AU294="Baja",AX294="Menor"),AND(AU294="Baja",AX294="Moderado"),AND(AU294="Media",AX294="Leve"),AND(AU294="Media",AX294="Menor"),AND(AU294="Media",AX294="Moderado"),AND(AU294="Alta",AX294="Leve"),AND(AU294="Alta",AX294="Menor")),"Moderado",IF(OR(AND(AU294="Muy Baja",AX294="Mayor"),AND(AU294="Baja",AX294="Mayor"),AND(AU294="Media",AX294="Mayor"),AND(AU294="Alta",AX294="Moderado"),AND(AU294="Alta",AX294="Mayor"),AND(AU294="Muy Alta",AX294="Leve"),AND(AU294="Muy Alta",AX294="Menor"),AND(AU294="Muy Alta",AX294="Moderado"),AND(AU294="Muy Alta",AX294="Mayor")),"Alto",IF(OR(AND(AU294="Muy Baja",AX294="Catastrófico"),AND(AU294="Baja",AX294="Catastrófico"),AND(AU294="Media",AX294="Catastrófico"),AND(AU294="Alta",AX294="Catastrófico"),AND(AU294="Muy Alta",AX294="Catastrófico")),"Extremo","")))),"")</f>
        <v>Moderado</v>
      </c>
      <c r="BA294" s="797" t="s">
        <v>223</v>
      </c>
      <c r="BB294" s="218" t="s">
        <v>1114</v>
      </c>
      <c r="BC294" s="218" t="s">
        <v>1115</v>
      </c>
      <c r="BD294" s="103">
        <f t="shared" si="51"/>
        <v>12</v>
      </c>
      <c r="BE294" s="50">
        <v>3</v>
      </c>
      <c r="BF294" s="50">
        <v>3</v>
      </c>
      <c r="BG294" s="50">
        <v>3</v>
      </c>
      <c r="BH294" s="50">
        <v>3</v>
      </c>
      <c r="BI294" s="671" t="s">
        <v>1116</v>
      </c>
      <c r="BJ294" s="218" t="s">
        <v>1117</v>
      </c>
      <c r="BK294" s="47" t="s">
        <v>1118</v>
      </c>
      <c r="BL294" s="47" t="s">
        <v>1119</v>
      </c>
      <c r="BM294" s="49">
        <v>3</v>
      </c>
      <c r="BN294" s="49"/>
      <c r="BO294" s="49"/>
      <c r="BP294" s="49"/>
      <c r="BQ294" s="105">
        <f t="shared" si="52"/>
        <v>3</v>
      </c>
      <c r="BR294" s="129">
        <f t="shared" si="53"/>
        <v>0.25</v>
      </c>
      <c r="BS294" s="818" t="s">
        <v>1120</v>
      </c>
      <c r="BT294" s="867" t="s">
        <v>305</v>
      </c>
      <c r="BU294" s="867" t="s">
        <v>609</v>
      </c>
      <c r="BV294" s="870" t="s">
        <v>609</v>
      </c>
    </row>
    <row r="295" spans="1:74" ht="85.5" customHeight="1" x14ac:dyDescent="0.25">
      <c r="A295" s="925"/>
      <c r="B295" s="901"/>
      <c r="C295" s="904"/>
      <c r="D295" s="828"/>
      <c r="E295" s="831"/>
      <c r="F295" s="834"/>
      <c r="G295" s="868"/>
      <c r="H295" s="837"/>
      <c r="I295" s="798"/>
      <c r="J295" s="840"/>
      <c r="K295" s="843"/>
      <c r="L295" s="804"/>
      <c r="M295" s="874"/>
      <c r="N295" s="804"/>
      <c r="O295" s="804"/>
      <c r="P295" s="868"/>
      <c r="Q295" s="880"/>
      <c r="R295" s="798"/>
      <c r="S295" s="861"/>
      <c r="T295" s="798"/>
      <c r="U295" s="861"/>
      <c r="V295" s="798"/>
      <c r="W295" s="861"/>
      <c r="X295" s="864"/>
      <c r="Y295" s="861"/>
      <c r="Z295" s="861"/>
      <c r="AA295" s="846"/>
      <c r="AB295" s="152">
        <v>2</v>
      </c>
      <c r="AC295" s="132" t="s">
        <v>1121</v>
      </c>
      <c r="AD295" s="132" t="s">
        <v>274</v>
      </c>
      <c r="AE295" s="151" t="s">
        <v>1122</v>
      </c>
      <c r="AF295" s="147" t="str">
        <f t="shared" si="54"/>
        <v>Probabilidad</v>
      </c>
      <c r="AG295" s="153" t="s">
        <v>216</v>
      </c>
      <c r="AH295" s="148">
        <f t="shared" si="55"/>
        <v>0.25</v>
      </c>
      <c r="AI295" s="153" t="s">
        <v>217</v>
      </c>
      <c r="AJ295" s="148">
        <f t="shared" si="56"/>
        <v>0.15</v>
      </c>
      <c r="AK295" s="149">
        <f t="shared" si="57"/>
        <v>0.4</v>
      </c>
      <c r="AL295" s="154">
        <f>IFERROR(IF(AND(AF294="Probabilidad",AF295="Probabilidad"),(AL294-(+AL294*AK295)),IF(AF295="Probabilidad",(S294-(+S294*AK295)),IF(AF295="Impacto",AL294,""))),"")</f>
        <v>0.216</v>
      </c>
      <c r="AM295" s="154">
        <f>IFERROR(IF(AND(AF294="Impacto",AF295="Impacto"),(AM294-(+AM294*AK295)),IF(AF295="Impacto",(Y294-(+Y294*AK295)),IF(AF295="Probabilidad",AM294,""))),"")</f>
        <v>0.6</v>
      </c>
      <c r="AN295" s="155" t="s">
        <v>218</v>
      </c>
      <c r="AO295" s="155" t="s">
        <v>296</v>
      </c>
      <c r="AP295" s="155" t="s">
        <v>243</v>
      </c>
      <c r="AQ295" s="155" t="s">
        <v>244</v>
      </c>
      <c r="AR295" s="837"/>
      <c r="AS295" s="855"/>
      <c r="AT295" s="855"/>
      <c r="AU295" s="852"/>
      <c r="AV295" s="855"/>
      <c r="AW295" s="855"/>
      <c r="AX295" s="852"/>
      <c r="AY295" s="852"/>
      <c r="AZ295" s="852"/>
      <c r="BA295" s="798"/>
      <c r="BB295" s="130"/>
      <c r="BC295" s="130"/>
      <c r="BD295" s="150" t="str">
        <f t="shared" ref="BD295:BD311" si="58">IF(SUM(BE295:BH295)=0,"",SUM(BE295:BH295))</f>
        <v/>
      </c>
      <c r="BE295" s="156"/>
      <c r="BF295" s="156"/>
      <c r="BG295" s="156"/>
      <c r="BH295" s="156"/>
      <c r="BI295" s="131"/>
      <c r="BJ295" s="131"/>
      <c r="BK295" s="131"/>
      <c r="BL295" s="131"/>
      <c r="BM295" s="157"/>
      <c r="BN295" s="157"/>
      <c r="BO295" s="157"/>
      <c r="BP295" s="157"/>
      <c r="BQ295" s="158" t="str">
        <f t="shared" si="52"/>
        <v/>
      </c>
      <c r="BR295" s="159" t="str">
        <f t="shared" si="53"/>
        <v/>
      </c>
      <c r="BS295" s="819"/>
      <c r="BT295" s="868"/>
      <c r="BU295" s="868"/>
      <c r="BV295" s="871"/>
    </row>
    <row r="296" spans="1:74" ht="85.5" customHeight="1" x14ac:dyDescent="0.25">
      <c r="A296" s="925"/>
      <c r="B296" s="901"/>
      <c r="C296" s="904"/>
      <c r="D296" s="828"/>
      <c r="E296" s="831"/>
      <c r="F296" s="834"/>
      <c r="G296" s="868"/>
      <c r="H296" s="837"/>
      <c r="I296" s="798"/>
      <c r="J296" s="840"/>
      <c r="K296" s="843"/>
      <c r="L296" s="804"/>
      <c r="M296" s="874"/>
      <c r="N296" s="804"/>
      <c r="O296" s="804"/>
      <c r="P296" s="868"/>
      <c r="Q296" s="880"/>
      <c r="R296" s="798"/>
      <c r="S296" s="861"/>
      <c r="T296" s="798"/>
      <c r="U296" s="861"/>
      <c r="V296" s="798"/>
      <c r="W296" s="861"/>
      <c r="X296" s="864"/>
      <c r="Y296" s="861"/>
      <c r="Z296" s="861"/>
      <c r="AA296" s="846"/>
      <c r="AB296" s="152">
        <v>3</v>
      </c>
      <c r="AC296" s="132" t="s">
        <v>1123</v>
      </c>
      <c r="AD296" s="132" t="s">
        <v>282</v>
      </c>
      <c r="AE296" s="132" t="s">
        <v>1124</v>
      </c>
      <c r="AF296" s="147" t="str">
        <f t="shared" si="54"/>
        <v>Probabilidad</v>
      </c>
      <c r="AG296" s="153" t="s">
        <v>216</v>
      </c>
      <c r="AH296" s="148">
        <f t="shared" si="55"/>
        <v>0.25</v>
      </c>
      <c r="AI296" s="153" t="s">
        <v>217</v>
      </c>
      <c r="AJ296" s="148">
        <f t="shared" si="56"/>
        <v>0.15</v>
      </c>
      <c r="AK296" s="149">
        <f t="shared" si="57"/>
        <v>0.4</v>
      </c>
      <c r="AL296" s="154">
        <f>IFERROR(IF(AND(AF295="Probabilidad",AF296="Probabilidad"),(AL295-(+AL295*AK296)),IF(AND(AF295="Impacto",AF296="Probabilidad"),(AL294-(+AL294*AK296)),IF(AF296="Impacto",AL295,""))),"")</f>
        <v>0.12959999999999999</v>
      </c>
      <c r="AM296" s="154">
        <f>IFERROR(IF(AND(AF295="Impacto",AF296="Impacto"),(AM295-(+AM295*AK296)),IF(AND(AF295="Probabilidad",AF296="Impacto"),(AM294-(+AM294*AK296)),IF(AF296="Probabilidad",AM295,""))),"")</f>
        <v>0.6</v>
      </c>
      <c r="AN296" s="155" t="s">
        <v>218</v>
      </c>
      <c r="AO296" s="155" t="s">
        <v>296</v>
      </c>
      <c r="AP296" s="155" t="s">
        <v>243</v>
      </c>
      <c r="AQ296" s="155" t="s">
        <v>244</v>
      </c>
      <c r="AR296" s="837"/>
      <c r="AS296" s="855"/>
      <c r="AT296" s="855"/>
      <c r="AU296" s="852"/>
      <c r="AV296" s="855"/>
      <c r="AW296" s="855"/>
      <c r="AX296" s="852"/>
      <c r="AY296" s="852"/>
      <c r="AZ296" s="852"/>
      <c r="BA296" s="798"/>
      <c r="BB296" s="130"/>
      <c r="BC296" s="130"/>
      <c r="BD296" s="150" t="str">
        <f t="shared" si="58"/>
        <v/>
      </c>
      <c r="BE296" s="156"/>
      <c r="BF296" s="156"/>
      <c r="BG296" s="156"/>
      <c r="BH296" s="156"/>
      <c r="BI296" s="131"/>
      <c r="BJ296" s="131"/>
      <c r="BK296" s="131"/>
      <c r="BL296" s="131"/>
      <c r="BM296" s="157"/>
      <c r="BN296" s="157"/>
      <c r="BO296" s="157"/>
      <c r="BP296" s="157"/>
      <c r="BQ296" s="158" t="str">
        <f t="shared" ref="BQ296:BQ311" si="59">IF(SUM(BM296:BP296)=0,"",SUM(BM296:BP296))</f>
        <v/>
      </c>
      <c r="BR296" s="159" t="str">
        <f t="shared" ref="BR296:BR311" si="60">IF(ISERROR(BQ296/BD296),"",(BQ296/BD296))</f>
        <v/>
      </c>
      <c r="BS296" s="819"/>
      <c r="BT296" s="868"/>
      <c r="BU296" s="868"/>
      <c r="BV296" s="871"/>
    </row>
    <row r="297" spans="1:74" ht="85.5" customHeight="1" x14ac:dyDescent="0.25">
      <c r="A297" s="925"/>
      <c r="B297" s="901"/>
      <c r="C297" s="904"/>
      <c r="D297" s="828"/>
      <c r="E297" s="831"/>
      <c r="F297" s="834"/>
      <c r="G297" s="868"/>
      <c r="H297" s="837"/>
      <c r="I297" s="798"/>
      <c r="J297" s="840"/>
      <c r="K297" s="843"/>
      <c r="L297" s="804"/>
      <c r="M297" s="874"/>
      <c r="N297" s="804"/>
      <c r="O297" s="804"/>
      <c r="P297" s="868"/>
      <c r="Q297" s="880"/>
      <c r="R297" s="798"/>
      <c r="S297" s="861"/>
      <c r="T297" s="798"/>
      <c r="U297" s="861"/>
      <c r="V297" s="798"/>
      <c r="W297" s="861"/>
      <c r="X297" s="864"/>
      <c r="Y297" s="861"/>
      <c r="Z297" s="861"/>
      <c r="AA297" s="846"/>
      <c r="AB297" s="152">
        <v>4</v>
      </c>
      <c r="AC297" s="132" t="s">
        <v>1125</v>
      </c>
      <c r="AD297" s="151" t="s">
        <v>282</v>
      </c>
      <c r="AE297" s="151" t="s">
        <v>1126</v>
      </c>
      <c r="AF297" s="147" t="str">
        <f t="shared" si="54"/>
        <v>Probabilidad</v>
      </c>
      <c r="AG297" s="153" t="s">
        <v>216</v>
      </c>
      <c r="AH297" s="148">
        <f t="shared" si="55"/>
        <v>0.25</v>
      </c>
      <c r="AI297" s="153" t="s">
        <v>217</v>
      </c>
      <c r="AJ297" s="148">
        <f t="shared" si="56"/>
        <v>0.15</v>
      </c>
      <c r="AK297" s="149">
        <f t="shared" si="57"/>
        <v>0.4</v>
      </c>
      <c r="AL297" s="154">
        <f>IFERROR(IF(AND(AF296="Probabilidad",AF297="Probabilidad"),(AL296-(+AL296*AK297)),IF(AND(AF296="Impacto",AF297="Probabilidad"),(AL295-(+AL295*AK297)),IF(AF297="Impacto",AL296,""))),"")</f>
        <v>7.7759999999999996E-2</v>
      </c>
      <c r="AM297" s="154">
        <f>IFERROR(IF(AND(AF296="Impacto",AF297="Impacto"),(AM296-(+AM296*AK297)),IF(AND(AF296="Probabilidad",AF297="Impacto"),(AM295-(+AM295*AK297)),IF(AF297="Probabilidad",AM296,""))),"")</f>
        <v>0.6</v>
      </c>
      <c r="AN297" s="155" t="s">
        <v>218</v>
      </c>
      <c r="AO297" s="155" t="s">
        <v>296</v>
      </c>
      <c r="AP297" s="155" t="s">
        <v>243</v>
      </c>
      <c r="AQ297" s="155" t="s">
        <v>244</v>
      </c>
      <c r="AR297" s="837"/>
      <c r="AS297" s="855"/>
      <c r="AT297" s="855"/>
      <c r="AU297" s="852"/>
      <c r="AV297" s="855"/>
      <c r="AW297" s="855"/>
      <c r="AX297" s="852"/>
      <c r="AY297" s="852"/>
      <c r="AZ297" s="852"/>
      <c r="BA297" s="798"/>
      <c r="BB297" s="130"/>
      <c r="BC297" s="130"/>
      <c r="BD297" s="150" t="str">
        <f t="shared" si="58"/>
        <v/>
      </c>
      <c r="BE297" s="156"/>
      <c r="BF297" s="156"/>
      <c r="BG297" s="156"/>
      <c r="BH297" s="156"/>
      <c r="BI297" s="131"/>
      <c r="BJ297" s="131"/>
      <c r="BK297" s="131"/>
      <c r="BL297" s="131"/>
      <c r="BM297" s="157"/>
      <c r="BN297" s="157"/>
      <c r="BO297" s="157"/>
      <c r="BP297" s="157"/>
      <c r="BQ297" s="158" t="str">
        <f t="shared" si="59"/>
        <v/>
      </c>
      <c r="BR297" s="159" t="str">
        <f t="shared" si="60"/>
        <v/>
      </c>
      <c r="BS297" s="819"/>
      <c r="BT297" s="868"/>
      <c r="BU297" s="868"/>
      <c r="BV297" s="871"/>
    </row>
    <row r="298" spans="1:74" ht="85.5" customHeight="1" x14ac:dyDescent="0.25">
      <c r="A298" s="925"/>
      <c r="B298" s="901"/>
      <c r="C298" s="904"/>
      <c r="D298" s="828"/>
      <c r="E298" s="831"/>
      <c r="F298" s="834"/>
      <c r="G298" s="868"/>
      <c r="H298" s="837"/>
      <c r="I298" s="798"/>
      <c r="J298" s="840"/>
      <c r="K298" s="843"/>
      <c r="L298" s="804"/>
      <c r="M298" s="874"/>
      <c r="N298" s="804"/>
      <c r="O298" s="804"/>
      <c r="P298" s="868"/>
      <c r="Q298" s="880"/>
      <c r="R298" s="798"/>
      <c r="S298" s="861"/>
      <c r="T298" s="798"/>
      <c r="U298" s="861"/>
      <c r="V298" s="798"/>
      <c r="W298" s="861"/>
      <c r="X298" s="864"/>
      <c r="Y298" s="861"/>
      <c r="Z298" s="861"/>
      <c r="AA298" s="846"/>
      <c r="AB298" s="152">
        <v>5</v>
      </c>
      <c r="AC298" s="132" t="s">
        <v>1127</v>
      </c>
      <c r="AD298" s="132" t="s">
        <v>274</v>
      </c>
      <c r="AE298" s="151" t="s">
        <v>1128</v>
      </c>
      <c r="AF298" s="147" t="str">
        <f t="shared" si="54"/>
        <v>Probabilidad</v>
      </c>
      <c r="AG298" s="153" t="s">
        <v>216</v>
      </c>
      <c r="AH298" s="148">
        <f t="shared" si="55"/>
        <v>0.25</v>
      </c>
      <c r="AI298" s="153" t="s">
        <v>217</v>
      </c>
      <c r="AJ298" s="148">
        <f t="shared" si="56"/>
        <v>0.15</v>
      </c>
      <c r="AK298" s="149">
        <f t="shared" si="57"/>
        <v>0.4</v>
      </c>
      <c r="AL298" s="154">
        <f>IFERROR(IF(AND(AF297="Probabilidad",AF298="Probabilidad"),(AL297-(+AL297*AK298)),IF(AND(AF297="Impacto",AF298="Probabilidad"),(AL296-(+AL296*AK298)),IF(AF298="Impacto",AL297,""))),"")</f>
        <v>4.6655999999999996E-2</v>
      </c>
      <c r="AM298" s="154">
        <f>IFERROR(IF(AND(AF297="Impacto",AF298="Impacto"),(AM297-(+AM297*AK298)),IF(AND(AF297="Probabilidad",AF298="Impacto"),(AM296-(+AM296*AK298)),IF(AF298="Probabilidad",AM297,""))),"")</f>
        <v>0.6</v>
      </c>
      <c r="AN298" s="155" t="s">
        <v>218</v>
      </c>
      <c r="AO298" s="155" t="s">
        <v>296</v>
      </c>
      <c r="AP298" s="155" t="s">
        <v>243</v>
      </c>
      <c r="AQ298" s="155" t="s">
        <v>244</v>
      </c>
      <c r="AR298" s="837"/>
      <c r="AS298" s="855"/>
      <c r="AT298" s="855"/>
      <c r="AU298" s="852"/>
      <c r="AV298" s="855"/>
      <c r="AW298" s="855"/>
      <c r="AX298" s="852"/>
      <c r="AY298" s="852"/>
      <c r="AZ298" s="852"/>
      <c r="BA298" s="798"/>
      <c r="BB298" s="130"/>
      <c r="BC298" s="130"/>
      <c r="BD298" s="150" t="str">
        <f t="shared" si="58"/>
        <v/>
      </c>
      <c r="BE298" s="156"/>
      <c r="BF298" s="156"/>
      <c r="BG298" s="156"/>
      <c r="BH298" s="156"/>
      <c r="BI298" s="131"/>
      <c r="BJ298" s="131"/>
      <c r="BK298" s="131"/>
      <c r="BL298" s="131"/>
      <c r="BM298" s="157"/>
      <c r="BN298" s="157"/>
      <c r="BO298" s="157"/>
      <c r="BP298" s="157"/>
      <c r="BQ298" s="158" t="str">
        <f t="shared" si="59"/>
        <v/>
      </c>
      <c r="BR298" s="159" t="str">
        <f t="shared" si="60"/>
        <v/>
      </c>
      <c r="BS298" s="819"/>
      <c r="BT298" s="868"/>
      <c r="BU298" s="868"/>
      <c r="BV298" s="871"/>
    </row>
    <row r="299" spans="1:74" ht="15.75" customHeight="1" thickBot="1" x14ac:dyDescent="0.3">
      <c r="A299" s="925"/>
      <c r="B299" s="901"/>
      <c r="C299" s="904"/>
      <c r="D299" s="829"/>
      <c r="E299" s="832"/>
      <c r="F299" s="835"/>
      <c r="G299" s="869"/>
      <c r="H299" s="838"/>
      <c r="I299" s="799"/>
      <c r="J299" s="841"/>
      <c r="K299" s="844"/>
      <c r="L299" s="805"/>
      <c r="M299" s="875"/>
      <c r="N299" s="805"/>
      <c r="O299" s="805"/>
      <c r="P299" s="869"/>
      <c r="Q299" s="881"/>
      <c r="R299" s="799"/>
      <c r="S299" s="862"/>
      <c r="T299" s="799"/>
      <c r="U299" s="862"/>
      <c r="V299" s="799"/>
      <c r="W299" s="862"/>
      <c r="X299" s="865"/>
      <c r="Y299" s="862"/>
      <c r="Z299" s="862"/>
      <c r="AA299" s="847"/>
      <c r="AB299" s="164">
        <v>6</v>
      </c>
      <c r="AC299" s="162"/>
      <c r="AD299" s="162"/>
      <c r="AE299" s="162"/>
      <c r="AF299" s="99" t="str">
        <f t="shared" si="54"/>
        <v/>
      </c>
      <c r="AG299" s="165"/>
      <c r="AH299" s="163" t="str">
        <f t="shared" si="55"/>
        <v/>
      </c>
      <c r="AI299" s="165"/>
      <c r="AJ299" s="163" t="str">
        <f t="shared" si="56"/>
        <v/>
      </c>
      <c r="AK299" s="166" t="str">
        <f t="shared" si="57"/>
        <v/>
      </c>
      <c r="AL299" s="154" t="str">
        <f>IFERROR(IF(AND(AF298="Probabilidad",AF299="Probabilidad"),(AL298-(+AL298*AK299)),IF(AND(AF298="Impacto",AF299="Probabilidad"),(AL297-(+AL297*AK299)),IF(AF299="Impacto",AL298,""))),"")</f>
        <v/>
      </c>
      <c r="AM299" s="154" t="str">
        <f>IFERROR(IF(AND(AF298="Impacto",AF299="Impacto"),(AM298-(+AM298*AK299)),IF(AND(AF298="Probabilidad",AF299="Impacto"),(AM297-(+AM297*AK299)),IF(AF299="Probabilidad",AM298,""))),"")</f>
        <v/>
      </c>
      <c r="AN299" s="127"/>
      <c r="AO299" s="52"/>
      <c r="AP299" s="52"/>
      <c r="AQ299" s="52"/>
      <c r="AR299" s="838"/>
      <c r="AS299" s="856"/>
      <c r="AT299" s="856"/>
      <c r="AU299" s="853"/>
      <c r="AV299" s="856"/>
      <c r="AW299" s="856"/>
      <c r="AX299" s="853"/>
      <c r="AY299" s="853"/>
      <c r="AZ299" s="853"/>
      <c r="BA299" s="799"/>
      <c r="BB299" s="167"/>
      <c r="BC299" s="167"/>
      <c r="BD299" s="161" t="str">
        <f t="shared" si="58"/>
        <v/>
      </c>
      <c r="BE299" s="168"/>
      <c r="BF299" s="168"/>
      <c r="BG299" s="168"/>
      <c r="BH299" s="168"/>
      <c r="BI299" s="169"/>
      <c r="BJ299" s="169"/>
      <c r="BK299" s="169"/>
      <c r="BL299" s="169"/>
      <c r="BM299" s="170"/>
      <c r="BN299" s="170"/>
      <c r="BO299" s="170"/>
      <c r="BP299" s="170"/>
      <c r="BQ299" s="171" t="str">
        <f t="shared" si="59"/>
        <v/>
      </c>
      <c r="BR299" s="172" t="str">
        <f t="shared" si="60"/>
        <v/>
      </c>
      <c r="BS299" s="820"/>
      <c r="BT299" s="869"/>
      <c r="BU299" s="869"/>
      <c r="BV299" s="872"/>
    </row>
    <row r="300" spans="1:74" ht="105.75" customHeight="1" x14ac:dyDescent="0.25">
      <c r="A300" s="925"/>
      <c r="B300" s="901"/>
      <c r="C300" s="904"/>
      <c r="D300" s="827" t="s">
        <v>204</v>
      </c>
      <c r="E300" s="830" t="s">
        <v>1106</v>
      </c>
      <c r="F300" s="833">
        <v>2</v>
      </c>
      <c r="G300" s="803" t="s">
        <v>1129</v>
      </c>
      <c r="H300" s="836"/>
      <c r="I300" s="797"/>
      <c r="J300" s="839" t="s">
        <v>1130</v>
      </c>
      <c r="K300" s="842" t="s">
        <v>324</v>
      </c>
      <c r="L300" s="803" t="s">
        <v>325</v>
      </c>
      <c r="M300" s="873" t="s">
        <v>1131</v>
      </c>
      <c r="N300" s="803"/>
      <c r="O300" s="803"/>
      <c r="P300" s="867" t="s">
        <v>1132</v>
      </c>
      <c r="Q300" s="1282">
        <v>0.9</v>
      </c>
      <c r="R300" s="797" t="s">
        <v>252</v>
      </c>
      <c r="S300" s="860">
        <f>IF(R300="Muy Alta",100%,IF(R300="Alta",80%,IF(R300="Media",60%,IF(R300="Baja",40%,IF(R300="Muy Baja",20%,"")))))</f>
        <v>0.4</v>
      </c>
      <c r="T300" s="797"/>
      <c r="U300" s="860" t="str">
        <f>IF(T300="Catastrófico",100%,IF(T300="Mayor",80%,IF(T300="Moderado",60%,IF(T300="Menor",40%,IF(T300="Leve",20%,"")))))</f>
        <v/>
      </c>
      <c r="V300" s="797" t="s">
        <v>328</v>
      </c>
      <c r="W300" s="860">
        <f>IF(V300="Catastrófico",100%,IF(V300="Mayor",80%,IF(V300="Moderado",60%,IF(V300="Menor",40%,IF(V300="Leve",20%,"")))))</f>
        <v>0.2</v>
      </c>
      <c r="X300" s="863" t="str">
        <f>IF(Y300=100%,"Catastrófico",IF(Y300=80%,"Mayor",IF(Y300=60%,"Moderado",IF(Y300=40%,"Menor",IF(Y300=20%,"Leve","")))))</f>
        <v>Leve</v>
      </c>
      <c r="Y300" s="860">
        <f>IF(AND(U300="",W300=""),"",MAX(U300,W300))</f>
        <v>0.2</v>
      </c>
      <c r="Z300" s="860" t="str">
        <f>CONCATENATE(R300,X300)</f>
        <v>BajaLeve</v>
      </c>
      <c r="AA300" s="851" t="str">
        <f>IF(Z300="Muy AltaLeve","Alto",IF(Z300="Muy AltaMenor","Alto",IF(Z300="Muy AltaModerado","Alto",IF(Z300="Muy AltaMayor","Alto",IF(Z300="Muy AltaCatastrófico","Extremo",IF(Z300="AltaLeve","Moderado",IF(Z300="AltaMenor","Moderado",IF(Z300="AltaModerado","Alto",IF(Z300="AltaMayor","Alto",IF(Z300="AltaCatastrófico","Extremo",IF(Z300="MediaLeve","Moderado",IF(Z300="MediaMenor","Moderado",IF(Z300="MediaModerado","Moderado",IF(Z300="MediaMayor","Alto",IF(Z300="MediaCatastrófico","Extremo",IF(Z300="BajaLeve","Bajo",IF(Z300="BajaMenor","Moderado",IF(Z300="BajaModerado","Moderado",IF(Z300="BajaMayor","Alto",IF(Z300="BajaCatastrófico","Extremo",IF(Z300="Muy BajaLeve","Bajo",IF(Z300="Muy BajaMenor","Bajo",IF(Z300="Muy BajaModerado","Moderado",IF(Z300="Muy BajaMayor","Alto",IF(Z300="Muy BajaCatastrófico","Extremo","")))))))))))))))))))))))))</f>
        <v>Bajo</v>
      </c>
      <c r="AB300" s="98">
        <v>1</v>
      </c>
      <c r="AC300" s="13" t="s">
        <v>1133</v>
      </c>
      <c r="AD300" s="13" t="s">
        <v>576</v>
      </c>
      <c r="AE300" s="13" t="s">
        <v>1134</v>
      </c>
      <c r="AF300" s="100" t="str">
        <f t="shared" si="54"/>
        <v>Probabilidad</v>
      </c>
      <c r="AG300" s="10" t="s">
        <v>216</v>
      </c>
      <c r="AH300" s="15">
        <f t="shared" si="55"/>
        <v>0.25</v>
      </c>
      <c r="AI300" s="10" t="s">
        <v>217</v>
      </c>
      <c r="AJ300" s="15">
        <f t="shared" si="56"/>
        <v>0.15</v>
      </c>
      <c r="AK300" s="102">
        <f t="shared" si="57"/>
        <v>0.4</v>
      </c>
      <c r="AL300" s="101">
        <f>IFERROR(IF(AF300="Probabilidad",(S300-(+S300*AK300)),IF(AF300="Impacto",S300,"")),"")</f>
        <v>0.24</v>
      </c>
      <c r="AM300" s="101">
        <f>IFERROR(IF(AF300="Impacto",(Y300-(+Y300*AK300)),IF(AF300="Probabilidad",Y300,"")),"")</f>
        <v>0.2</v>
      </c>
      <c r="AN300" s="51" t="s">
        <v>218</v>
      </c>
      <c r="AO300" s="51" t="s">
        <v>296</v>
      </c>
      <c r="AP300" s="51" t="s">
        <v>243</v>
      </c>
      <c r="AQ300" s="51" t="s">
        <v>244</v>
      </c>
      <c r="AR300" s="866" t="s">
        <v>1113</v>
      </c>
      <c r="AS300" s="854">
        <f>S300</f>
        <v>0.4</v>
      </c>
      <c r="AT300" s="854">
        <f>IF(AL300="","",MIN(AL300:AL305))</f>
        <v>0.24</v>
      </c>
      <c r="AU300" s="851" t="str">
        <f>IFERROR(IF(AT300="","",IF(AT300&lt;=0.2,"Muy Baja",IF(AT300&lt;=0.4,"Baja",IF(AT300&lt;=0.6,"Media",IF(AT300&lt;=0.8,"Alta","Muy Alta"))))),"")</f>
        <v>Baja</v>
      </c>
      <c r="AV300" s="854">
        <f>Y300</f>
        <v>0.2</v>
      </c>
      <c r="AW300" s="854">
        <f>IF(AM300="","",MIN(AM300:AM305))</f>
        <v>0.2</v>
      </c>
      <c r="AX300" s="851" t="str">
        <f>IFERROR(IF(AW300="","",IF(AW300&lt;=0.2,"Leve",IF(AW300&lt;=0.4,"Menor",IF(AW300&lt;=0.6,"Moderado",IF(AW300&lt;=0.8,"Mayor","Catastrófico"))))),"")</f>
        <v>Leve</v>
      </c>
      <c r="AY300" s="851" t="str">
        <f>AA300</f>
        <v>Bajo</v>
      </c>
      <c r="AZ300" s="851" t="str">
        <f>IFERROR(IF(OR(AND(AU300="Muy Baja",AX300="Leve"),AND(AU300="Muy Baja",AX300="Menor"),AND(AU300="Baja",AX300="Leve")),"Bajo",IF(OR(AND(AU300="Muy baja",AX300="Moderado"),AND(AU300="Baja",AX300="Menor"),AND(AU300="Baja",AX300="Moderado"),AND(AU300="Media",AX300="Leve"),AND(AU300="Media",AX300="Menor"),AND(AU300="Media",AX300="Moderado"),AND(AU300="Alta",AX300="Leve"),AND(AU300="Alta",AX300="Menor")),"Moderado",IF(OR(AND(AU300="Muy Baja",AX300="Mayor"),AND(AU300="Baja",AX300="Mayor"),AND(AU300="Media",AX300="Mayor"),AND(AU300="Alta",AX300="Moderado"),AND(AU300="Alta",AX300="Mayor"),AND(AU300="Muy Alta",AX300="Leve"),AND(AU300="Muy Alta",AX300="Menor"),AND(AU300="Muy Alta",AX300="Moderado"),AND(AU300="Muy Alta",AX300="Mayor")),"Alto",IF(OR(AND(AU300="Muy Baja",AX300="Catastrófico"),AND(AU300="Baja",AX300="Catastrófico"),AND(AU300="Media",AX300="Catastrófico"),AND(AU300="Alta",AX300="Catastrófico"),AND(AU300="Muy Alta",AX300="Catastrófico")),"Extremo","")))),"")</f>
        <v>Bajo</v>
      </c>
      <c r="BA300" s="797" t="s">
        <v>257</v>
      </c>
      <c r="BB300" s="47"/>
      <c r="BC300" s="47"/>
      <c r="BD300" s="104" t="str">
        <f t="shared" si="58"/>
        <v/>
      </c>
      <c r="BE300" s="9"/>
      <c r="BF300" s="9"/>
      <c r="BG300" s="9"/>
      <c r="BH300" s="9"/>
      <c r="BI300" s="47"/>
      <c r="BJ300" s="47"/>
      <c r="BK300" s="47"/>
      <c r="BL300" s="47"/>
      <c r="BM300" s="49"/>
      <c r="BN300" s="49"/>
      <c r="BO300" s="49"/>
      <c r="BP300" s="49"/>
      <c r="BQ300" s="105" t="str">
        <f t="shared" si="59"/>
        <v/>
      </c>
      <c r="BR300" s="129" t="str">
        <f t="shared" si="60"/>
        <v/>
      </c>
      <c r="BS300" s="818" t="s">
        <v>1135</v>
      </c>
      <c r="BT300" s="803" t="s">
        <v>305</v>
      </c>
      <c r="BU300" s="803" t="s">
        <v>609</v>
      </c>
      <c r="BV300" s="806" t="s">
        <v>609</v>
      </c>
    </row>
    <row r="301" spans="1:74" x14ac:dyDescent="0.25">
      <c r="A301" s="925"/>
      <c r="B301" s="901"/>
      <c r="C301" s="904"/>
      <c r="D301" s="828"/>
      <c r="E301" s="831"/>
      <c r="F301" s="834"/>
      <c r="G301" s="804"/>
      <c r="H301" s="837"/>
      <c r="I301" s="798"/>
      <c r="J301" s="840"/>
      <c r="K301" s="843"/>
      <c r="L301" s="804"/>
      <c r="M301" s="874"/>
      <c r="N301" s="804"/>
      <c r="O301" s="804"/>
      <c r="P301" s="868"/>
      <c r="Q301" s="1283"/>
      <c r="R301" s="798"/>
      <c r="S301" s="861"/>
      <c r="T301" s="798"/>
      <c r="U301" s="861"/>
      <c r="V301" s="798"/>
      <c r="W301" s="861"/>
      <c r="X301" s="864"/>
      <c r="Y301" s="861"/>
      <c r="Z301" s="861"/>
      <c r="AA301" s="852"/>
      <c r="AB301" s="152">
        <v>2</v>
      </c>
      <c r="AC301" s="151"/>
      <c r="AD301" s="151"/>
      <c r="AE301" s="151"/>
      <c r="AF301" s="173" t="str">
        <f>IF(OR(AG301="Preventivo",AG301="Detectivo"),"Probabilidad",IF(AG301="Correctivo","Impacto",""))</f>
        <v/>
      </c>
      <c r="AG301" s="155"/>
      <c r="AH301" s="148" t="str">
        <f t="shared" si="55"/>
        <v/>
      </c>
      <c r="AI301" s="155"/>
      <c r="AJ301" s="148" t="str">
        <f t="shared" si="56"/>
        <v/>
      </c>
      <c r="AK301" s="149" t="str">
        <f t="shared" si="57"/>
        <v/>
      </c>
      <c r="AL301" s="174" t="str">
        <f>IFERROR(IF(AND(AF300="Probabilidad",AF301="Probabilidad"),(AL300-(+AL300*AK301)),IF(AF301="Probabilidad",(S300-(+S300*AK301)),IF(AF301="Impacto",AL300,""))),"")</f>
        <v/>
      </c>
      <c r="AM301" s="174" t="str">
        <f>IFERROR(IF(AND(AF300="Impacto",AF301="Impacto"),(AM300-(+AM300*AK301)),IF(AF301="Impacto",(Y300-(+Y300*AK301)),IF(AF301="Probabilidad",AM300,""))),"")</f>
        <v/>
      </c>
      <c r="AN301" s="155"/>
      <c r="AO301" s="155"/>
      <c r="AP301" s="155"/>
      <c r="AQ301" s="155"/>
      <c r="AR301" s="837"/>
      <c r="AS301" s="855"/>
      <c r="AT301" s="855"/>
      <c r="AU301" s="852"/>
      <c r="AV301" s="855"/>
      <c r="AW301" s="855"/>
      <c r="AX301" s="852"/>
      <c r="AY301" s="852"/>
      <c r="AZ301" s="852"/>
      <c r="BA301" s="798"/>
      <c r="BB301" s="131"/>
      <c r="BC301" s="131"/>
      <c r="BD301" s="175" t="str">
        <f t="shared" si="58"/>
        <v/>
      </c>
      <c r="BE301" s="151"/>
      <c r="BF301" s="151"/>
      <c r="BG301" s="151"/>
      <c r="BH301" s="151"/>
      <c r="BI301" s="131"/>
      <c r="BJ301" s="131"/>
      <c r="BK301" s="131"/>
      <c r="BL301" s="131"/>
      <c r="BM301" s="157"/>
      <c r="BN301" s="157"/>
      <c r="BO301" s="157"/>
      <c r="BP301" s="157"/>
      <c r="BQ301" s="158" t="str">
        <f t="shared" si="59"/>
        <v/>
      </c>
      <c r="BR301" s="159" t="str">
        <f t="shared" si="60"/>
        <v/>
      </c>
      <c r="BS301" s="819"/>
      <c r="BT301" s="804"/>
      <c r="BU301" s="804"/>
      <c r="BV301" s="807"/>
    </row>
    <row r="302" spans="1:74" x14ac:dyDescent="0.25">
      <c r="A302" s="925"/>
      <c r="B302" s="901"/>
      <c r="C302" s="904"/>
      <c r="D302" s="828"/>
      <c r="E302" s="831"/>
      <c r="F302" s="834"/>
      <c r="G302" s="804"/>
      <c r="H302" s="837"/>
      <c r="I302" s="798"/>
      <c r="J302" s="840"/>
      <c r="K302" s="843"/>
      <c r="L302" s="804"/>
      <c r="M302" s="874"/>
      <c r="N302" s="804"/>
      <c r="O302" s="804"/>
      <c r="P302" s="868"/>
      <c r="Q302" s="1283"/>
      <c r="R302" s="798"/>
      <c r="S302" s="861"/>
      <c r="T302" s="798"/>
      <c r="U302" s="861"/>
      <c r="V302" s="798"/>
      <c r="W302" s="861"/>
      <c r="X302" s="864"/>
      <c r="Y302" s="861"/>
      <c r="Z302" s="861"/>
      <c r="AA302" s="852"/>
      <c r="AB302" s="152">
        <v>3</v>
      </c>
      <c r="AC302" s="132"/>
      <c r="AD302" s="132"/>
      <c r="AE302" s="151"/>
      <c r="AF302" s="147" t="str">
        <f>IF(OR(AG302="Preventivo",AG302="Detectivo"),"Probabilidad",IF(AG302="Correctivo","Impacto",""))</f>
        <v/>
      </c>
      <c r="AG302" s="153"/>
      <c r="AH302" s="148" t="str">
        <f t="shared" si="55"/>
        <v/>
      </c>
      <c r="AI302" s="153"/>
      <c r="AJ302" s="148" t="str">
        <f t="shared" si="56"/>
        <v/>
      </c>
      <c r="AK302" s="149" t="str">
        <f t="shared" si="57"/>
        <v/>
      </c>
      <c r="AL302" s="154" t="str">
        <f>IFERROR(IF(AND(AF301="Probabilidad",AF302="Probabilidad"),(AL301-(+AL301*AK302)),IF(AND(AF301="Impacto",AF302="Probabilidad"),(AL300-(+AL300*AK302)),IF(AF302="Impacto",AL301,""))),"")</f>
        <v/>
      </c>
      <c r="AM302" s="154" t="str">
        <f>IFERROR(IF(AND(AF301="Impacto",AF302="Impacto"),(AM301-(+AM301*AK302)),IF(AND(AF301="Probabilidad",AF302="Impacto"),(AM300-(+AM300*AK302)),IF(AF302="Probabilidad",AM301,""))),"")</f>
        <v/>
      </c>
      <c r="AN302" s="155"/>
      <c r="AO302" s="155"/>
      <c r="AP302" s="155"/>
      <c r="AQ302" s="155"/>
      <c r="AR302" s="837"/>
      <c r="AS302" s="855"/>
      <c r="AT302" s="855"/>
      <c r="AU302" s="852"/>
      <c r="AV302" s="855"/>
      <c r="AW302" s="855"/>
      <c r="AX302" s="852"/>
      <c r="AY302" s="852"/>
      <c r="AZ302" s="852"/>
      <c r="BA302" s="798"/>
      <c r="BB302" s="131"/>
      <c r="BC302" s="131"/>
      <c r="BD302" s="175" t="str">
        <f t="shared" si="58"/>
        <v/>
      </c>
      <c r="BE302" s="151"/>
      <c r="BF302" s="151"/>
      <c r="BG302" s="151"/>
      <c r="BH302" s="151"/>
      <c r="BI302" s="131"/>
      <c r="BJ302" s="131"/>
      <c r="BK302" s="131"/>
      <c r="BL302" s="131"/>
      <c r="BM302" s="157"/>
      <c r="BN302" s="157"/>
      <c r="BO302" s="157"/>
      <c r="BP302" s="157"/>
      <c r="BQ302" s="158" t="str">
        <f t="shared" si="59"/>
        <v/>
      </c>
      <c r="BR302" s="159" t="str">
        <f t="shared" si="60"/>
        <v/>
      </c>
      <c r="BS302" s="819"/>
      <c r="BT302" s="804"/>
      <c r="BU302" s="804"/>
      <c r="BV302" s="807"/>
    </row>
    <row r="303" spans="1:74" x14ac:dyDescent="0.25">
      <c r="A303" s="925"/>
      <c r="B303" s="901"/>
      <c r="C303" s="904"/>
      <c r="D303" s="828"/>
      <c r="E303" s="831"/>
      <c r="F303" s="834"/>
      <c r="G303" s="804"/>
      <c r="H303" s="837"/>
      <c r="I303" s="798"/>
      <c r="J303" s="840"/>
      <c r="K303" s="843"/>
      <c r="L303" s="804"/>
      <c r="M303" s="874"/>
      <c r="N303" s="804"/>
      <c r="O303" s="804"/>
      <c r="P303" s="868"/>
      <c r="Q303" s="1283"/>
      <c r="R303" s="798"/>
      <c r="S303" s="861"/>
      <c r="T303" s="798"/>
      <c r="U303" s="861"/>
      <c r="V303" s="798"/>
      <c r="W303" s="861"/>
      <c r="X303" s="864"/>
      <c r="Y303" s="861"/>
      <c r="Z303" s="861"/>
      <c r="AA303" s="852"/>
      <c r="AB303" s="152">
        <v>4</v>
      </c>
      <c r="AC303" s="151"/>
      <c r="AD303" s="151"/>
      <c r="AE303" s="151"/>
      <c r="AF303" s="147" t="str">
        <f t="shared" si="54"/>
        <v/>
      </c>
      <c r="AG303" s="153"/>
      <c r="AH303" s="148" t="str">
        <f t="shared" si="55"/>
        <v/>
      </c>
      <c r="AI303" s="153"/>
      <c r="AJ303" s="148" t="str">
        <f t="shared" si="56"/>
        <v/>
      </c>
      <c r="AK303" s="149" t="str">
        <f t="shared" si="57"/>
        <v/>
      </c>
      <c r="AL303" s="154" t="str">
        <f>IFERROR(IF(AND(AF302="Probabilidad",AF303="Probabilidad"),(AL302-(+AL302*AK303)),IF(AND(AF302="Impacto",AF303="Probabilidad"),(AL301-(+AL301*AK303)),IF(AF303="Impacto",AL302,""))),"")</f>
        <v/>
      </c>
      <c r="AM303" s="154" t="str">
        <f>IFERROR(IF(AND(AF302="Impacto",AF303="Impacto"),(AM302-(+AM302*AK303)),IF(AND(AF302="Probabilidad",AF303="Impacto"),(AM301-(+AM301*AK303)),IF(AF303="Probabilidad",AM302,""))),"")</f>
        <v/>
      </c>
      <c r="AN303" s="155"/>
      <c r="AO303" s="155"/>
      <c r="AP303" s="155"/>
      <c r="AQ303" s="155"/>
      <c r="AR303" s="837"/>
      <c r="AS303" s="855"/>
      <c r="AT303" s="855"/>
      <c r="AU303" s="852"/>
      <c r="AV303" s="855"/>
      <c r="AW303" s="855"/>
      <c r="AX303" s="852"/>
      <c r="AY303" s="852"/>
      <c r="AZ303" s="852"/>
      <c r="BA303" s="798"/>
      <c r="BB303" s="131"/>
      <c r="BC303" s="131"/>
      <c r="BD303" s="175" t="str">
        <f t="shared" si="58"/>
        <v/>
      </c>
      <c r="BE303" s="151"/>
      <c r="BF303" s="151"/>
      <c r="BG303" s="151"/>
      <c r="BH303" s="151"/>
      <c r="BI303" s="131"/>
      <c r="BJ303" s="131"/>
      <c r="BK303" s="131"/>
      <c r="BL303" s="131"/>
      <c r="BM303" s="157"/>
      <c r="BN303" s="157"/>
      <c r="BO303" s="157"/>
      <c r="BP303" s="157"/>
      <c r="BQ303" s="158" t="str">
        <f t="shared" si="59"/>
        <v/>
      </c>
      <c r="BR303" s="159" t="str">
        <f t="shared" si="60"/>
        <v/>
      </c>
      <c r="BS303" s="819"/>
      <c r="BT303" s="804"/>
      <c r="BU303" s="804"/>
      <c r="BV303" s="807"/>
    </row>
    <row r="304" spans="1:74" x14ac:dyDescent="0.25">
      <c r="A304" s="925"/>
      <c r="B304" s="901"/>
      <c r="C304" s="904"/>
      <c r="D304" s="828"/>
      <c r="E304" s="831"/>
      <c r="F304" s="834"/>
      <c r="G304" s="804"/>
      <c r="H304" s="837"/>
      <c r="I304" s="798"/>
      <c r="J304" s="840"/>
      <c r="K304" s="843"/>
      <c r="L304" s="804"/>
      <c r="M304" s="874"/>
      <c r="N304" s="804"/>
      <c r="O304" s="804"/>
      <c r="P304" s="868"/>
      <c r="Q304" s="1283"/>
      <c r="R304" s="798"/>
      <c r="S304" s="861"/>
      <c r="T304" s="798"/>
      <c r="U304" s="861"/>
      <c r="V304" s="798"/>
      <c r="W304" s="861"/>
      <c r="X304" s="864"/>
      <c r="Y304" s="861"/>
      <c r="Z304" s="861"/>
      <c r="AA304" s="852"/>
      <c r="AB304" s="152">
        <v>5</v>
      </c>
      <c r="AC304" s="176"/>
      <c r="AD304" s="176"/>
      <c r="AE304" s="151"/>
      <c r="AF304" s="147" t="str">
        <f t="shared" si="54"/>
        <v/>
      </c>
      <c r="AG304" s="153"/>
      <c r="AH304" s="148" t="str">
        <f t="shared" si="55"/>
        <v/>
      </c>
      <c r="AI304" s="153"/>
      <c r="AJ304" s="148" t="str">
        <f t="shared" si="56"/>
        <v/>
      </c>
      <c r="AK304" s="149" t="str">
        <f t="shared" si="57"/>
        <v/>
      </c>
      <c r="AL304" s="154" t="str">
        <f>IFERROR(IF(AND(AF303="Probabilidad",AF304="Probabilidad"),(AL303-(+AL303*AK304)),IF(AND(AF303="Impacto",AF304="Probabilidad"),(AL302-(+AL302*AK304)),IF(AF304="Impacto",AL303,""))),"")</f>
        <v/>
      </c>
      <c r="AM304" s="154" t="str">
        <f>IFERROR(IF(AND(AF303="Impacto",AF304="Impacto"),(AM303-(+AM303*AK304)),IF(AND(AF303="Probabilidad",AF304="Impacto"),(AM302-(+AM302*AK304)),IF(AF304="Probabilidad",AM303,""))),"")</f>
        <v/>
      </c>
      <c r="AN304" s="155"/>
      <c r="AO304" s="155"/>
      <c r="AP304" s="155"/>
      <c r="AQ304" s="155"/>
      <c r="AR304" s="837"/>
      <c r="AS304" s="855"/>
      <c r="AT304" s="855"/>
      <c r="AU304" s="852"/>
      <c r="AV304" s="855"/>
      <c r="AW304" s="855"/>
      <c r="AX304" s="852"/>
      <c r="AY304" s="852"/>
      <c r="AZ304" s="852"/>
      <c r="BA304" s="798"/>
      <c r="BB304" s="131"/>
      <c r="BC304" s="131"/>
      <c r="BD304" s="175" t="str">
        <f t="shared" si="58"/>
        <v/>
      </c>
      <c r="BE304" s="151"/>
      <c r="BF304" s="151"/>
      <c r="BG304" s="151"/>
      <c r="BH304" s="151"/>
      <c r="BI304" s="131"/>
      <c r="BJ304" s="131"/>
      <c r="BK304" s="131"/>
      <c r="BL304" s="131"/>
      <c r="BM304" s="157"/>
      <c r="BN304" s="157"/>
      <c r="BO304" s="157"/>
      <c r="BP304" s="157"/>
      <c r="BQ304" s="158" t="str">
        <f t="shared" si="59"/>
        <v/>
      </c>
      <c r="BR304" s="159" t="str">
        <f t="shared" si="60"/>
        <v/>
      </c>
      <c r="BS304" s="819"/>
      <c r="BT304" s="804"/>
      <c r="BU304" s="804"/>
      <c r="BV304" s="807"/>
    </row>
    <row r="305" spans="1:74" ht="15.75" customHeight="1" thickBot="1" x14ac:dyDescent="0.3">
      <c r="A305" s="925"/>
      <c r="B305" s="901"/>
      <c r="C305" s="904"/>
      <c r="D305" s="829"/>
      <c r="E305" s="832"/>
      <c r="F305" s="835"/>
      <c r="G305" s="805"/>
      <c r="H305" s="838"/>
      <c r="I305" s="799"/>
      <c r="J305" s="841"/>
      <c r="K305" s="844"/>
      <c r="L305" s="805"/>
      <c r="M305" s="875"/>
      <c r="N305" s="805"/>
      <c r="O305" s="805"/>
      <c r="P305" s="869"/>
      <c r="Q305" s="1284"/>
      <c r="R305" s="799"/>
      <c r="S305" s="862"/>
      <c r="T305" s="799"/>
      <c r="U305" s="862"/>
      <c r="V305" s="799"/>
      <c r="W305" s="862"/>
      <c r="X305" s="865"/>
      <c r="Y305" s="862"/>
      <c r="Z305" s="862"/>
      <c r="AA305" s="853"/>
      <c r="AB305" s="164">
        <v>6</v>
      </c>
      <c r="AC305" s="162"/>
      <c r="AD305" s="162"/>
      <c r="AE305" s="162"/>
      <c r="AF305" s="177" t="str">
        <f t="shared" si="54"/>
        <v/>
      </c>
      <c r="AG305" s="165"/>
      <c r="AH305" s="163" t="str">
        <f t="shared" si="55"/>
        <v/>
      </c>
      <c r="AI305" s="165"/>
      <c r="AJ305" s="163" t="str">
        <f t="shared" si="56"/>
        <v/>
      </c>
      <c r="AK305" s="166" t="str">
        <f t="shared" si="57"/>
        <v/>
      </c>
      <c r="AL305" s="154" t="str">
        <f>IFERROR(IF(AND(AF304="Probabilidad",AF305="Probabilidad"),(AL304-(+AL304*AK305)),IF(AND(AF304="Impacto",AF305="Probabilidad"),(AL303-(+AL303*AK305)),IF(AF305="Impacto",AL304,""))),"")</f>
        <v/>
      </c>
      <c r="AM305" s="154" t="str">
        <f>IFERROR(IF(AND(AF304="Impacto",AF305="Impacto"),(AM304-(+AM304*AK305)),IF(AND(AF304="Probabilidad",AF305="Impacto"),(AM303-(+AM303*AK305)),IF(AF305="Probabilidad",AM304,""))),"")</f>
        <v/>
      </c>
      <c r="AN305" s="52"/>
      <c r="AO305" s="52"/>
      <c r="AP305" s="52"/>
      <c r="AQ305" s="52"/>
      <c r="AR305" s="838"/>
      <c r="AS305" s="856"/>
      <c r="AT305" s="856"/>
      <c r="AU305" s="853"/>
      <c r="AV305" s="856"/>
      <c r="AW305" s="856"/>
      <c r="AX305" s="853"/>
      <c r="AY305" s="853"/>
      <c r="AZ305" s="853"/>
      <c r="BA305" s="799"/>
      <c r="BB305" s="169"/>
      <c r="BC305" s="169"/>
      <c r="BD305" s="178" t="str">
        <f t="shared" si="58"/>
        <v/>
      </c>
      <c r="BE305" s="620"/>
      <c r="BF305" s="620"/>
      <c r="BG305" s="620"/>
      <c r="BH305" s="620"/>
      <c r="BI305" s="672"/>
      <c r="BJ305" s="672"/>
      <c r="BK305" s="672"/>
      <c r="BL305" s="672"/>
      <c r="BM305" s="673"/>
      <c r="BN305" s="673"/>
      <c r="BO305" s="673"/>
      <c r="BP305" s="673"/>
      <c r="BQ305" s="171" t="str">
        <f t="shared" si="59"/>
        <v/>
      </c>
      <c r="BR305" s="172" t="str">
        <f t="shared" si="60"/>
        <v/>
      </c>
      <c r="BS305" s="820"/>
      <c r="BT305" s="805"/>
      <c r="BU305" s="805"/>
      <c r="BV305" s="808"/>
    </row>
    <row r="306" spans="1:74" ht="105.75" customHeight="1" x14ac:dyDescent="0.25">
      <c r="A306" s="925"/>
      <c r="B306" s="901"/>
      <c r="C306" s="904"/>
      <c r="D306" s="827" t="s">
        <v>204</v>
      </c>
      <c r="E306" s="830" t="s">
        <v>1106</v>
      </c>
      <c r="F306" s="1285">
        <v>3</v>
      </c>
      <c r="G306" s="933" t="s">
        <v>1136</v>
      </c>
      <c r="H306" s="836"/>
      <c r="I306" s="797"/>
      <c r="J306" s="839" t="s">
        <v>1137</v>
      </c>
      <c r="K306" s="842" t="s">
        <v>324</v>
      </c>
      <c r="L306" s="933" t="s">
        <v>325</v>
      </c>
      <c r="M306" s="873" t="s">
        <v>1138</v>
      </c>
      <c r="N306" s="803"/>
      <c r="O306" s="803"/>
      <c r="P306" s="994" t="s">
        <v>1139</v>
      </c>
      <c r="Q306" s="1280">
        <v>1</v>
      </c>
      <c r="R306" s="797" t="s">
        <v>252</v>
      </c>
      <c r="S306" s="860">
        <f>IF(R306="Muy Alta",100%,IF(R306="Alta",80%,IF(R306="Media",60%,IF(R306="Baja",40%,IF(R306="Muy Baja",20%,"")))))</f>
        <v>0.4</v>
      </c>
      <c r="T306" s="797"/>
      <c r="U306" s="860" t="str">
        <f>IF(T306="Catastrófico",100%,IF(T306="Mayor",80%,IF(T306="Moderado",60%,IF(T306="Menor",40%,IF(T306="Leve",20%,"")))))</f>
        <v/>
      </c>
      <c r="V306" s="797" t="s">
        <v>328</v>
      </c>
      <c r="W306" s="860">
        <f>IF(V306="Catastrófico",100%,IF(V306="Mayor",80%,IF(V306="Moderado",60%,IF(V306="Menor",40%,IF(V306="Leve",20%,"")))))</f>
        <v>0.2</v>
      </c>
      <c r="X306" s="863" t="str">
        <f>IF(Y306=100%,"Catastrófico",IF(Y306=80%,"Mayor",IF(Y306=60%,"Moderado",IF(Y306=40%,"Menor",IF(Y306=20%,"Leve","")))))</f>
        <v>Leve</v>
      </c>
      <c r="Y306" s="860">
        <f>IF(AND(U306="",W306=""),"",MAX(U306,W306))</f>
        <v>0.2</v>
      </c>
      <c r="Z306" s="860" t="str">
        <f>CONCATENATE(R306,X306)</f>
        <v>BajaLeve</v>
      </c>
      <c r="AA306" s="851" t="str">
        <f>IF(Z306="Muy AltaLeve","Alto",IF(Z306="Muy AltaMenor","Alto",IF(Z306="Muy AltaModerado","Alto",IF(Z306="Muy AltaMayor","Alto",IF(Z306="Muy AltaCatastrófico","Extremo",IF(Z306="AltaLeve","Moderado",IF(Z306="AltaMenor","Moderado",IF(Z306="AltaModerado","Alto",IF(Z306="AltaMayor","Alto",IF(Z306="AltaCatastrófico","Extremo",IF(Z306="MediaLeve","Moderado",IF(Z306="MediaMenor","Moderado",IF(Z306="MediaModerado","Moderado",IF(Z306="MediaMayor","Alto",IF(Z306="MediaCatastrófico","Extremo",IF(Z306="BajaLeve","Bajo",IF(Z306="BajaMenor","Moderado",IF(Z306="BajaModerado","Moderado",IF(Z306="BajaMayor","Alto",IF(Z306="BajaCatastrófico","Extremo",IF(Z306="Muy BajaLeve","Bajo",IF(Z306="Muy BajaMenor","Bajo",IF(Z306="Muy BajaModerado","Moderado",IF(Z306="Muy BajaMayor","Alto",IF(Z306="Muy BajaCatastrófico","Extremo","")))))))))))))))))))))))))</f>
        <v>Bajo</v>
      </c>
      <c r="AB306" s="642">
        <v>1</v>
      </c>
      <c r="AC306" s="288" t="s">
        <v>1140</v>
      </c>
      <c r="AD306" s="610" t="s">
        <v>576</v>
      </c>
      <c r="AE306" s="610" t="s">
        <v>1141</v>
      </c>
      <c r="AF306" s="100" t="str">
        <f t="shared" si="54"/>
        <v>Probabilidad</v>
      </c>
      <c r="AG306" s="10" t="s">
        <v>216</v>
      </c>
      <c r="AH306" s="15">
        <f t="shared" si="55"/>
        <v>0.25</v>
      </c>
      <c r="AI306" s="10" t="s">
        <v>217</v>
      </c>
      <c r="AJ306" s="15">
        <f t="shared" si="56"/>
        <v>0.15</v>
      </c>
      <c r="AK306" s="102">
        <f t="shared" si="57"/>
        <v>0.4</v>
      </c>
      <c r="AL306" s="101">
        <f>IFERROR(IF(AF306="Probabilidad",(S306-(+S306*AK306)),IF(AF306="Impacto",S306,"")),"")</f>
        <v>0.24</v>
      </c>
      <c r="AM306" s="101">
        <f>IFERROR(IF(AF306="Impacto",(Y306-(+Y306*AK306)),IF(AF306="Probabilidad",Y306,"")),"")</f>
        <v>0.2</v>
      </c>
      <c r="AN306" s="51" t="s">
        <v>218</v>
      </c>
      <c r="AO306" s="51" t="s">
        <v>296</v>
      </c>
      <c r="AP306" s="51" t="s">
        <v>243</v>
      </c>
      <c r="AQ306" s="51" t="s">
        <v>244</v>
      </c>
      <c r="AR306" s="866" t="s">
        <v>1142</v>
      </c>
      <c r="AS306" s="854">
        <f>S306</f>
        <v>0.4</v>
      </c>
      <c r="AT306" s="854">
        <f>IF(AL306="","",MIN(AL306:AL311))</f>
        <v>5.183999999999999E-2</v>
      </c>
      <c r="AU306" s="851" t="str">
        <f>IFERROR(IF(AT306="","",IF(AT306&lt;=0.2,"Muy Baja",IF(AT306&lt;=0.4,"Baja",IF(AT306&lt;=0.6,"Media",IF(AT306&lt;=0.8,"Alta","Muy Alta"))))),"")</f>
        <v>Muy Baja</v>
      </c>
      <c r="AV306" s="854">
        <f>Y306</f>
        <v>0.2</v>
      </c>
      <c r="AW306" s="854">
        <f>IF(AM306="","",MIN(AM306:AM311))</f>
        <v>0.2</v>
      </c>
      <c r="AX306" s="851" t="str">
        <f>IFERROR(IF(AW306="","",IF(AW306&lt;=0.2,"Leve",IF(AW306&lt;=0.4,"Menor",IF(AW306&lt;=0.6,"Moderado",IF(AW306&lt;=0.8,"Mayor","Catastrófico"))))),"")</f>
        <v>Leve</v>
      </c>
      <c r="AY306" s="851" t="str">
        <f>AA306</f>
        <v>Bajo</v>
      </c>
      <c r="AZ306" s="851" t="str">
        <f>IFERROR(IF(OR(AND(AU306="Muy Baja",AX306="Leve"),AND(AU306="Muy Baja",AX306="Menor"),AND(AU306="Baja",AX306="Leve")),"Bajo",IF(OR(AND(AU306="Muy baja",AX306="Moderado"),AND(AU306="Baja",AX306="Menor"),AND(AU306="Baja",AX306="Moderado"),AND(AU306="Media",AX306="Leve"),AND(AU306="Media",AX306="Menor"),AND(AU306="Media",AX306="Moderado"),AND(AU306="Alta",AX306="Leve"),AND(AU306="Alta",AX306="Menor")),"Moderado",IF(OR(AND(AU306="Muy Baja",AX306="Mayor"),AND(AU306="Baja",AX306="Mayor"),AND(AU306="Media",AX306="Mayor"),AND(AU306="Alta",AX306="Moderado"),AND(AU306="Alta",AX306="Mayor"),AND(AU306="Muy Alta",AX306="Leve"),AND(AU306="Muy Alta",AX306="Menor"),AND(AU306="Muy Alta",AX306="Moderado"),AND(AU306="Muy Alta",AX306="Mayor")),"Alto",IF(OR(AND(AU306="Muy Baja",AX306="Catastrófico"),AND(AU306="Baja",AX306="Catastrófico"),AND(AU306="Media",AX306="Catastrófico"),AND(AU306="Alta",AX306="Catastrófico"),AND(AU306="Muy Alta",AX306="Catastrófico")),"Extremo","")))),"")</f>
        <v>Bajo</v>
      </c>
      <c r="BA306" s="797" t="s">
        <v>257</v>
      </c>
      <c r="BB306" s="674"/>
      <c r="BC306" s="643"/>
      <c r="BD306" s="104" t="str">
        <f t="shared" si="58"/>
        <v/>
      </c>
      <c r="BE306" s="610"/>
      <c r="BF306" s="610"/>
      <c r="BG306" s="610"/>
      <c r="BH306" s="610"/>
      <c r="BI306" s="643"/>
      <c r="BJ306" s="643"/>
      <c r="BK306" s="643"/>
      <c r="BL306" s="643"/>
      <c r="BM306" s="644"/>
      <c r="BN306" s="644"/>
      <c r="BO306" s="644"/>
      <c r="BP306" s="644"/>
      <c r="BQ306" s="105" t="str">
        <f t="shared" si="59"/>
        <v/>
      </c>
      <c r="BR306" s="129" t="str">
        <f t="shared" si="60"/>
        <v/>
      </c>
      <c r="BS306" s="818" t="s">
        <v>1143</v>
      </c>
      <c r="BT306" s="803" t="s">
        <v>305</v>
      </c>
      <c r="BU306" s="803" t="s">
        <v>609</v>
      </c>
      <c r="BV306" s="806" t="s">
        <v>609</v>
      </c>
    </row>
    <row r="307" spans="1:74" ht="105.75" customHeight="1" x14ac:dyDescent="0.25">
      <c r="A307" s="925"/>
      <c r="B307" s="901"/>
      <c r="C307" s="904"/>
      <c r="D307" s="828"/>
      <c r="E307" s="831"/>
      <c r="F307" s="1286"/>
      <c r="G307" s="934"/>
      <c r="H307" s="837"/>
      <c r="I307" s="798"/>
      <c r="J307" s="840"/>
      <c r="K307" s="843"/>
      <c r="L307" s="934"/>
      <c r="M307" s="874"/>
      <c r="N307" s="804"/>
      <c r="O307" s="804"/>
      <c r="P307" s="995"/>
      <c r="Q307" s="1078"/>
      <c r="R307" s="798"/>
      <c r="S307" s="861"/>
      <c r="T307" s="798"/>
      <c r="U307" s="861"/>
      <c r="V307" s="798"/>
      <c r="W307" s="861"/>
      <c r="X307" s="864"/>
      <c r="Y307" s="861"/>
      <c r="Z307" s="861"/>
      <c r="AA307" s="852"/>
      <c r="AB307" s="645">
        <v>2</v>
      </c>
      <c r="AC307" s="288" t="s">
        <v>1144</v>
      </c>
      <c r="AD307" s="578" t="s">
        <v>576</v>
      </c>
      <c r="AE307" s="578" t="s">
        <v>1145</v>
      </c>
      <c r="AF307" s="147" t="str">
        <f t="shared" si="54"/>
        <v>Probabilidad</v>
      </c>
      <c r="AG307" s="153" t="s">
        <v>216</v>
      </c>
      <c r="AH307" s="148">
        <f t="shared" si="55"/>
        <v>0.25</v>
      </c>
      <c r="AI307" s="153" t="s">
        <v>217</v>
      </c>
      <c r="AJ307" s="148">
        <f t="shared" si="56"/>
        <v>0.15</v>
      </c>
      <c r="AK307" s="149">
        <f t="shared" si="57"/>
        <v>0.4</v>
      </c>
      <c r="AL307" s="154">
        <f>IFERROR(IF(AND(AF306="Probabilidad",AF307="Probabilidad"),(AL306-(+AL306*AK307)),IF(AF307="Probabilidad",(S306-(+S306*AK307)),IF(AF307="Impacto",AL306,""))),"")</f>
        <v>0.14399999999999999</v>
      </c>
      <c r="AM307" s="154">
        <f>IFERROR(IF(AND(AF306="Impacto",AF307="Impacto"),(AM306-(+AM306*AK307)),IF(AF307="Impacto",(Y306-(+Y306*AK307)),IF(AF307="Probabilidad",AM306,""))),"")</f>
        <v>0.2</v>
      </c>
      <c r="AN307" s="155" t="s">
        <v>218</v>
      </c>
      <c r="AO307" s="155" t="s">
        <v>296</v>
      </c>
      <c r="AP307" s="155" t="s">
        <v>243</v>
      </c>
      <c r="AQ307" s="155" t="s">
        <v>244</v>
      </c>
      <c r="AR307" s="837"/>
      <c r="AS307" s="855"/>
      <c r="AT307" s="855"/>
      <c r="AU307" s="852"/>
      <c r="AV307" s="855"/>
      <c r="AW307" s="855"/>
      <c r="AX307" s="852"/>
      <c r="AY307" s="852"/>
      <c r="AZ307" s="852"/>
      <c r="BA307" s="798"/>
      <c r="BB307" s="675"/>
      <c r="BC307" s="581"/>
      <c r="BD307" s="175" t="str">
        <f t="shared" si="58"/>
        <v/>
      </c>
      <c r="BE307" s="578"/>
      <c r="BF307" s="578"/>
      <c r="BG307" s="578"/>
      <c r="BH307" s="578"/>
      <c r="BI307" s="581"/>
      <c r="BJ307" s="581"/>
      <c r="BK307" s="581"/>
      <c r="BL307" s="581"/>
      <c r="BM307" s="647"/>
      <c r="BN307" s="647"/>
      <c r="BO307" s="647"/>
      <c r="BP307" s="647"/>
      <c r="BQ307" s="158" t="str">
        <f t="shared" si="59"/>
        <v/>
      </c>
      <c r="BR307" s="159" t="str">
        <f t="shared" si="60"/>
        <v/>
      </c>
      <c r="BS307" s="819"/>
      <c r="BT307" s="804"/>
      <c r="BU307" s="804"/>
      <c r="BV307" s="807"/>
    </row>
    <row r="308" spans="1:74" ht="105.75" customHeight="1" x14ac:dyDescent="0.25">
      <c r="A308" s="925"/>
      <c r="B308" s="901"/>
      <c r="C308" s="904"/>
      <c r="D308" s="828"/>
      <c r="E308" s="831"/>
      <c r="F308" s="1286"/>
      <c r="G308" s="934"/>
      <c r="H308" s="837"/>
      <c r="I308" s="798"/>
      <c r="J308" s="840"/>
      <c r="K308" s="843"/>
      <c r="L308" s="934"/>
      <c r="M308" s="874"/>
      <c r="N308" s="804"/>
      <c r="O308" s="804"/>
      <c r="P308" s="995"/>
      <c r="Q308" s="1078"/>
      <c r="R308" s="798"/>
      <c r="S308" s="861"/>
      <c r="T308" s="798"/>
      <c r="U308" s="861"/>
      <c r="V308" s="798"/>
      <c r="W308" s="861"/>
      <c r="X308" s="864"/>
      <c r="Y308" s="861"/>
      <c r="Z308" s="861"/>
      <c r="AA308" s="852"/>
      <c r="AB308" s="645">
        <v>3</v>
      </c>
      <c r="AC308" s="288" t="s">
        <v>1146</v>
      </c>
      <c r="AD308" s="578" t="s">
        <v>576</v>
      </c>
      <c r="AE308" s="578" t="s">
        <v>1147</v>
      </c>
      <c r="AF308" s="147" t="str">
        <f t="shared" si="54"/>
        <v>Probabilidad</v>
      </c>
      <c r="AG308" s="153" t="s">
        <v>216</v>
      </c>
      <c r="AH308" s="148">
        <f t="shared" si="55"/>
        <v>0.25</v>
      </c>
      <c r="AI308" s="153" t="s">
        <v>217</v>
      </c>
      <c r="AJ308" s="148">
        <f t="shared" si="56"/>
        <v>0.15</v>
      </c>
      <c r="AK308" s="149">
        <f t="shared" si="57"/>
        <v>0.4</v>
      </c>
      <c r="AL308" s="154">
        <f>IFERROR(IF(AND(AF307="Probabilidad",AF308="Probabilidad"),(AL307-(+AL307*AK308)),IF(AND(AF307="Impacto",AF308="Probabilidad"),(AL306-(+AL306*AK308)),IF(AF308="Impacto",AL307,""))),"")</f>
        <v>8.6399999999999991E-2</v>
      </c>
      <c r="AM308" s="154">
        <f>IFERROR(IF(AND(AF307="Impacto",AF308="Impacto"),(AM307-(+AM307*AK308)),IF(AND(AF307="Probabilidad",AF308="Impacto"),(AM306-(+AM306*AK308)),IF(AF308="Probabilidad",AM307,""))),"")</f>
        <v>0.2</v>
      </c>
      <c r="AN308" s="155" t="s">
        <v>218</v>
      </c>
      <c r="AO308" s="155" t="s">
        <v>296</v>
      </c>
      <c r="AP308" s="155" t="s">
        <v>243</v>
      </c>
      <c r="AQ308" s="155" t="s">
        <v>244</v>
      </c>
      <c r="AR308" s="837"/>
      <c r="AS308" s="855"/>
      <c r="AT308" s="855"/>
      <c r="AU308" s="852"/>
      <c r="AV308" s="855"/>
      <c r="AW308" s="855"/>
      <c r="AX308" s="852"/>
      <c r="AY308" s="852"/>
      <c r="AZ308" s="852"/>
      <c r="BA308" s="798"/>
      <c r="BB308" s="675"/>
      <c r="BC308" s="581"/>
      <c r="BD308" s="175" t="str">
        <f t="shared" si="58"/>
        <v/>
      </c>
      <c r="BE308" s="578"/>
      <c r="BF308" s="578"/>
      <c r="BG308" s="578"/>
      <c r="BH308" s="578"/>
      <c r="BI308" s="581"/>
      <c r="BJ308" s="581"/>
      <c r="BK308" s="581"/>
      <c r="BL308" s="581"/>
      <c r="BM308" s="647"/>
      <c r="BN308" s="647"/>
      <c r="BO308" s="647"/>
      <c r="BP308" s="647"/>
      <c r="BQ308" s="158" t="str">
        <f t="shared" si="59"/>
        <v/>
      </c>
      <c r="BR308" s="159" t="str">
        <f t="shared" si="60"/>
        <v/>
      </c>
      <c r="BS308" s="819"/>
      <c r="BT308" s="804"/>
      <c r="BU308" s="804"/>
      <c r="BV308" s="807"/>
    </row>
    <row r="309" spans="1:74" ht="105.75" customHeight="1" x14ac:dyDescent="0.25">
      <c r="A309" s="925"/>
      <c r="B309" s="901"/>
      <c r="C309" s="904"/>
      <c r="D309" s="828"/>
      <c r="E309" s="831"/>
      <c r="F309" s="1286"/>
      <c r="G309" s="934"/>
      <c r="H309" s="837"/>
      <c r="I309" s="798"/>
      <c r="J309" s="840"/>
      <c r="K309" s="843"/>
      <c r="L309" s="934"/>
      <c r="M309" s="874"/>
      <c r="N309" s="804"/>
      <c r="O309" s="804"/>
      <c r="P309" s="995"/>
      <c r="Q309" s="1078"/>
      <c r="R309" s="798"/>
      <c r="S309" s="861"/>
      <c r="T309" s="798"/>
      <c r="U309" s="861"/>
      <c r="V309" s="798"/>
      <c r="W309" s="861"/>
      <c r="X309" s="864"/>
      <c r="Y309" s="861"/>
      <c r="Z309" s="861"/>
      <c r="AA309" s="852"/>
      <c r="AB309" s="645">
        <v>4</v>
      </c>
      <c r="AC309" s="578" t="s">
        <v>1148</v>
      </c>
      <c r="AD309" s="578" t="s">
        <v>576</v>
      </c>
      <c r="AE309" s="578" t="s">
        <v>1149</v>
      </c>
      <c r="AF309" s="147" t="str">
        <f t="shared" si="54"/>
        <v>Probabilidad</v>
      </c>
      <c r="AG309" s="153" t="s">
        <v>216</v>
      </c>
      <c r="AH309" s="148">
        <f t="shared" si="55"/>
        <v>0.25</v>
      </c>
      <c r="AI309" s="153" t="s">
        <v>217</v>
      </c>
      <c r="AJ309" s="148">
        <f t="shared" si="56"/>
        <v>0.15</v>
      </c>
      <c r="AK309" s="149">
        <f t="shared" si="57"/>
        <v>0.4</v>
      </c>
      <c r="AL309" s="154">
        <f>IFERROR(IF(AND(AF308="Probabilidad",AF309="Probabilidad"),(AL308-(+AL308*AK309)),IF(AND(AF308="Impacto",AF309="Probabilidad"),(AL307-(+AL307*AK309)),IF(AF309="Impacto",AL308,""))),"")</f>
        <v>5.183999999999999E-2</v>
      </c>
      <c r="AM309" s="154">
        <f>IFERROR(IF(AND(AF308="Impacto",AF309="Impacto"),(AM308-(+AM308*AK309)),IF(AND(AF308="Probabilidad",AF309="Impacto"),(AM307-(+AM307*AK309)),IF(AF309="Probabilidad",AM308,""))),"")</f>
        <v>0.2</v>
      </c>
      <c r="AN309" s="155" t="s">
        <v>218</v>
      </c>
      <c r="AO309" s="155" t="s">
        <v>296</v>
      </c>
      <c r="AP309" s="155" t="s">
        <v>243</v>
      </c>
      <c r="AQ309" s="155" t="s">
        <v>244</v>
      </c>
      <c r="AR309" s="837"/>
      <c r="AS309" s="855"/>
      <c r="AT309" s="855"/>
      <c r="AU309" s="852"/>
      <c r="AV309" s="855"/>
      <c r="AW309" s="855"/>
      <c r="AX309" s="852"/>
      <c r="AY309" s="852"/>
      <c r="AZ309" s="852"/>
      <c r="BA309" s="798"/>
      <c r="BB309" s="675"/>
      <c r="BC309" s="581"/>
      <c r="BD309" s="175" t="str">
        <f t="shared" si="58"/>
        <v/>
      </c>
      <c r="BE309" s="578"/>
      <c r="BF309" s="578"/>
      <c r="BG309" s="578"/>
      <c r="BH309" s="578"/>
      <c r="BI309" s="581"/>
      <c r="BJ309" s="581"/>
      <c r="BK309" s="581"/>
      <c r="BL309" s="581"/>
      <c r="BM309" s="647"/>
      <c r="BN309" s="647"/>
      <c r="BO309" s="647"/>
      <c r="BP309" s="647"/>
      <c r="BQ309" s="158" t="str">
        <f t="shared" si="59"/>
        <v/>
      </c>
      <c r="BR309" s="159" t="str">
        <f t="shared" si="60"/>
        <v/>
      </c>
      <c r="BS309" s="819"/>
      <c r="BT309" s="804"/>
      <c r="BU309" s="804"/>
      <c r="BV309" s="807"/>
    </row>
    <row r="310" spans="1:74" x14ac:dyDescent="0.25">
      <c r="A310" s="925"/>
      <c r="B310" s="901"/>
      <c r="C310" s="904"/>
      <c r="D310" s="828"/>
      <c r="E310" s="831"/>
      <c r="F310" s="1286"/>
      <c r="G310" s="934"/>
      <c r="H310" s="837"/>
      <c r="I310" s="798"/>
      <c r="J310" s="840"/>
      <c r="K310" s="843"/>
      <c r="L310" s="934"/>
      <c r="M310" s="874"/>
      <c r="N310" s="804"/>
      <c r="O310" s="804"/>
      <c r="P310" s="995"/>
      <c r="Q310" s="1078"/>
      <c r="R310" s="798"/>
      <c r="S310" s="861"/>
      <c r="T310" s="798"/>
      <c r="U310" s="861"/>
      <c r="V310" s="798"/>
      <c r="W310" s="861"/>
      <c r="X310" s="864"/>
      <c r="Y310" s="861"/>
      <c r="Z310" s="861"/>
      <c r="AA310" s="852"/>
      <c r="AB310" s="645">
        <v>5</v>
      </c>
      <c r="AC310" s="578"/>
      <c r="AD310" s="585"/>
      <c r="AE310" s="585"/>
      <c r="AF310" s="147" t="str">
        <f t="shared" si="54"/>
        <v/>
      </c>
      <c r="AG310" s="153"/>
      <c r="AH310" s="148" t="str">
        <f t="shared" si="55"/>
        <v/>
      </c>
      <c r="AI310" s="153"/>
      <c r="AJ310" s="148" t="str">
        <f t="shared" si="56"/>
        <v/>
      </c>
      <c r="AK310" s="149" t="str">
        <f t="shared" si="57"/>
        <v/>
      </c>
      <c r="AL310" s="154" t="str">
        <f>IFERROR(IF(AND(AF309="Probabilidad",AF310="Probabilidad"),(AL309-(+AL309*AK310)),IF(AND(AF309="Impacto",AF310="Probabilidad"),(AL308-(+AL308*AK310)),IF(AF310="Impacto",AL309,""))),"")</f>
        <v/>
      </c>
      <c r="AM310" s="154" t="str">
        <f>IFERROR(IF(AND(AF309="Impacto",AF310="Impacto"),(AM309-(+AM309*AK310)),IF(AND(AF309="Probabilidad",AF310="Impacto"),(AM308-(+AM308*AK310)),IF(AF310="Probabilidad",AM309,""))),"")</f>
        <v/>
      </c>
      <c r="AN310" s="155"/>
      <c r="AO310" s="155"/>
      <c r="AP310" s="155"/>
      <c r="AQ310" s="155"/>
      <c r="AR310" s="837"/>
      <c r="AS310" s="855"/>
      <c r="AT310" s="855"/>
      <c r="AU310" s="852"/>
      <c r="AV310" s="855"/>
      <c r="AW310" s="855"/>
      <c r="AX310" s="852"/>
      <c r="AY310" s="852"/>
      <c r="AZ310" s="852"/>
      <c r="BA310" s="798"/>
      <c r="BB310" s="675"/>
      <c r="BC310" s="581"/>
      <c r="BD310" s="175" t="str">
        <f t="shared" si="58"/>
        <v/>
      </c>
      <c r="BE310" s="578"/>
      <c r="BF310" s="578"/>
      <c r="BG310" s="578"/>
      <c r="BH310" s="578"/>
      <c r="BI310" s="581"/>
      <c r="BJ310" s="581"/>
      <c r="BK310" s="581"/>
      <c r="BL310" s="581"/>
      <c r="BM310" s="647"/>
      <c r="BN310" s="647"/>
      <c r="BO310" s="647"/>
      <c r="BP310" s="647"/>
      <c r="BQ310" s="158" t="str">
        <f t="shared" si="59"/>
        <v/>
      </c>
      <c r="BR310" s="159" t="str">
        <f t="shared" si="60"/>
        <v/>
      </c>
      <c r="BS310" s="819"/>
      <c r="BT310" s="804"/>
      <c r="BU310" s="804"/>
      <c r="BV310" s="807"/>
    </row>
    <row r="311" spans="1:74" ht="15.75" customHeight="1" thickBot="1" x14ac:dyDescent="0.3">
      <c r="A311" s="926"/>
      <c r="B311" s="902"/>
      <c r="C311" s="905"/>
      <c r="D311" s="829"/>
      <c r="E311" s="832"/>
      <c r="F311" s="1287"/>
      <c r="G311" s="935"/>
      <c r="H311" s="838"/>
      <c r="I311" s="799"/>
      <c r="J311" s="841"/>
      <c r="K311" s="844"/>
      <c r="L311" s="935"/>
      <c r="M311" s="875"/>
      <c r="N311" s="805"/>
      <c r="O311" s="805"/>
      <c r="P311" s="996"/>
      <c r="Q311" s="1281"/>
      <c r="R311" s="799"/>
      <c r="S311" s="862"/>
      <c r="T311" s="799"/>
      <c r="U311" s="862"/>
      <c r="V311" s="799"/>
      <c r="W311" s="862"/>
      <c r="X311" s="865"/>
      <c r="Y311" s="862"/>
      <c r="Z311" s="862"/>
      <c r="AA311" s="853"/>
      <c r="AB311" s="676">
        <v>6</v>
      </c>
      <c r="AC311" s="620"/>
      <c r="AD311" s="620"/>
      <c r="AE311" s="620"/>
      <c r="AF311" s="177" t="str">
        <f t="shared" si="54"/>
        <v/>
      </c>
      <c r="AG311" s="165"/>
      <c r="AH311" s="163" t="str">
        <f t="shared" si="55"/>
        <v/>
      </c>
      <c r="AI311" s="165"/>
      <c r="AJ311" s="163" t="str">
        <f t="shared" si="56"/>
        <v/>
      </c>
      <c r="AK311" s="166" t="str">
        <f t="shared" si="57"/>
        <v/>
      </c>
      <c r="AL311" s="154" t="str">
        <f>IFERROR(IF(AND(AF310="Probabilidad",AF311="Probabilidad"),(AL310-(+AL310*AK311)),IF(AND(AF310="Impacto",AF311="Probabilidad"),(AL309-(+AL309*AK311)),IF(AF311="Impacto",AL310,""))),"")</f>
        <v/>
      </c>
      <c r="AM311" s="154" t="str">
        <f>IFERROR(IF(AND(AF310="Impacto",AF311="Impacto"),(AM310-(+AM310*AK311)),IF(AND(AF310="Probabilidad",AF311="Impacto"),(AM309-(+AM309*AK311)),IF(AF311="Probabilidad",AM310,""))),"")</f>
        <v/>
      </c>
      <c r="AN311" s="52"/>
      <c r="AO311" s="52"/>
      <c r="AP311" s="52"/>
      <c r="AQ311" s="52"/>
      <c r="AR311" s="838"/>
      <c r="AS311" s="856"/>
      <c r="AT311" s="856"/>
      <c r="AU311" s="853"/>
      <c r="AV311" s="856"/>
      <c r="AW311" s="856"/>
      <c r="AX311" s="853"/>
      <c r="AY311" s="853"/>
      <c r="AZ311" s="853"/>
      <c r="BA311" s="799"/>
      <c r="BB311" s="677"/>
      <c r="BC311" s="672"/>
      <c r="BD311" s="178" t="str">
        <f t="shared" si="58"/>
        <v/>
      </c>
      <c r="BE311" s="620"/>
      <c r="BF311" s="620"/>
      <c r="BG311" s="620"/>
      <c r="BH311" s="620"/>
      <c r="BI311" s="672"/>
      <c r="BJ311" s="672"/>
      <c r="BK311" s="672"/>
      <c r="BL311" s="672"/>
      <c r="BM311" s="673"/>
      <c r="BN311" s="673"/>
      <c r="BO311" s="673"/>
      <c r="BP311" s="673"/>
      <c r="BQ311" s="171" t="str">
        <f t="shared" si="59"/>
        <v/>
      </c>
      <c r="BR311" s="172" t="str">
        <f t="shared" si="60"/>
        <v/>
      </c>
      <c r="BS311" s="820"/>
      <c r="BT311" s="805"/>
      <c r="BU311" s="805"/>
      <c r="BV311" s="808"/>
    </row>
    <row r="312" spans="1:74" ht="97.5" customHeight="1" x14ac:dyDescent="0.25">
      <c r="A312" s="924" t="s">
        <v>1150</v>
      </c>
      <c r="B312" s="927" t="s">
        <v>202</v>
      </c>
      <c r="C312" s="903" t="s">
        <v>1151</v>
      </c>
      <c r="D312" s="1059" t="s">
        <v>204</v>
      </c>
      <c r="E312" s="992" t="s">
        <v>1152</v>
      </c>
      <c r="F312" s="1056">
        <v>1</v>
      </c>
      <c r="G312" s="950" t="s">
        <v>1153</v>
      </c>
      <c r="H312" s="952"/>
      <c r="I312" s="952"/>
      <c r="J312" s="956" t="s">
        <v>1154</v>
      </c>
      <c r="K312" s="957" t="s">
        <v>208</v>
      </c>
      <c r="L312" s="958" t="s">
        <v>209</v>
      </c>
      <c r="M312" s="959" t="s">
        <v>1155</v>
      </c>
      <c r="N312" s="958"/>
      <c r="O312" s="958"/>
      <c r="P312" s="950" t="s">
        <v>1156</v>
      </c>
      <c r="Q312" s="951">
        <v>0.85</v>
      </c>
      <c r="R312" s="952" t="s">
        <v>252</v>
      </c>
      <c r="S312" s="953">
        <f>IF(R312="Muy Alta",100%,IF(R312="Alta",80%,IF(R312="Media",60%,IF(R312="Baja",40%,IF(R312="Muy Baja",20%,"")))))</f>
        <v>0.4</v>
      </c>
      <c r="T312" s="952"/>
      <c r="U312" s="953" t="str">
        <f>IF(T312="Catastrófico",100%,IF(T312="Mayor",80%,IF(T312="Moderado",60%,IF(T312="Menor",40%,IF(T312="Leve",20%,"")))))</f>
        <v/>
      </c>
      <c r="V312" s="952" t="s">
        <v>213</v>
      </c>
      <c r="W312" s="953">
        <f>IF(V312="Catastrófico",100%,IF(V312="Mayor",80%,IF(V312="Moderado",60%,IF(V312="Menor",40%,IF(V312="Leve",20%,"")))))</f>
        <v>0.6</v>
      </c>
      <c r="X312" s="959" t="str">
        <f>IF(Y312=100%,"Catastrófico",IF(Y312=80%,"Mayor",IF(Y312=60%,"Moderado",IF(Y312=40%,"Menor",IF(Y312=20%,"Leve","")))))</f>
        <v>Moderado</v>
      </c>
      <c r="Y312" s="953">
        <f>IF(AND(U312="",W312=""),"",MAX(U312,W312))</f>
        <v>0.6</v>
      </c>
      <c r="Z312" s="953" t="str">
        <f>CONCATENATE(R312,X312)</f>
        <v>BajaModerado</v>
      </c>
      <c r="AA312" s="980" t="str">
        <f>IF(Z312="Muy AltaLeve","Alto",IF(Z312="Muy AltaMenor","Alto",IF(Z312="Muy AltaModerado","Alto",IF(Z312="Muy AltaMayor","Alto",IF(Z312="Muy AltaCatastrófico","Extremo",IF(Z312="AltaLeve","Moderado",IF(Z312="AltaMenor","Moderado",IF(Z312="AltaModerado","Alto",IF(Z312="AltaMayor","Alto",IF(Z312="AltaCatastrófico","Extremo",IF(Z312="MediaLeve","Moderado",IF(Z312="MediaMenor","Moderado",IF(Z312="MediaModerado","Moderado",IF(Z312="MediaMayor","Alto",IF(Z312="MediaCatastrófico","Extremo",IF(Z312="BajaLeve","Bajo",IF(Z312="BajaMenor","Moderado",IF(Z312="BajaModerado","Moderado",IF(Z312="BajaMayor","Alto",IF(Z312="BajaCatastrófico","Extremo",IF(Z312="Muy BajaLeve","Bajo",IF(Z312="Muy BajaMenor","Bajo",IF(Z312="Muy BajaModerado","Moderado",IF(Z312="Muy BajaMayor","Alto",IF(Z312="Muy BajaCatastrófico","Extremo","")))))))))))))))))))))))))</f>
        <v>Moderado</v>
      </c>
      <c r="AB312" s="245">
        <v>1</v>
      </c>
      <c r="AC312" s="243" t="s">
        <v>1157</v>
      </c>
      <c r="AD312" s="243" t="s">
        <v>274</v>
      </c>
      <c r="AE312" s="243" t="s">
        <v>1158</v>
      </c>
      <c r="AF312" s="246" t="str">
        <f t="shared" ref="AF312:AF323" si="61">IF(OR(AG312="Preventivo",AG312="Detectivo"),"Probabilidad",IF(AG312="Correctivo","Impacto",""))</f>
        <v>Probabilidad</v>
      </c>
      <c r="AG312" s="247" t="s">
        <v>216</v>
      </c>
      <c r="AH312" s="244">
        <f t="shared" ref="AH312:AH323" si="62">IF(AG312="","",IF(AG312="Preventivo",25%,IF(AG312="Detectivo",15%,IF(AG312="Correctivo",10%))))</f>
        <v>0.25</v>
      </c>
      <c r="AI312" s="247" t="s">
        <v>217</v>
      </c>
      <c r="AJ312" s="244">
        <f t="shared" ref="AJ312:AJ323" si="63">IF(AI312="Automático",25%,IF(AI312="Manual",15%,""))</f>
        <v>0.15</v>
      </c>
      <c r="AK312" s="248">
        <f t="shared" ref="AK312:AK323" si="64">IF(OR(AH312="",AJ312=""),"",AH312+AJ312)</f>
        <v>0.4</v>
      </c>
      <c r="AL312" s="249">
        <f>IFERROR(IF(AF312="Probabilidad",(S312-(+S312*AK312)),IF(AF312="Impacto",S312,"")),"")</f>
        <v>0.24</v>
      </c>
      <c r="AM312" s="249">
        <f>IFERROR(IF(AF312="Impacto",(Y312-(+Y312*AK312)),IF(AF312="Probabilidad",Y312,"")),"")</f>
        <v>0.6</v>
      </c>
      <c r="AN312" s="250" t="s">
        <v>218</v>
      </c>
      <c r="AO312" s="250" t="s">
        <v>296</v>
      </c>
      <c r="AP312" s="250" t="s">
        <v>243</v>
      </c>
      <c r="AQ312" s="250" t="s">
        <v>221</v>
      </c>
      <c r="AR312" s="952" t="s">
        <v>1159</v>
      </c>
      <c r="AS312" s="981">
        <f>S312</f>
        <v>0.4</v>
      </c>
      <c r="AT312" s="981">
        <f>IF(AL312="","",MIN(AL312:AL317))</f>
        <v>1.8662399999999996E-2</v>
      </c>
      <c r="AU312" s="980" t="str">
        <f>IFERROR(IF(AT312="","",IF(AT312&lt;=0.2,"Muy Baja",IF(AT312&lt;=0.4,"Baja",IF(AT312&lt;=0.6,"Media",IF(AT312&lt;=0.8,"Alta","Muy Alta"))))),"")</f>
        <v>Muy Baja</v>
      </c>
      <c r="AV312" s="981">
        <f>Y312</f>
        <v>0.6</v>
      </c>
      <c r="AW312" s="981">
        <f>IF(AM312="","",MIN(AM312:AM317))</f>
        <v>0.6</v>
      </c>
      <c r="AX312" s="980" t="str">
        <f>IFERROR(IF(AW312="","",IF(AW312&lt;=0.2,"Leve",IF(AW312&lt;=0.4,"Menor",IF(AW312&lt;=0.6,"Moderado",IF(AW312&lt;=0.8,"Mayor","Catastrófico"))))),"")</f>
        <v>Moderado</v>
      </c>
      <c r="AY312" s="980" t="str">
        <f>AA312</f>
        <v>Moderado</v>
      </c>
      <c r="AZ312" s="980" t="str">
        <f>IFERROR(IF(OR(AND(AU312="Muy Baja",AX312="Leve"),AND(AU312="Muy Baja",AX312="Menor"),AND(AU312="Baja",AX312="Leve")),"Bajo",IF(OR(AND(AU312="Muy baja",AX312="Moderado"),AND(AU312="Baja",AX312="Menor"),AND(AU312="Baja",AX312="Moderado"),AND(AU312="Media",AX312="Leve"),AND(AU312="Media",AX312="Menor"),AND(AU312="Media",AX312="Moderado"),AND(AU312="Alta",AX312="Leve"),AND(AU312="Alta",AX312="Menor")),"Moderado",IF(OR(AND(AU312="Muy Baja",AX312="Mayor"),AND(AU312="Baja",AX312="Mayor"),AND(AU312="Media",AX312="Mayor"),AND(AU312="Alta",AX312="Moderado"),AND(AU312="Alta",AX312="Mayor"),AND(AU312="Muy Alta",AX312="Leve"),AND(AU312="Muy Alta",AX312="Menor"),AND(AU312="Muy Alta",AX312="Moderado"),AND(AU312="Muy Alta",AX312="Mayor")),"Alto",IF(OR(AND(AU312="Muy Baja",AX312="Catastrófico"),AND(AU312="Baja",AX312="Catastrófico"),AND(AU312="Media",AX312="Catastrófico"),AND(AU312="Alta",AX312="Catastrófico"),AND(AU312="Muy Alta",AX312="Catastrófico")),"Extremo","")))),"")</f>
        <v>Moderado</v>
      </c>
      <c r="BA312" s="952" t="s">
        <v>223</v>
      </c>
      <c r="BB312" s="251" t="s">
        <v>1160</v>
      </c>
      <c r="BC312" s="251" t="s">
        <v>1161</v>
      </c>
      <c r="BD312" s="252">
        <f>IF(SUM(BE312:BH312)=0,"",SUM(BE312:BH312))</f>
        <v>4</v>
      </c>
      <c r="BE312" s="253">
        <v>1</v>
      </c>
      <c r="BF312" s="253">
        <v>1</v>
      </c>
      <c r="BG312" s="253">
        <v>1</v>
      </c>
      <c r="BH312" s="253">
        <v>1</v>
      </c>
      <c r="BI312" s="251" t="s">
        <v>1162</v>
      </c>
      <c r="BJ312" s="251" t="s">
        <v>1163</v>
      </c>
      <c r="BK312" s="47" t="s">
        <v>1164</v>
      </c>
      <c r="BL312" s="47" t="s">
        <v>1165</v>
      </c>
      <c r="BM312" s="49">
        <v>1</v>
      </c>
      <c r="BN312" s="254"/>
      <c r="BO312" s="254"/>
      <c r="BP312" s="254"/>
      <c r="BQ312" s="255">
        <f>IF(SUM(BM312:BP312)=0,"",SUM(BM312:BP312))</f>
        <v>1</v>
      </c>
      <c r="BR312" s="256">
        <f>IF(ISERROR(BQ312/BD312),"",(BQ312/BD312))</f>
        <v>0.25</v>
      </c>
      <c r="BS312" s="818" t="s">
        <v>1166</v>
      </c>
      <c r="BT312" s="867" t="s">
        <v>608</v>
      </c>
      <c r="BU312" s="867" t="s">
        <v>609</v>
      </c>
      <c r="BV312" s="870" t="s">
        <v>609</v>
      </c>
    </row>
    <row r="313" spans="1:74" ht="83.25" customHeight="1" x14ac:dyDescent="0.25">
      <c r="A313" s="925"/>
      <c r="B313" s="928"/>
      <c r="C313" s="904"/>
      <c r="D313" s="1060"/>
      <c r="E313" s="831"/>
      <c r="F313" s="1057"/>
      <c r="G313" s="948"/>
      <c r="H313" s="837"/>
      <c r="I313" s="837"/>
      <c r="J313" s="840"/>
      <c r="K313" s="843"/>
      <c r="L313" s="822"/>
      <c r="M313" s="874"/>
      <c r="N313" s="822"/>
      <c r="O313" s="822"/>
      <c r="P313" s="948"/>
      <c r="Q313" s="819"/>
      <c r="R313" s="837"/>
      <c r="S313" s="954"/>
      <c r="T313" s="837"/>
      <c r="U313" s="954"/>
      <c r="V313" s="837"/>
      <c r="W313" s="954"/>
      <c r="X313" s="874"/>
      <c r="Y313" s="954"/>
      <c r="Z313" s="954"/>
      <c r="AA313" s="846"/>
      <c r="AB313" s="152">
        <v>2</v>
      </c>
      <c r="AC313" s="132" t="s">
        <v>1167</v>
      </c>
      <c r="AD313" s="132" t="s">
        <v>274</v>
      </c>
      <c r="AE313" s="151" t="s">
        <v>1168</v>
      </c>
      <c r="AF313" s="147" t="str">
        <f t="shared" si="61"/>
        <v>Probabilidad</v>
      </c>
      <c r="AG313" s="153" t="s">
        <v>216</v>
      </c>
      <c r="AH313" s="148">
        <f t="shared" si="62"/>
        <v>0.25</v>
      </c>
      <c r="AI313" s="153" t="s">
        <v>217</v>
      </c>
      <c r="AJ313" s="148">
        <f t="shared" si="63"/>
        <v>0.15</v>
      </c>
      <c r="AK313" s="149">
        <f t="shared" si="64"/>
        <v>0.4</v>
      </c>
      <c r="AL313" s="154">
        <f>IFERROR(IF(AND(AF312="Probabilidad",AF313="Probabilidad"),(AL312-(+AL312*AK313)),IF(AF313="Probabilidad",(S312-(+S312*AK313)),IF(AF313="Impacto",AL312,""))),"")</f>
        <v>0.14399999999999999</v>
      </c>
      <c r="AM313" s="154">
        <f>IFERROR(IF(AND(AF312="Impacto",AF313="Impacto"),(AM312-(+AM312*AK313)),IF(AF313="Impacto",(Y312-(+Y312*AK313)),IF(AF313="Probabilidad",AM312,""))),"")</f>
        <v>0.6</v>
      </c>
      <c r="AN313" s="155" t="s">
        <v>218</v>
      </c>
      <c r="AO313" s="155" t="s">
        <v>296</v>
      </c>
      <c r="AP313" s="155" t="s">
        <v>243</v>
      </c>
      <c r="AQ313" s="155" t="s">
        <v>221</v>
      </c>
      <c r="AR313" s="837"/>
      <c r="AS313" s="982"/>
      <c r="AT313" s="982"/>
      <c r="AU313" s="846"/>
      <c r="AV313" s="982"/>
      <c r="AW313" s="982"/>
      <c r="AX313" s="846"/>
      <c r="AY313" s="846"/>
      <c r="AZ313" s="846"/>
      <c r="BA313" s="837"/>
      <c r="BB313" s="130"/>
      <c r="BC313" s="130"/>
      <c r="BD313" s="150" t="str">
        <f t="shared" ref="BD313:BD323" si="65">IF(SUM(BE313:BH313)=0,"",SUM(BE313:BH313))</f>
        <v/>
      </c>
      <c r="BE313" s="156"/>
      <c r="BF313" s="156"/>
      <c r="BG313" s="156"/>
      <c r="BH313" s="156"/>
      <c r="BI313" s="131"/>
      <c r="BJ313" s="131"/>
      <c r="BK313" s="131"/>
      <c r="BL313" s="131"/>
      <c r="BM313" s="157"/>
      <c r="BN313" s="157"/>
      <c r="BO313" s="157"/>
      <c r="BP313" s="157"/>
      <c r="BQ313" s="158" t="str">
        <f>IF(SUM(BM313:BP313)=0,"",SUM(BM313:BP313))</f>
        <v/>
      </c>
      <c r="BR313" s="159" t="str">
        <f>IF(ISERROR(BQ313/BD313),"",(BQ313/BD313))</f>
        <v/>
      </c>
      <c r="BS313" s="819"/>
      <c r="BT313" s="868"/>
      <c r="BU313" s="868"/>
      <c r="BV313" s="871"/>
    </row>
    <row r="314" spans="1:74" ht="86.25" customHeight="1" x14ac:dyDescent="0.25">
      <c r="A314" s="925"/>
      <c r="B314" s="928"/>
      <c r="C314" s="904"/>
      <c r="D314" s="1060"/>
      <c r="E314" s="831"/>
      <c r="F314" s="1057"/>
      <c r="G314" s="948"/>
      <c r="H314" s="837"/>
      <c r="I314" s="837"/>
      <c r="J314" s="840"/>
      <c r="K314" s="843"/>
      <c r="L314" s="822"/>
      <c r="M314" s="874"/>
      <c r="N314" s="822"/>
      <c r="O314" s="822"/>
      <c r="P314" s="948"/>
      <c r="Q314" s="819"/>
      <c r="R314" s="837"/>
      <c r="S314" s="954"/>
      <c r="T314" s="837"/>
      <c r="U314" s="954"/>
      <c r="V314" s="837"/>
      <c r="W314" s="954"/>
      <c r="X314" s="874"/>
      <c r="Y314" s="954"/>
      <c r="Z314" s="954"/>
      <c r="AA314" s="846"/>
      <c r="AB314" s="152">
        <v>3</v>
      </c>
      <c r="AC314" s="132" t="s">
        <v>1169</v>
      </c>
      <c r="AD314" s="132" t="s">
        <v>274</v>
      </c>
      <c r="AE314" s="132" t="s">
        <v>1170</v>
      </c>
      <c r="AF314" s="147" t="str">
        <f t="shared" si="61"/>
        <v>Probabilidad</v>
      </c>
      <c r="AG314" s="153" t="s">
        <v>216</v>
      </c>
      <c r="AH314" s="148">
        <f t="shared" si="62"/>
        <v>0.25</v>
      </c>
      <c r="AI314" s="153" t="s">
        <v>217</v>
      </c>
      <c r="AJ314" s="148">
        <f t="shared" si="63"/>
        <v>0.15</v>
      </c>
      <c r="AK314" s="149">
        <f t="shared" si="64"/>
        <v>0.4</v>
      </c>
      <c r="AL314" s="154">
        <f>IFERROR(IF(AND(AF313="Probabilidad",AF314="Probabilidad"),(AL313-(+AL313*AK314)),IF(AND(AF313="Impacto",AF314="Probabilidad"),(AL312-(+AL312*AK314)),IF(AF314="Impacto",AL313,""))),"")</f>
        <v>8.6399999999999991E-2</v>
      </c>
      <c r="AM314" s="154">
        <f>IFERROR(IF(AND(AF313="Impacto",AF314="Impacto"),(AM313-(+AM313*AK314)),IF(AND(AF313="Probabilidad",AF314="Impacto"),(AM312-(+AM312*AK314)),IF(AF314="Probabilidad",AM313,""))),"")</f>
        <v>0.6</v>
      </c>
      <c r="AN314" s="155" t="s">
        <v>218</v>
      </c>
      <c r="AO314" s="155" t="s">
        <v>296</v>
      </c>
      <c r="AP314" s="155" t="s">
        <v>243</v>
      </c>
      <c r="AQ314" s="155" t="s">
        <v>221</v>
      </c>
      <c r="AR314" s="837"/>
      <c r="AS314" s="982"/>
      <c r="AT314" s="982"/>
      <c r="AU314" s="846"/>
      <c r="AV314" s="982"/>
      <c r="AW314" s="982"/>
      <c r="AX314" s="846"/>
      <c r="AY314" s="846"/>
      <c r="AZ314" s="846"/>
      <c r="BA314" s="837"/>
      <c r="BB314" s="130"/>
      <c r="BC314" s="130"/>
      <c r="BD314" s="150" t="str">
        <f t="shared" si="65"/>
        <v/>
      </c>
      <c r="BE314" s="156"/>
      <c r="BF314" s="156"/>
      <c r="BG314" s="156"/>
      <c r="BH314" s="156"/>
      <c r="BI314" s="131"/>
      <c r="BJ314" s="131"/>
      <c r="BK314" s="131"/>
      <c r="BL314" s="131"/>
      <c r="BM314" s="157"/>
      <c r="BN314" s="157"/>
      <c r="BO314" s="157"/>
      <c r="BP314" s="157"/>
      <c r="BQ314" s="158" t="str">
        <f t="shared" ref="BQ314:BQ323" si="66">IF(SUM(BM314:BP314)=0,"",SUM(BM314:BP314))</f>
        <v/>
      </c>
      <c r="BR314" s="159" t="str">
        <f t="shared" ref="BR314:BR323" si="67">IF(ISERROR(BQ314/BD314),"",(BQ314/BD314))</f>
        <v/>
      </c>
      <c r="BS314" s="819"/>
      <c r="BT314" s="868"/>
      <c r="BU314" s="868"/>
      <c r="BV314" s="871"/>
    </row>
    <row r="315" spans="1:74" ht="38.25" customHeight="1" x14ac:dyDescent="0.25">
      <c r="A315" s="925"/>
      <c r="B315" s="928"/>
      <c r="C315" s="904"/>
      <c r="D315" s="1060"/>
      <c r="E315" s="831"/>
      <c r="F315" s="1057"/>
      <c r="G315" s="948"/>
      <c r="H315" s="837"/>
      <c r="I315" s="837"/>
      <c r="J315" s="840"/>
      <c r="K315" s="843"/>
      <c r="L315" s="822"/>
      <c r="M315" s="874"/>
      <c r="N315" s="822"/>
      <c r="O315" s="822"/>
      <c r="P315" s="948"/>
      <c r="Q315" s="819"/>
      <c r="R315" s="837"/>
      <c r="S315" s="954"/>
      <c r="T315" s="837"/>
      <c r="U315" s="954"/>
      <c r="V315" s="837"/>
      <c r="W315" s="954"/>
      <c r="X315" s="874"/>
      <c r="Y315" s="954"/>
      <c r="Z315" s="954"/>
      <c r="AA315" s="846"/>
      <c r="AB315" s="152">
        <v>4</v>
      </c>
      <c r="AC315" s="151" t="s">
        <v>1171</v>
      </c>
      <c r="AD315" s="151" t="s">
        <v>274</v>
      </c>
      <c r="AE315" s="151" t="s">
        <v>1172</v>
      </c>
      <c r="AF315" s="147" t="str">
        <f t="shared" si="61"/>
        <v>Probabilidad</v>
      </c>
      <c r="AG315" s="153" t="s">
        <v>216</v>
      </c>
      <c r="AH315" s="148">
        <f t="shared" si="62"/>
        <v>0.25</v>
      </c>
      <c r="AI315" s="153" t="s">
        <v>217</v>
      </c>
      <c r="AJ315" s="148">
        <f t="shared" si="63"/>
        <v>0.15</v>
      </c>
      <c r="AK315" s="149">
        <f t="shared" si="64"/>
        <v>0.4</v>
      </c>
      <c r="AL315" s="154">
        <f>IFERROR(IF(AND(AF314="Probabilidad",AF315="Probabilidad"),(AL314-(+AL314*AK315)),IF(AND(AF314="Impacto",AF315="Probabilidad"),(AL313-(+AL313*AK315)),IF(AF315="Impacto",AL314,""))),"")</f>
        <v>5.183999999999999E-2</v>
      </c>
      <c r="AM315" s="154">
        <f>IFERROR(IF(AND(AF314="Impacto",AF315="Impacto"),(AM314-(+AM314*AK315)),IF(AND(AF314="Probabilidad",AF315="Impacto"),(AM313-(+AM313*AK315)),IF(AF315="Probabilidad",AM314,""))),"")</f>
        <v>0.6</v>
      </c>
      <c r="AN315" s="155" t="s">
        <v>218</v>
      </c>
      <c r="AO315" s="155" t="s">
        <v>296</v>
      </c>
      <c r="AP315" s="155" t="s">
        <v>243</v>
      </c>
      <c r="AQ315" s="155" t="s">
        <v>221</v>
      </c>
      <c r="AR315" s="837"/>
      <c r="AS315" s="982"/>
      <c r="AT315" s="982"/>
      <c r="AU315" s="846"/>
      <c r="AV315" s="982"/>
      <c r="AW315" s="982"/>
      <c r="AX315" s="846"/>
      <c r="AY315" s="846"/>
      <c r="AZ315" s="846"/>
      <c r="BA315" s="837"/>
      <c r="BB315" s="130"/>
      <c r="BC315" s="130"/>
      <c r="BD315" s="150" t="str">
        <f t="shared" si="65"/>
        <v/>
      </c>
      <c r="BE315" s="156"/>
      <c r="BF315" s="156"/>
      <c r="BG315" s="156"/>
      <c r="BH315" s="156"/>
      <c r="BI315" s="131"/>
      <c r="BJ315" s="131"/>
      <c r="BK315" s="131"/>
      <c r="BL315" s="131"/>
      <c r="BM315" s="157"/>
      <c r="BN315" s="157"/>
      <c r="BO315" s="157"/>
      <c r="BP315" s="157"/>
      <c r="BQ315" s="158" t="str">
        <f t="shared" si="66"/>
        <v/>
      </c>
      <c r="BR315" s="159" t="str">
        <f t="shared" si="67"/>
        <v/>
      </c>
      <c r="BS315" s="819"/>
      <c r="BT315" s="868"/>
      <c r="BU315" s="868"/>
      <c r="BV315" s="871"/>
    </row>
    <row r="316" spans="1:74" ht="118.5" customHeight="1" x14ac:dyDescent="0.25">
      <c r="A316" s="925"/>
      <c r="B316" s="928"/>
      <c r="C316" s="904"/>
      <c r="D316" s="1060"/>
      <c r="E316" s="831"/>
      <c r="F316" s="1057"/>
      <c r="G316" s="948"/>
      <c r="H316" s="837"/>
      <c r="I316" s="837"/>
      <c r="J316" s="840"/>
      <c r="K316" s="843"/>
      <c r="L316" s="822"/>
      <c r="M316" s="874"/>
      <c r="N316" s="822"/>
      <c r="O316" s="822"/>
      <c r="P316" s="948"/>
      <c r="Q316" s="819"/>
      <c r="R316" s="837"/>
      <c r="S316" s="954"/>
      <c r="T316" s="837"/>
      <c r="U316" s="954"/>
      <c r="V316" s="837"/>
      <c r="W316" s="954"/>
      <c r="X316" s="874"/>
      <c r="Y316" s="954"/>
      <c r="Z316" s="954"/>
      <c r="AA316" s="846"/>
      <c r="AB316" s="152">
        <v>5</v>
      </c>
      <c r="AC316" s="132" t="s">
        <v>614</v>
      </c>
      <c r="AD316" s="132" t="s">
        <v>282</v>
      </c>
      <c r="AE316" s="151" t="s">
        <v>615</v>
      </c>
      <c r="AF316" s="147" t="str">
        <f t="shared" si="61"/>
        <v>Probabilidad</v>
      </c>
      <c r="AG316" s="153" t="s">
        <v>216</v>
      </c>
      <c r="AH316" s="148">
        <f t="shared" si="62"/>
        <v>0.25</v>
      </c>
      <c r="AI316" s="153" t="s">
        <v>217</v>
      </c>
      <c r="AJ316" s="148">
        <f t="shared" si="63"/>
        <v>0.15</v>
      </c>
      <c r="AK316" s="149">
        <f t="shared" si="64"/>
        <v>0.4</v>
      </c>
      <c r="AL316" s="154">
        <f>IFERROR(IF(AND(AF315="Probabilidad",AF316="Probabilidad"),(AL315-(+AL315*AK316)),IF(AND(AF315="Impacto",AF316="Probabilidad"),(AL314-(+AL314*AK316)),IF(AF316="Impacto",AL315,""))),"")</f>
        <v>3.1103999999999993E-2</v>
      </c>
      <c r="AM316" s="154">
        <f>IFERROR(IF(AND(AF315="Impacto",AF316="Impacto"),(AM315-(+AM315*AK316)),IF(AND(AF315="Probabilidad",AF316="Impacto"),(AM314-(+AM314*AK316)),IF(AF316="Probabilidad",AM315,""))),"")</f>
        <v>0.6</v>
      </c>
      <c r="AN316" s="155" t="s">
        <v>218</v>
      </c>
      <c r="AO316" s="155" t="s">
        <v>219</v>
      </c>
      <c r="AP316" s="155" t="s">
        <v>243</v>
      </c>
      <c r="AQ316" s="155" t="s">
        <v>221</v>
      </c>
      <c r="AR316" s="837"/>
      <c r="AS316" s="982"/>
      <c r="AT316" s="982"/>
      <c r="AU316" s="846"/>
      <c r="AV316" s="982"/>
      <c r="AW316" s="982"/>
      <c r="AX316" s="846"/>
      <c r="AY316" s="846"/>
      <c r="AZ316" s="846"/>
      <c r="BA316" s="837"/>
      <c r="BB316" s="130"/>
      <c r="BC316" s="130"/>
      <c r="BD316" s="150" t="str">
        <f t="shared" si="65"/>
        <v/>
      </c>
      <c r="BE316" s="156"/>
      <c r="BF316" s="156"/>
      <c r="BG316" s="156"/>
      <c r="BH316" s="156"/>
      <c r="BI316" s="131"/>
      <c r="BJ316" s="131"/>
      <c r="BK316" s="131"/>
      <c r="BL316" s="131"/>
      <c r="BM316" s="157"/>
      <c r="BN316" s="157"/>
      <c r="BO316" s="157"/>
      <c r="BP316" s="157"/>
      <c r="BQ316" s="158" t="str">
        <f t="shared" si="66"/>
        <v/>
      </c>
      <c r="BR316" s="159" t="str">
        <f t="shared" si="67"/>
        <v/>
      </c>
      <c r="BS316" s="819"/>
      <c r="BT316" s="868"/>
      <c r="BU316" s="868"/>
      <c r="BV316" s="871"/>
    </row>
    <row r="317" spans="1:74" ht="69.75" customHeight="1" thickBot="1" x14ac:dyDescent="0.3">
      <c r="A317" s="925"/>
      <c r="B317" s="928"/>
      <c r="C317" s="904"/>
      <c r="D317" s="1061"/>
      <c r="E317" s="832"/>
      <c r="F317" s="1058"/>
      <c r="G317" s="949"/>
      <c r="H317" s="838"/>
      <c r="I317" s="838"/>
      <c r="J317" s="841"/>
      <c r="K317" s="844"/>
      <c r="L317" s="823"/>
      <c r="M317" s="875"/>
      <c r="N317" s="823"/>
      <c r="O317" s="823"/>
      <c r="P317" s="949"/>
      <c r="Q317" s="820"/>
      <c r="R317" s="838"/>
      <c r="S317" s="955"/>
      <c r="T317" s="838"/>
      <c r="U317" s="955"/>
      <c r="V317" s="838"/>
      <c r="W317" s="955"/>
      <c r="X317" s="875"/>
      <c r="Y317" s="955"/>
      <c r="Z317" s="955"/>
      <c r="AA317" s="847"/>
      <c r="AB317" s="164">
        <v>6</v>
      </c>
      <c r="AC317" s="162" t="s">
        <v>1173</v>
      </c>
      <c r="AD317" s="162" t="s">
        <v>371</v>
      </c>
      <c r="AE317" s="162" t="s">
        <v>1174</v>
      </c>
      <c r="AF317" s="99" t="str">
        <f t="shared" si="61"/>
        <v>Probabilidad</v>
      </c>
      <c r="AG317" s="165" t="s">
        <v>216</v>
      </c>
      <c r="AH317" s="163">
        <f t="shared" si="62"/>
        <v>0.25</v>
      </c>
      <c r="AI317" s="165" t="s">
        <v>217</v>
      </c>
      <c r="AJ317" s="163">
        <f t="shared" si="63"/>
        <v>0.15</v>
      </c>
      <c r="AK317" s="166">
        <f t="shared" si="64"/>
        <v>0.4</v>
      </c>
      <c r="AL317" s="154">
        <f>IFERROR(IF(AND(AF316="Probabilidad",AF317="Probabilidad"),(AL316-(+AL316*AK317)),IF(AND(AF316="Impacto",AF317="Probabilidad"),(AL315-(+AL315*AK317)),IF(AF317="Impacto",AL316,""))),"")</f>
        <v>1.8662399999999996E-2</v>
      </c>
      <c r="AM317" s="154">
        <f>IFERROR(IF(AND(AF316="Impacto",AF317="Impacto"),(AM316-(+AM316*AK317)),IF(AND(AF316="Probabilidad",AF317="Impacto"),(AM315-(+AM315*AK317)),IF(AF317="Probabilidad",AM316,""))),"")</f>
        <v>0.6</v>
      </c>
      <c r="AN317" s="127" t="s">
        <v>218</v>
      </c>
      <c r="AO317" s="52" t="s">
        <v>219</v>
      </c>
      <c r="AP317" s="52" t="s">
        <v>243</v>
      </c>
      <c r="AQ317" s="52" t="s">
        <v>221</v>
      </c>
      <c r="AR317" s="838"/>
      <c r="AS317" s="983"/>
      <c r="AT317" s="983"/>
      <c r="AU317" s="847"/>
      <c r="AV317" s="983"/>
      <c r="AW317" s="983"/>
      <c r="AX317" s="847"/>
      <c r="AY317" s="847"/>
      <c r="AZ317" s="847"/>
      <c r="BA317" s="838"/>
      <c r="BB317" s="167"/>
      <c r="BC317" s="167"/>
      <c r="BD317" s="161" t="str">
        <f t="shared" si="65"/>
        <v/>
      </c>
      <c r="BE317" s="168"/>
      <c r="BF317" s="168"/>
      <c r="BG317" s="168"/>
      <c r="BH317" s="168"/>
      <c r="BI317" s="169"/>
      <c r="BJ317" s="169"/>
      <c r="BK317" s="169"/>
      <c r="BL317" s="169"/>
      <c r="BM317" s="170"/>
      <c r="BN317" s="170"/>
      <c r="BO317" s="170"/>
      <c r="BP317" s="170"/>
      <c r="BQ317" s="171" t="str">
        <f t="shared" si="66"/>
        <v/>
      </c>
      <c r="BR317" s="172" t="str">
        <f t="shared" si="67"/>
        <v/>
      </c>
      <c r="BS317" s="820"/>
      <c r="BT317" s="869"/>
      <c r="BU317" s="869"/>
      <c r="BV317" s="872"/>
    </row>
    <row r="318" spans="1:74" ht="171.75" x14ac:dyDescent="0.25">
      <c r="A318" s="925"/>
      <c r="B318" s="928"/>
      <c r="C318" s="904"/>
      <c r="D318" s="827" t="s">
        <v>204</v>
      </c>
      <c r="E318" s="830" t="s">
        <v>1152</v>
      </c>
      <c r="F318" s="833">
        <v>2</v>
      </c>
      <c r="G318" s="803" t="s">
        <v>1175</v>
      </c>
      <c r="H318" s="836"/>
      <c r="I318" s="797"/>
      <c r="J318" s="839" t="s">
        <v>1176</v>
      </c>
      <c r="K318" s="842" t="s">
        <v>324</v>
      </c>
      <c r="L318" s="803" t="s">
        <v>209</v>
      </c>
      <c r="M318" s="873" t="s">
        <v>1177</v>
      </c>
      <c r="N318" s="803"/>
      <c r="O318" s="803"/>
      <c r="P318" s="867" t="s">
        <v>1178</v>
      </c>
      <c r="Q318" s="879">
        <v>0.7</v>
      </c>
      <c r="R318" s="797" t="s">
        <v>252</v>
      </c>
      <c r="S318" s="860">
        <f>IF(R318="Muy Alta",100%,IF(R318="Alta",80%,IF(R318="Media",60%,IF(R318="Baja",40%,IF(R318="Muy Baja",20%,"")))))</f>
        <v>0.4</v>
      </c>
      <c r="T318" s="797"/>
      <c r="U318" s="860" t="str">
        <f>IF(T318="Catastrófico",100%,IF(T318="Mayor",80%,IF(T318="Moderado",60%,IF(T318="Menor",40%,IF(T318="Leve",20%,"")))))</f>
        <v/>
      </c>
      <c r="V318" s="797" t="s">
        <v>253</v>
      </c>
      <c r="W318" s="860">
        <f>IF(V318="Catastrófico",100%,IF(V318="Mayor",80%,IF(V318="Moderado",60%,IF(V318="Menor",40%,IF(V318="Leve",20%,"")))))</f>
        <v>0.4</v>
      </c>
      <c r="X318" s="863" t="str">
        <f>IF(Y318=100%,"Catastrófico",IF(Y318=80%,"Mayor",IF(Y318=60%,"Moderado",IF(Y318=40%,"Menor",IF(Y318=20%,"Leve","")))))</f>
        <v>Menor</v>
      </c>
      <c r="Y318" s="860">
        <f>IF(AND(U318="",W318=""),"",MAX(U318,W318))</f>
        <v>0.4</v>
      </c>
      <c r="Z318" s="860" t="str">
        <f>CONCATENATE(R318,X318)</f>
        <v>BajaMenor</v>
      </c>
      <c r="AA318" s="851" t="str">
        <f>IF(Z318="Muy AltaLeve","Alto",IF(Z318="Muy AltaMenor","Alto",IF(Z318="Muy AltaModerado","Alto",IF(Z318="Muy AltaMayor","Alto",IF(Z318="Muy AltaCatastrófico","Extremo",IF(Z318="AltaLeve","Moderado",IF(Z318="AltaMenor","Moderado",IF(Z318="AltaModerado","Alto",IF(Z318="AltaMayor","Alto",IF(Z318="AltaCatastrófico","Extremo",IF(Z318="MediaLeve","Moderado",IF(Z318="MediaMenor","Moderado",IF(Z318="MediaModerado","Moderado",IF(Z318="MediaMayor","Alto",IF(Z318="MediaCatastrófico","Extremo",IF(Z318="BajaLeve","Bajo",IF(Z318="BajaMenor","Moderado",IF(Z318="BajaModerado","Moderado",IF(Z318="BajaMayor","Alto",IF(Z318="BajaCatastrófico","Extremo",IF(Z318="Muy BajaLeve","Bajo",IF(Z318="Muy BajaMenor","Bajo",IF(Z318="Muy BajaModerado","Moderado",IF(Z318="Muy BajaMayor","Alto",IF(Z318="Muy BajaCatastrófico","Extremo","")))))))))))))))))))))))))</f>
        <v>Moderado</v>
      </c>
      <c r="AB318" s="98">
        <v>1</v>
      </c>
      <c r="AC318" s="13" t="s">
        <v>1179</v>
      </c>
      <c r="AD318" s="13" t="s">
        <v>282</v>
      </c>
      <c r="AE318" s="13" t="s">
        <v>1180</v>
      </c>
      <c r="AF318" s="100" t="str">
        <f t="shared" si="61"/>
        <v>Probabilidad</v>
      </c>
      <c r="AG318" s="10" t="s">
        <v>286</v>
      </c>
      <c r="AH318" s="15">
        <f t="shared" si="62"/>
        <v>0.15</v>
      </c>
      <c r="AI318" s="10" t="s">
        <v>217</v>
      </c>
      <c r="AJ318" s="15">
        <f t="shared" si="63"/>
        <v>0.15</v>
      </c>
      <c r="AK318" s="102">
        <f t="shared" si="64"/>
        <v>0.3</v>
      </c>
      <c r="AL318" s="101">
        <f>IFERROR(IF(AF318="Probabilidad",(S318-(+S318*AK318)),IF(AF318="Impacto",S318,"")),"")</f>
        <v>0.28000000000000003</v>
      </c>
      <c r="AM318" s="101">
        <f>IFERROR(IF(AF318="Impacto",(Y318-(+Y318*AK318)),IF(AF318="Probabilidad",Y318,"")),"")</f>
        <v>0.4</v>
      </c>
      <c r="AN318" s="51" t="s">
        <v>218</v>
      </c>
      <c r="AO318" s="51" t="s">
        <v>296</v>
      </c>
      <c r="AP318" s="51" t="s">
        <v>243</v>
      </c>
      <c r="AQ318" s="51" t="s">
        <v>221</v>
      </c>
      <c r="AR318" s="866" t="s">
        <v>1181</v>
      </c>
      <c r="AS318" s="854">
        <f>S318</f>
        <v>0.4</v>
      </c>
      <c r="AT318" s="854">
        <f>IF(AL318="","",MIN(AL318:AL323))</f>
        <v>0.1008</v>
      </c>
      <c r="AU318" s="851" t="str">
        <f>IFERROR(IF(AT318="","",IF(AT318&lt;=0.2,"Muy Baja",IF(AT318&lt;=0.4,"Baja",IF(AT318&lt;=0.6,"Media",IF(AT318&lt;=0.8,"Alta","Muy Alta"))))),"")</f>
        <v>Muy Baja</v>
      </c>
      <c r="AV318" s="854">
        <f>Y318</f>
        <v>0.4</v>
      </c>
      <c r="AW318" s="854">
        <f>IF(AM318="","",MIN(AM318:AM323))</f>
        <v>0.4</v>
      </c>
      <c r="AX318" s="851" t="str">
        <f>IFERROR(IF(AW318="","",IF(AW318&lt;=0.2,"Leve",IF(AW318&lt;=0.4,"Menor",IF(AW318&lt;=0.6,"Moderado",IF(AW318&lt;=0.8,"Mayor","Catastrófico"))))),"")</f>
        <v>Menor</v>
      </c>
      <c r="AY318" s="851" t="str">
        <f>AA318</f>
        <v>Moderado</v>
      </c>
      <c r="AZ318" s="851" t="str">
        <f>IFERROR(IF(OR(AND(AU318="Muy Baja",AX318="Leve"),AND(AU318="Muy Baja",AX318="Menor"),AND(AU318="Baja",AX318="Leve")),"Bajo",IF(OR(AND(AU318="Muy baja",AX318="Moderado"),AND(AU318="Baja",AX318="Menor"),AND(AU318="Baja",AX318="Moderado"),AND(AU318="Media",AX318="Leve"),AND(AU318="Media",AX318="Menor"),AND(AU318="Media",AX318="Moderado"),AND(AU318="Alta",AX318="Leve"),AND(AU318="Alta",AX318="Menor")),"Moderado",IF(OR(AND(AU318="Muy Baja",AX318="Mayor"),AND(AU318="Baja",AX318="Mayor"),AND(AU318="Media",AX318="Mayor"),AND(AU318="Alta",AX318="Moderado"),AND(AU318="Alta",AX318="Mayor"),AND(AU318="Muy Alta",AX318="Leve"),AND(AU318="Muy Alta",AX318="Menor"),AND(AU318="Muy Alta",AX318="Moderado"),AND(AU318="Muy Alta",AX318="Mayor")),"Alto",IF(OR(AND(AU318="Muy Baja",AX318="Catastrófico"),AND(AU318="Baja",AX318="Catastrófico"),AND(AU318="Media",AX318="Catastrófico"),AND(AU318="Alta",AX318="Catastrófico"),AND(AU318="Muy Alta",AX318="Catastrófico")),"Extremo","")))),"")</f>
        <v>Bajo</v>
      </c>
      <c r="BA318" s="797" t="s">
        <v>257</v>
      </c>
      <c r="BB318" s="47"/>
      <c r="BC318" s="47"/>
      <c r="BD318" s="104" t="str">
        <f t="shared" si="65"/>
        <v/>
      </c>
      <c r="BE318" s="9"/>
      <c r="BF318" s="9"/>
      <c r="BG318" s="9"/>
      <c r="BH318" s="9"/>
      <c r="BI318" s="47"/>
      <c r="BJ318" s="47"/>
      <c r="BK318" s="47"/>
      <c r="BL318" s="47"/>
      <c r="BM318" s="49"/>
      <c r="BN318" s="49"/>
      <c r="BO318" s="49"/>
      <c r="BP318" s="49"/>
      <c r="BQ318" s="105" t="str">
        <f t="shared" si="66"/>
        <v/>
      </c>
      <c r="BR318" s="129" t="str">
        <f t="shared" si="67"/>
        <v/>
      </c>
      <c r="BS318" s="818" t="s">
        <v>1182</v>
      </c>
      <c r="BT318" s="867" t="s">
        <v>608</v>
      </c>
      <c r="BU318" s="867" t="s">
        <v>609</v>
      </c>
      <c r="BV318" s="870" t="s">
        <v>609</v>
      </c>
    </row>
    <row r="319" spans="1:74" ht="171.75" customHeight="1" x14ac:dyDescent="0.25">
      <c r="A319" s="925"/>
      <c r="B319" s="928"/>
      <c r="C319" s="904"/>
      <c r="D319" s="828"/>
      <c r="E319" s="831"/>
      <c r="F319" s="834"/>
      <c r="G319" s="804"/>
      <c r="H319" s="837"/>
      <c r="I319" s="798"/>
      <c r="J319" s="840"/>
      <c r="K319" s="843"/>
      <c r="L319" s="804"/>
      <c r="M319" s="874"/>
      <c r="N319" s="804"/>
      <c r="O319" s="804"/>
      <c r="P319" s="868"/>
      <c r="Q319" s="880"/>
      <c r="R319" s="798"/>
      <c r="S319" s="861"/>
      <c r="T319" s="798"/>
      <c r="U319" s="861"/>
      <c r="V319" s="798"/>
      <c r="W319" s="861"/>
      <c r="X319" s="864"/>
      <c r="Y319" s="861"/>
      <c r="Z319" s="861"/>
      <c r="AA319" s="852"/>
      <c r="AB319" s="152">
        <v>2</v>
      </c>
      <c r="AC319" s="151" t="s">
        <v>1183</v>
      </c>
      <c r="AD319" s="151" t="s">
        <v>371</v>
      </c>
      <c r="AE319" s="151" t="s">
        <v>1184</v>
      </c>
      <c r="AF319" s="173" t="str">
        <f>IF(OR(AG319="Preventivo",AG319="Detectivo"),"Probabilidad",IF(AG319="Correctivo","Impacto",""))</f>
        <v>Probabilidad</v>
      </c>
      <c r="AG319" s="155" t="s">
        <v>216</v>
      </c>
      <c r="AH319" s="148">
        <f t="shared" si="62"/>
        <v>0.25</v>
      </c>
      <c r="AI319" s="155" t="s">
        <v>217</v>
      </c>
      <c r="AJ319" s="148">
        <f t="shared" si="63"/>
        <v>0.15</v>
      </c>
      <c r="AK319" s="149">
        <f t="shared" si="64"/>
        <v>0.4</v>
      </c>
      <c r="AL319" s="174">
        <f>IFERROR(IF(AND(AF318="Probabilidad",AF319="Probabilidad"),(AL318-(+AL318*AK319)),IF(AF319="Probabilidad",(S318-(+S318*AK319)),IF(AF319="Impacto",AL318,""))),"")</f>
        <v>0.16800000000000001</v>
      </c>
      <c r="AM319" s="174">
        <f>IFERROR(IF(AND(AF318="Impacto",AF319="Impacto"),(AM318-(+AM318*AK319)),IF(AF319="Impacto",(Y318-(+Y318*AK319)),IF(AF319="Probabilidad",AM318,""))),"")</f>
        <v>0.4</v>
      </c>
      <c r="AN319" s="155" t="s">
        <v>218</v>
      </c>
      <c r="AO319" s="155" t="s">
        <v>296</v>
      </c>
      <c r="AP319" s="155" t="s">
        <v>243</v>
      </c>
      <c r="AQ319" s="155" t="s">
        <v>221</v>
      </c>
      <c r="AR319" s="837"/>
      <c r="AS319" s="855"/>
      <c r="AT319" s="855"/>
      <c r="AU319" s="852"/>
      <c r="AV319" s="855"/>
      <c r="AW319" s="855"/>
      <c r="AX319" s="852"/>
      <c r="AY319" s="852"/>
      <c r="AZ319" s="852"/>
      <c r="BA319" s="798"/>
      <c r="BB319" s="131"/>
      <c r="BC319" s="131"/>
      <c r="BD319" s="175" t="str">
        <f t="shared" si="65"/>
        <v/>
      </c>
      <c r="BE319" s="151"/>
      <c r="BF319" s="151"/>
      <c r="BG319" s="151"/>
      <c r="BH319" s="151"/>
      <c r="BI319" s="131"/>
      <c r="BJ319" s="131"/>
      <c r="BK319" s="131"/>
      <c r="BL319" s="131"/>
      <c r="BM319" s="157"/>
      <c r="BN319" s="157"/>
      <c r="BO319" s="157"/>
      <c r="BP319" s="157"/>
      <c r="BQ319" s="158" t="str">
        <f t="shared" si="66"/>
        <v/>
      </c>
      <c r="BR319" s="159" t="str">
        <f t="shared" si="67"/>
        <v/>
      </c>
      <c r="BS319" s="819"/>
      <c r="BT319" s="868"/>
      <c r="BU319" s="868"/>
      <c r="BV319" s="871"/>
    </row>
    <row r="320" spans="1:74" ht="145.5" customHeight="1" x14ac:dyDescent="0.25">
      <c r="A320" s="925"/>
      <c r="B320" s="928"/>
      <c r="C320" s="904"/>
      <c r="D320" s="828"/>
      <c r="E320" s="831"/>
      <c r="F320" s="834"/>
      <c r="G320" s="804"/>
      <c r="H320" s="837"/>
      <c r="I320" s="798"/>
      <c r="J320" s="840"/>
      <c r="K320" s="843"/>
      <c r="L320" s="804"/>
      <c r="M320" s="874"/>
      <c r="N320" s="804"/>
      <c r="O320" s="804"/>
      <c r="P320" s="868"/>
      <c r="Q320" s="880"/>
      <c r="R320" s="798"/>
      <c r="S320" s="861"/>
      <c r="T320" s="798"/>
      <c r="U320" s="861"/>
      <c r="V320" s="798"/>
      <c r="W320" s="861"/>
      <c r="X320" s="864"/>
      <c r="Y320" s="861"/>
      <c r="Z320" s="861"/>
      <c r="AA320" s="852"/>
      <c r="AB320" s="152">
        <v>3</v>
      </c>
      <c r="AC320" s="132" t="s">
        <v>614</v>
      </c>
      <c r="AD320" s="132" t="s">
        <v>274</v>
      </c>
      <c r="AE320" s="151" t="s">
        <v>615</v>
      </c>
      <c r="AF320" s="147" t="str">
        <f>IF(OR(AG320="Preventivo",AG320="Detectivo"),"Probabilidad",IF(AG320="Correctivo","Impacto",""))</f>
        <v>Probabilidad</v>
      </c>
      <c r="AG320" s="153" t="s">
        <v>216</v>
      </c>
      <c r="AH320" s="148">
        <f t="shared" si="62"/>
        <v>0.25</v>
      </c>
      <c r="AI320" s="153" t="s">
        <v>217</v>
      </c>
      <c r="AJ320" s="148">
        <f t="shared" si="63"/>
        <v>0.15</v>
      </c>
      <c r="AK320" s="149">
        <f t="shared" si="64"/>
        <v>0.4</v>
      </c>
      <c r="AL320" s="154">
        <f>IFERROR(IF(AND(AF319="Probabilidad",AF320="Probabilidad"),(AL319-(+AL319*AK320)),IF(AND(AF319="Impacto",AF320="Probabilidad"),(AL318-(+AL318*AK320)),IF(AF320="Impacto",AL319,""))),"")</f>
        <v>0.1008</v>
      </c>
      <c r="AM320" s="154">
        <f>IFERROR(IF(AND(AF319="Impacto",AF320="Impacto"),(AM319-(+AM319*AK320)),IF(AND(AF319="Probabilidad",AF320="Impacto"),(AM318-(+AM318*AK320)),IF(AF320="Probabilidad",AM319,""))),"")</f>
        <v>0.4</v>
      </c>
      <c r="AN320" s="155" t="s">
        <v>218</v>
      </c>
      <c r="AO320" s="155" t="s">
        <v>219</v>
      </c>
      <c r="AP320" s="155" t="s">
        <v>243</v>
      </c>
      <c r="AQ320" s="155" t="s">
        <v>221</v>
      </c>
      <c r="AR320" s="837"/>
      <c r="AS320" s="855"/>
      <c r="AT320" s="855"/>
      <c r="AU320" s="852"/>
      <c r="AV320" s="855"/>
      <c r="AW320" s="855"/>
      <c r="AX320" s="852"/>
      <c r="AY320" s="852"/>
      <c r="AZ320" s="852"/>
      <c r="BA320" s="798"/>
      <c r="BB320" s="131"/>
      <c r="BC320" s="131"/>
      <c r="BD320" s="175" t="str">
        <f t="shared" si="65"/>
        <v/>
      </c>
      <c r="BE320" s="151"/>
      <c r="BF320" s="151"/>
      <c r="BG320" s="151"/>
      <c r="BH320" s="151"/>
      <c r="BI320" s="131"/>
      <c r="BJ320" s="131"/>
      <c r="BK320" s="131"/>
      <c r="BL320" s="131"/>
      <c r="BM320" s="157"/>
      <c r="BN320" s="157"/>
      <c r="BO320" s="157"/>
      <c r="BP320" s="157"/>
      <c r="BQ320" s="158" t="str">
        <f t="shared" si="66"/>
        <v/>
      </c>
      <c r="BR320" s="159" t="str">
        <f t="shared" si="67"/>
        <v/>
      </c>
      <c r="BS320" s="819"/>
      <c r="BT320" s="868"/>
      <c r="BU320" s="868"/>
      <c r="BV320" s="871"/>
    </row>
    <row r="321" spans="1:74" x14ac:dyDescent="0.25">
      <c r="A321" s="925"/>
      <c r="B321" s="928"/>
      <c r="C321" s="904"/>
      <c r="D321" s="828"/>
      <c r="E321" s="831"/>
      <c r="F321" s="834"/>
      <c r="G321" s="804"/>
      <c r="H321" s="837"/>
      <c r="I321" s="798"/>
      <c r="J321" s="840"/>
      <c r="K321" s="843"/>
      <c r="L321" s="804"/>
      <c r="M321" s="874"/>
      <c r="N321" s="804"/>
      <c r="O321" s="804"/>
      <c r="P321" s="868"/>
      <c r="Q321" s="880"/>
      <c r="R321" s="798"/>
      <c r="S321" s="861"/>
      <c r="T321" s="798"/>
      <c r="U321" s="861"/>
      <c r="V321" s="798"/>
      <c r="W321" s="861"/>
      <c r="X321" s="864"/>
      <c r="Y321" s="861"/>
      <c r="Z321" s="861"/>
      <c r="AA321" s="852"/>
      <c r="AB321" s="152">
        <v>4</v>
      </c>
      <c r="AC321" s="151"/>
      <c r="AD321" s="151"/>
      <c r="AE321" s="151"/>
      <c r="AF321" s="147" t="str">
        <f t="shared" si="61"/>
        <v/>
      </c>
      <c r="AG321" s="153"/>
      <c r="AH321" s="148" t="str">
        <f t="shared" si="62"/>
        <v/>
      </c>
      <c r="AI321" s="153"/>
      <c r="AJ321" s="148" t="str">
        <f t="shared" si="63"/>
        <v/>
      </c>
      <c r="AK321" s="149" t="str">
        <f t="shared" si="64"/>
        <v/>
      </c>
      <c r="AL321" s="154" t="str">
        <f>IFERROR(IF(AND(AF320="Probabilidad",AF321="Probabilidad"),(AL320-(+AL320*AK321)),IF(AND(AF320="Impacto",AF321="Probabilidad"),(AL319-(+AL319*AK321)),IF(AF321="Impacto",AL320,""))),"")</f>
        <v/>
      </c>
      <c r="AM321" s="154" t="str">
        <f>IFERROR(IF(AND(AF320="Impacto",AF321="Impacto"),(AM320-(+AM320*AK321)),IF(AND(AF320="Probabilidad",AF321="Impacto"),(AM319-(+AM319*AK321)),IF(AF321="Probabilidad",AM320,""))),"")</f>
        <v/>
      </c>
      <c r="AN321" s="155"/>
      <c r="AO321" s="155"/>
      <c r="AP321" s="155"/>
      <c r="AQ321" s="155"/>
      <c r="AR321" s="837"/>
      <c r="AS321" s="855"/>
      <c r="AT321" s="855"/>
      <c r="AU321" s="852"/>
      <c r="AV321" s="855"/>
      <c r="AW321" s="855"/>
      <c r="AX321" s="852"/>
      <c r="AY321" s="852"/>
      <c r="AZ321" s="852"/>
      <c r="BA321" s="798"/>
      <c r="BB321" s="131"/>
      <c r="BC321" s="131"/>
      <c r="BD321" s="175" t="str">
        <f t="shared" si="65"/>
        <v/>
      </c>
      <c r="BE321" s="151"/>
      <c r="BF321" s="151"/>
      <c r="BG321" s="151"/>
      <c r="BH321" s="151"/>
      <c r="BI321" s="131"/>
      <c r="BJ321" s="131"/>
      <c r="BK321" s="131"/>
      <c r="BL321" s="131"/>
      <c r="BM321" s="157"/>
      <c r="BN321" s="157"/>
      <c r="BO321" s="157"/>
      <c r="BP321" s="157"/>
      <c r="BQ321" s="158" t="str">
        <f t="shared" si="66"/>
        <v/>
      </c>
      <c r="BR321" s="159" t="str">
        <f t="shared" si="67"/>
        <v/>
      </c>
      <c r="BS321" s="819"/>
      <c r="BT321" s="868"/>
      <c r="BU321" s="868"/>
      <c r="BV321" s="871"/>
    </row>
    <row r="322" spans="1:74" x14ac:dyDescent="0.25">
      <c r="A322" s="925"/>
      <c r="B322" s="928"/>
      <c r="C322" s="904"/>
      <c r="D322" s="828"/>
      <c r="E322" s="831"/>
      <c r="F322" s="834"/>
      <c r="G322" s="804"/>
      <c r="H322" s="837"/>
      <c r="I322" s="798"/>
      <c r="J322" s="840"/>
      <c r="K322" s="843"/>
      <c r="L322" s="804"/>
      <c r="M322" s="874"/>
      <c r="N322" s="804"/>
      <c r="O322" s="804"/>
      <c r="P322" s="868"/>
      <c r="Q322" s="880"/>
      <c r="R322" s="798"/>
      <c r="S322" s="861"/>
      <c r="T322" s="798"/>
      <c r="U322" s="861"/>
      <c r="V322" s="798"/>
      <c r="W322" s="861"/>
      <c r="X322" s="864"/>
      <c r="Y322" s="861"/>
      <c r="Z322" s="861"/>
      <c r="AA322" s="852"/>
      <c r="AB322" s="152">
        <v>5</v>
      </c>
      <c r="AC322" s="176"/>
      <c r="AD322" s="176"/>
      <c r="AE322" s="151"/>
      <c r="AF322" s="147" t="str">
        <f t="shared" si="61"/>
        <v/>
      </c>
      <c r="AG322" s="153"/>
      <c r="AH322" s="148" t="str">
        <f t="shared" si="62"/>
        <v/>
      </c>
      <c r="AI322" s="153"/>
      <c r="AJ322" s="148" t="str">
        <f t="shared" si="63"/>
        <v/>
      </c>
      <c r="AK322" s="149" t="str">
        <f t="shared" si="64"/>
        <v/>
      </c>
      <c r="AL322" s="154" t="str">
        <f>IFERROR(IF(AND(AF321="Probabilidad",AF322="Probabilidad"),(AL321-(+AL321*AK322)),IF(AND(AF321="Impacto",AF322="Probabilidad"),(AL320-(+AL320*AK322)),IF(AF322="Impacto",AL321,""))),"")</f>
        <v/>
      </c>
      <c r="AM322" s="154" t="str">
        <f>IFERROR(IF(AND(AF321="Impacto",AF322="Impacto"),(AM321-(+AM321*AK322)),IF(AND(AF321="Probabilidad",AF322="Impacto"),(AM320-(+AM320*AK322)),IF(AF322="Probabilidad",AM321,""))),"")</f>
        <v/>
      </c>
      <c r="AN322" s="155"/>
      <c r="AO322" s="155"/>
      <c r="AP322" s="155"/>
      <c r="AQ322" s="155"/>
      <c r="AR322" s="837"/>
      <c r="AS322" s="855"/>
      <c r="AT322" s="855"/>
      <c r="AU322" s="852"/>
      <c r="AV322" s="855"/>
      <c r="AW322" s="855"/>
      <c r="AX322" s="852"/>
      <c r="AY322" s="852"/>
      <c r="AZ322" s="852"/>
      <c r="BA322" s="798"/>
      <c r="BB322" s="131"/>
      <c r="BC322" s="131"/>
      <c r="BD322" s="175" t="str">
        <f t="shared" si="65"/>
        <v/>
      </c>
      <c r="BE322" s="151"/>
      <c r="BF322" s="151"/>
      <c r="BG322" s="151"/>
      <c r="BH322" s="151"/>
      <c r="BI322" s="131"/>
      <c r="BJ322" s="131"/>
      <c r="BK322" s="131"/>
      <c r="BL322" s="131"/>
      <c r="BM322" s="157"/>
      <c r="BN322" s="157"/>
      <c r="BO322" s="157"/>
      <c r="BP322" s="157"/>
      <c r="BQ322" s="158" t="str">
        <f t="shared" si="66"/>
        <v/>
      </c>
      <c r="BR322" s="159" t="str">
        <f t="shared" si="67"/>
        <v/>
      </c>
      <c r="BS322" s="819"/>
      <c r="BT322" s="868"/>
      <c r="BU322" s="868"/>
      <c r="BV322" s="871"/>
    </row>
    <row r="323" spans="1:74" ht="15.75" customHeight="1" thickBot="1" x14ac:dyDescent="0.3">
      <c r="A323" s="926"/>
      <c r="B323" s="929"/>
      <c r="C323" s="905"/>
      <c r="D323" s="960"/>
      <c r="E323" s="961"/>
      <c r="F323" s="962"/>
      <c r="G323" s="963"/>
      <c r="H323" s="964"/>
      <c r="I323" s="965"/>
      <c r="J323" s="966"/>
      <c r="K323" s="967"/>
      <c r="L323" s="963"/>
      <c r="M323" s="968"/>
      <c r="N323" s="963"/>
      <c r="O323" s="963"/>
      <c r="P323" s="969"/>
      <c r="Q323" s="970"/>
      <c r="R323" s="965"/>
      <c r="S323" s="971"/>
      <c r="T323" s="965"/>
      <c r="U323" s="971"/>
      <c r="V323" s="965"/>
      <c r="W323" s="971"/>
      <c r="X323" s="978"/>
      <c r="Y323" s="971"/>
      <c r="Z323" s="971"/>
      <c r="AA323" s="979"/>
      <c r="AB323" s="259">
        <v>6</v>
      </c>
      <c r="AC323" s="257"/>
      <c r="AD323" s="257"/>
      <c r="AE323" s="257"/>
      <c r="AF323" s="260" t="str">
        <f t="shared" si="61"/>
        <v/>
      </c>
      <c r="AG323" s="261"/>
      <c r="AH323" s="258" t="str">
        <f t="shared" si="62"/>
        <v/>
      </c>
      <c r="AI323" s="261"/>
      <c r="AJ323" s="258" t="str">
        <f t="shared" si="63"/>
        <v/>
      </c>
      <c r="AK323" s="262" t="str">
        <f t="shared" si="64"/>
        <v/>
      </c>
      <c r="AL323" s="263" t="str">
        <f>IFERROR(IF(AND(AF322="Probabilidad",AF323="Probabilidad"),(AL322-(+AL322*AK323)),IF(AND(AF322="Impacto",AF323="Probabilidad"),(AL321-(+AL321*AK323)),IF(AF323="Impacto",AL322,""))),"")</f>
        <v/>
      </c>
      <c r="AM323" s="263" t="str">
        <f>IFERROR(IF(AND(AF322="Impacto",AF323="Impacto"),(AM322-(+AM322*AK323)),IF(AND(AF322="Probabilidad",AF323="Impacto"),(AM321-(+AM321*AK323)),IF(AF323="Probabilidad",AM322,""))),"")</f>
        <v/>
      </c>
      <c r="AN323" s="264"/>
      <c r="AO323" s="264"/>
      <c r="AP323" s="264"/>
      <c r="AQ323" s="264"/>
      <c r="AR323" s="964"/>
      <c r="AS323" s="988"/>
      <c r="AT323" s="988"/>
      <c r="AU323" s="979"/>
      <c r="AV323" s="988"/>
      <c r="AW323" s="988"/>
      <c r="AX323" s="979"/>
      <c r="AY323" s="979"/>
      <c r="AZ323" s="979"/>
      <c r="BA323" s="965"/>
      <c r="BB323" s="265"/>
      <c r="BC323" s="265"/>
      <c r="BD323" s="266" t="str">
        <f t="shared" si="65"/>
        <v/>
      </c>
      <c r="BE323" s="257"/>
      <c r="BF323" s="257"/>
      <c r="BG323" s="257"/>
      <c r="BH323" s="257"/>
      <c r="BI323" s="265"/>
      <c r="BJ323" s="265"/>
      <c r="BK323" s="265"/>
      <c r="BL323" s="265"/>
      <c r="BM323" s="267"/>
      <c r="BN323" s="267"/>
      <c r="BO323" s="267"/>
      <c r="BP323" s="267"/>
      <c r="BQ323" s="268" t="str">
        <f t="shared" si="66"/>
        <v/>
      </c>
      <c r="BR323" s="269" t="str">
        <f t="shared" si="67"/>
        <v/>
      </c>
      <c r="BS323" s="820"/>
      <c r="BT323" s="869"/>
      <c r="BU323" s="869"/>
      <c r="BV323" s="872"/>
    </row>
    <row r="324" spans="1:74" ht="83.25" customHeight="1" x14ac:dyDescent="0.25">
      <c r="A324" s="924" t="s">
        <v>1185</v>
      </c>
      <c r="B324" s="927" t="s">
        <v>202</v>
      </c>
      <c r="C324" s="903" t="s">
        <v>1186</v>
      </c>
      <c r="D324" s="991" t="s">
        <v>204</v>
      </c>
      <c r="E324" s="992" t="s">
        <v>1187</v>
      </c>
      <c r="F324" s="993">
        <v>1</v>
      </c>
      <c r="G324" s="985" t="s">
        <v>1188</v>
      </c>
      <c r="H324" s="952"/>
      <c r="I324" s="973"/>
      <c r="J324" s="956" t="s">
        <v>1189</v>
      </c>
      <c r="K324" s="952" t="s">
        <v>208</v>
      </c>
      <c r="L324" s="984" t="s">
        <v>325</v>
      </c>
      <c r="M324" s="959" t="s">
        <v>1190</v>
      </c>
      <c r="N324" s="984"/>
      <c r="O324" s="984"/>
      <c r="P324" s="985" t="s">
        <v>1191</v>
      </c>
      <c r="Q324" s="986">
        <v>1</v>
      </c>
      <c r="R324" s="973" t="s">
        <v>212</v>
      </c>
      <c r="S324" s="987">
        <f>IF(R324="Muy Alta",100%,IF(R324="Alta",80%,IF(R324="Media",60%,IF(R324="Baja",40%,IF(R324="Muy Baja",20%,"")))))</f>
        <v>0.6</v>
      </c>
      <c r="T324" s="973"/>
      <c r="U324" s="987" t="str">
        <f>IF(T324="Catastrófico",100%,IF(T324="Mayor",80%,IF(T324="Moderado",60%,IF(T324="Menor",40%,IF(T324="Leve",20%,"")))))</f>
        <v/>
      </c>
      <c r="V324" s="973" t="s">
        <v>253</v>
      </c>
      <c r="W324" s="987">
        <f>IF(V324="Catastrófico",100%,IF(V324="Mayor",80%,IF(V324="Moderado",60%,IF(V324="Menor",40%,IF(V324="Leve",20%,"")))))</f>
        <v>0.4</v>
      </c>
      <c r="X324" s="990" t="str">
        <f>IF(Y324=100%,"Catastrófico",IF(Y324=80%,"Mayor",IF(Y324=60%,"Moderado",IF(Y324=40%,"Menor",IF(Y324=20%,"Leve","")))))</f>
        <v>Menor</v>
      </c>
      <c r="Y324" s="987">
        <f>IF(AND(U324="",W324=""),"",MAX(U324,W324))</f>
        <v>0.4</v>
      </c>
      <c r="Z324" s="987" t="str">
        <f>CONCATENATE(R324,X324)</f>
        <v>MediaMenor</v>
      </c>
      <c r="AA324" s="980" t="str">
        <f>IF(Z324="Muy AltaLeve","Alto",IF(Z324="Muy AltaMenor","Alto",IF(Z324="Muy AltaModerado","Alto",IF(Z324="Muy AltaMayor","Alto",IF(Z324="Muy AltaCatastrófico","Extremo",IF(Z324="AltaLeve","Moderado",IF(Z324="AltaMenor","Moderado",IF(Z324="AltaModerado","Alto",IF(Z324="AltaMayor","Alto",IF(Z324="AltaCatastrófico","Extremo",IF(Z324="MediaLeve","Moderado",IF(Z324="MediaMenor","Moderado",IF(Z324="MediaModerado","Moderado",IF(Z324="MediaMayor","Alto",IF(Z324="MediaCatastrófico","Extremo",IF(Z324="BajaLeve","Bajo",IF(Z324="BajaMenor","Moderado",IF(Z324="BajaModerado","Moderado",IF(Z324="BajaMayor","Alto",IF(Z324="BajaCatastrófico","Extremo",IF(Z324="Muy BajaLeve","Bajo",IF(Z324="Muy BajaMenor","Bajo",IF(Z324="Muy BajaModerado","Moderado",IF(Z324="Muy BajaMayor","Alto",IF(Z324="Muy BajaCatastrófico","Extremo","")))))))))))))))))))))))))</f>
        <v>Moderado</v>
      </c>
      <c r="AB324" s="245">
        <v>1</v>
      </c>
      <c r="AC324" s="243" t="s">
        <v>1192</v>
      </c>
      <c r="AD324" s="243" t="s">
        <v>638</v>
      </c>
      <c r="AE324" s="243" t="s">
        <v>1193</v>
      </c>
      <c r="AF324" s="246" t="str">
        <f t="shared" ref="AF324:AF347" si="68">IF(OR(AG324="Preventivo",AG324="Detectivo"),"Probabilidad",IF(AG324="Correctivo","Impacto",""))</f>
        <v>Probabilidad</v>
      </c>
      <c r="AG324" s="247" t="s">
        <v>216</v>
      </c>
      <c r="AH324" s="244">
        <f t="shared" ref="AH324:AH347" si="69">IF(AG324="","",IF(AG324="Preventivo",25%,IF(AG324="Detectivo",15%,IF(AG324="Correctivo",10%))))</f>
        <v>0.25</v>
      </c>
      <c r="AI324" s="247" t="s">
        <v>217</v>
      </c>
      <c r="AJ324" s="244">
        <f t="shared" ref="AJ324:AJ347" si="70">IF(AI324="Automático",25%,IF(AI324="Manual",15%,""))</f>
        <v>0.15</v>
      </c>
      <c r="AK324" s="248">
        <f t="shared" ref="AK324:AK347" si="71">IF(OR(AH324="",AJ324=""),"",AH324+AJ324)</f>
        <v>0.4</v>
      </c>
      <c r="AL324" s="249">
        <f>IFERROR(IF(AF324="Probabilidad",(S324-(+S324*AK324)),IF(AF324="Impacto",S324,"")),"")</f>
        <v>0.36</v>
      </c>
      <c r="AM324" s="249">
        <f>IFERROR(IF(AF324="Impacto",(Y324-(+Y324*AK324)),IF(AF324="Probabilidad",Y324,"")),"")</f>
        <v>0.4</v>
      </c>
      <c r="AN324" s="250" t="s">
        <v>218</v>
      </c>
      <c r="AO324" s="250" t="s">
        <v>219</v>
      </c>
      <c r="AP324" s="250" t="s">
        <v>243</v>
      </c>
      <c r="AQ324" s="250" t="s">
        <v>221</v>
      </c>
      <c r="AR324" s="952" t="s">
        <v>1194</v>
      </c>
      <c r="AS324" s="989">
        <f>S324</f>
        <v>0.6</v>
      </c>
      <c r="AT324" s="989">
        <f>IF(AL324="","",MIN(AL324:AL329))</f>
        <v>4.6655999999999996E-2</v>
      </c>
      <c r="AU324" s="972" t="str">
        <f>IFERROR(IF(AT324="","",IF(AT324&lt;=0.2,"Muy Baja",IF(AT324&lt;=0.4,"Baja",IF(AT324&lt;=0.6,"Media",IF(AT324&lt;=0.8,"Alta","Muy Alta"))))),"")</f>
        <v>Muy Baja</v>
      </c>
      <c r="AV324" s="989">
        <f>Y324</f>
        <v>0.4</v>
      </c>
      <c r="AW324" s="989">
        <f>IF(AM324="","",MIN(AM324:AM329))</f>
        <v>0.4</v>
      </c>
      <c r="AX324" s="972" t="str">
        <f>IFERROR(IF(AW324="","",IF(AW324&lt;=0.2,"Leve",IF(AW324&lt;=0.4,"Menor",IF(AW324&lt;=0.6,"Moderado",IF(AW324&lt;=0.8,"Mayor","Catastrófico"))))),"")</f>
        <v>Menor</v>
      </c>
      <c r="AY324" s="972" t="str">
        <f>AA324</f>
        <v>Moderado</v>
      </c>
      <c r="AZ324" s="972" t="str">
        <f>IFERROR(IF(OR(AND(AU324="Muy Baja",AX324="Leve"),AND(AU324="Muy Baja",AX324="Menor"),AND(AU324="Baja",AX324="Leve")),"Bajo",IF(OR(AND(AU324="Muy baja",AX324="Moderado"),AND(AU324="Baja",AX324="Menor"),AND(AU324="Baja",AX324="Moderado"),AND(AU324="Media",AX324="Leve"),AND(AU324="Media",AX324="Menor"),AND(AU324="Media",AX324="Moderado"),AND(AU324="Alta",AX324="Leve"),AND(AU324="Alta",AX324="Menor")),"Moderado",IF(OR(AND(AU324="Muy Baja",AX324="Mayor"),AND(AU324="Baja",AX324="Mayor"),AND(AU324="Media",AX324="Mayor"),AND(AU324="Alta",AX324="Moderado"),AND(AU324="Alta",AX324="Mayor"),AND(AU324="Muy Alta",AX324="Leve"),AND(AU324="Muy Alta",AX324="Menor"),AND(AU324="Muy Alta",AX324="Moderado"),AND(AU324="Muy Alta",AX324="Mayor")),"Alto",IF(OR(AND(AU324="Muy Baja",AX324="Catastrófico"),AND(AU324="Baja",AX324="Catastrófico"),AND(AU324="Media",AX324="Catastrófico"),AND(AU324="Alta",AX324="Catastrófico"),AND(AU324="Muy Alta",AX324="Catastrófico")),"Extremo","")))),"")</f>
        <v>Bajo</v>
      </c>
      <c r="BA324" s="973" t="s">
        <v>257</v>
      </c>
      <c r="BB324" s="270"/>
      <c r="BC324" s="270"/>
      <c r="BD324" s="252" t="str">
        <f>IF(SUM(BE324:BH324)=0,"",SUM(BE324:BH324))</f>
        <v/>
      </c>
      <c r="BE324" s="253"/>
      <c r="BF324" s="253"/>
      <c r="BG324" s="253"/>
      <c r="BH324" s="253"/>
      <c r="BI324" s="251"/>
      <c r="BJ324" s="251"/>
      <c r="BK324" s="251"/>
      <c r="BL324" s="251"/>
      <c r="BM324" s="254"/>
      <c r="BN324" s="254"/>
      <c r="BO324" s="254"/>
      <c r="BP324" s="254"/>
      <c r="BQ324" s="255" t="str">
        <f>IF(SUM(BM324:BP324)=0,"",SUM(BM324:BP324))</f>
        <v/>
      </c>
      <c r="BR324" s="256" t="str">
        <f>IF(ISERROR(BQ324/BD324),"",(BQ324/BD324))</f>
        <v/>
      </c>
      <c r="BS324" s="974" t="s">
        <v>1195</v>
      </c>
      <c r="BT324" s="974" t="s">
        <v>305</v>
      </c>
      <c r="BU324" s="974" t="s">
        <v>405</v>
      </c>
      <c r="BV324" s="974" t="s">
        <v>405</v>
      </c>
    </row>
    <row r="325" spans="1:74" ht="80.25" customHeight="1" x14ac:dyDescent="0.25">
      <c r="A325" s="925"/>
      <c r="B325" s="928"/>
      <c r="C325" s="904"/>
      <c r="D325" s="828"/>
      <c r="E325" s="831"/>
      <c r="F325" s="834"/>
      <c r="G325" s="868"/>
      <c r="H325" s="837"/>
      <c r="I325" s="798"/>
      <c r="J325" s="840"/>
      <c r="K325" s="837"/>
      <c r="L325" s="804"/>
      <c r="M325" s="874"/>
      <c r="N325" s="804"/>
      <c r="O325" s="804"/>
      <c r="P325" s="868"/>
      <c r="Q325" s="880"/>
      <c r="R325" s="798"/>
      <c r="S325" s="861"/>
      <c r="T325" s="798"/>
      <c r="U325" s="861"/>
      <c r="V325" s="798"/>
      <c r="W325" s="861"/>
      <c r="X325" s="864"/>
      <c r="Y325" s="861"/>
      <c r="Z325" s="861"/>
      <c r="AA325" s="846"/>
      <c r="AB325" s="152">
        <v>2</v>
      </c>
      <c r="AC325" s="132" t="s">
        <v>1196</v>
      </c>
      <c r="AD325" s="132" t="s">
        <v>274</v>
      </c>
      <c r="AE325" s="151" t="s">
        <v>1197</v>
      </c>
      <c r="AF325" s="147" t="str">
        <f t="shared" si="68"/>
        <v>Probabilidad</v>
      </c>
      <c r="AG325" s="153" t="s">
        <v>216</v>
      </c>
      <c r="AH325" s="148">
        <f t="shared" si="69"/>
        <v>0.25</v>
      </c>
      <c r="AI325" s="153" t="s">
        <v>217</v>
      </c>
      <c r="AJ325" s="148">
        <f t="shared" si="70"/>
        <v>0.15</v>
      </c>
      <c r="AK325" s="149">
        <f t="shared" si="71"/>
        <v>0.4</v>
      </c>
      <c r="AL325" s="154">
        <f>IFERROR(IF(AND(AF324="Probabilidad",AF325="Probabilidad"),(AL324-(+AL324*AK325)),IF(AF325="Probabilidad",(S324-(+S324*AK325)),IF(AF325="Impacto",AL324,""))),"")</f>
        <v>0.216</v>
      </c>
      <c r="AM325" s="154">
        <f>IFERROR(IF(AND(AF324="Impacto",AF325="Impacto"),(AM324-(+AM324*AK325)),IF(AF325="Impacto",(Y324-(+Y324*AK325)),IF(AF325="Probabilidad",AM324,""))),"")</f>
        <v>0.4</v>
      </c>
      <c r="AN325" s="155" t="s">
        <v>218</v>
      </c>
      <c r="AO325" s="155" t="s">
        <v>247</v>
      </c>
      <c r="AP325" s="155" t="s">
        <v>243</v>
      </c>
      <c r="AQ325" s="155" t="s">
        <v>221</v>
      </c>
      <c r="AR325" s="837"/>
      <c r="AS325" s="855"/>
      <c r="AT325" s="855"/>
      <c r="AU325" s="852"/>
      <c r="AV325" s="855"/>
      <c r="AW325" s="855"/>
      <c r="AX325" s="852"/>
      <c r="AY325" s="852"/>
      <c r="AZ325" s="852"/>
      <c r="BA325" s="798"/>
      <c r="BB325" s="130"/>
      <c r="BC325" s="130"/>
      <c r="BD325" s="150" t="str">
        <f t="shared" ref="BD325:BD335" si="72">IF(SUM(BE325:BH325)=0,"",SUM(BE325:BH325))</f>
        <v/>
      </c>
      <c r="BE325" s="156"/>
      <c r="BF325" s="156"/>
      <c r="BG325" s="156"/>
      <c r="BH325" s="156"/>
      <c r="BI325" s="131"/>
      <c r="BJ325" s="131"/>
      <c r="BK325" s="131"/>
      <c r="BL325" s="131"/>
      <c r="BM325" s="157"/>
      <c r="BN325" s="157"/>
      <c r="BO325" s="157"/>
      <c r="BP325" s="157"/>
      <c r="BQ325" s="158" t="str">
        <f>IF(SUM(BM325:BP325)=0,"",SUM(BM325:BP325))</f>
        <v/>
      </c>
      <c r="BR325" s="159" t="str">
        <f>IF(ISERROR(BQ325/BD325),"",(BQ325/BD325))</f>
        <v/>
      </c>
      <c r="BS325" s="975"/>
      <c r="BT325" s="975"/>
      <c r="BU325" s="975"/>
      <c r="BV325" s="975"/>
    </row>
    <row r="326" spans="1:74" ht="87" customHeight="1" x14ac:dyDescent="0.25">
      <c r="A326" s="925"/>
      <c r="B326" s="928"/>
      <c r="C326" s="904"/>
      <c r="D326" s="828"/>
      <c r="E326" s="831"/>
      <c r="F326" s="834"/>
      <c r="G326" s="868"/>
      <c r="H326" s="837"/>
      <c r="I326" s="798"/>
      <c r="J326" s="840"/>
      <c r="K326" s="837"/>
      <c r="L326" s="804"/>
      <c r="M326" s="874"/>
      <c r="N326" s="804"/>
      <c r="O326" s="804"/>
      <c r="P326" s="868"/>
      <c r="Q326" s="880"/>
      <c r="R326" s="798"/>
      <c r="S326" s="861"/>
      <c r="T326" s="798"/>
      <c r="U326" s="861"/>
      <c r="V326" s="798"/>
      <c r="W326" s="861"/>
      <c r="X326" s="864"/>
      <c r="Y326" s="861"/>
      <c r="Z326" s="861"/>
      <c r="AA326" s="846"/>
      <c r="AB326" s="152">
        <v>3</v>
      </c>
      <c r="AC326" s="132" t="s">
        <v>1198</v>
      </c>
      <c r="AD326" s="132" t="s">
        <v>1199</v>
      </c>
      <c r="AE326" s="151" t="s">
        <v>1200</v>
      </c>
      <c r="AF326" s="147" t="str">
        <f t="shared" si="68"/>
        <v>Probabilidad</v>
      </c>
      <c r="AG326" s="153" t="s">
        <v>216</v>
      </c>
      <c r="AH326" s="148">
        <f t="shared" si="69"/>
        <v>0.25</v>
      </c>
      <c r="AI326" s="153" t="s">
        <v>217</v>
      </c>
      <c r="AJ326" s="148">
        <f t="shared" si="70"/>
        <v>0.15</v>
      </c>
      <c r="AK326" s="149">
        <f t="shared" si="71"/>
        <v>0.4</v>
      </c>
      <c r="AL326" s="154">
        <f>IFERROR(IF(AND(AF325="Probabilidad",AF326="Probabilidad"),(AL325-(+AL325*AK326)),IF(AND(AF325="Impacto",AF326="Probabilidad"),(AL324-(+AL324*AK326)),IF(AF326="Impacto",AL325,""))),"")</f>
        <v>0.12959999999999999</v>
      </c>
      <c r="AM326" s="154">
        <f>IFERROR(IF(AND(AF325="Impacto",AF326="Impacto"),(AM325-(+AM325*AK326)),IF(AND(AF325="Probabilidad",AF326="Impacto"),(AM324-(+AM324*AK326)),IF(AF326="Probabilidad",AM325,""))),"")</f>
        <v>0.4</v>
      </c>
      <c r="AN326" s="155" t="s">
        <v>218</v>
      </c>
      <c r="AO326" s="155" t="s">
        <v>1201</v>
      </c>
      <c r="AP326" s="155" t="s">
        <v>243</v>
      </c>
      <c r="AQ326" s="155" t="s">
        <v>221</v>
      </c>
      <c r="AR326" s="837"/>
      <c r="AS326" s="855"/>
      <c r="AT326" s="855"/>
      <c r="AU326" s="852"/>
      <c r="AV326" s="855"/>
      <c r="AW326" s="855"/>
      <c r="AX326" s="852"/>
      <c r="AY326" s="852"/>
      <c r="AZ326" s="852"/>
      <c r="BA326" s="798"/>
      <c r="BB326" s="130"/>
      <c r="BC326" s="130"/>
      <c r="BD326" s="150" t="str">
        <f t="shared" si="72"/>
        <v/>
      </c>
      <c r="BE326" s="156"/>
      <c r="BF326" s="156"/>
      <c r="BG326" s="156"/>
      <c r="BH326" s="156"/>
      <c r="BI326" s="131"/>
      <c r="BJ326" s="131"/>
      <c r="BK326" s="131"/>
      <c r="BL326" s="131"/>
      <c r="BM326" s="157"/>
      <c r="BN326" s="157"/>
      <c r="BO326" s="157"/>
      <c r="BP326" s="157"/>
      <c r="BQ326" s="158" t="str">
        <f t="shared" ref="BQ326:BQ335" si="73">IF(SUM(BM326:BP326)=0,"",SUM(BM326:BP326))</f>
        <v/>
      </c>
      <c r="BR326" s="159" t="str">
        <f t="shared" ref="BR326:BR335" si="74">IF(ISERROR(BQ326/BD326),"",(BQ326/BD326))</f>
        <v/>
      </c>
      <c r="BS326" s="975"/>
      <c r="BT326" s="975"/>
      <c r="BU326" s="975"/>
      <c r="BV326" s="975"/>
    </row>
    <row r="327" spans="1:74" ht="72.75" customHeight="1" x14ac:dyDescent="0.25">
      <c r="A327" s="925"/>
      <c r="B327" s="928"/>
      <c r="C327" s="904"/>
      <c r="D327" s="828"/>
      <c r="E327" s="831"/>
      <c r="F327" s="834"/>
      <c r="G327" s="868"/>
      <c r="H327" s="837"/>
      <c r="I327" s="798"/>
      <c r="J327" s="840"/>
      <c r="K327" s="837"/>
      <c r="L327" s="804"/>
      <c r="M327" s="874"/>
      <c r="N327" s="804"/>
      <c r="O327" s="804"/>
      <c r="P327" s="868"/>
      <c r="Q327" s="880"/>
      <c r="R327" s="798"/>
      <c r="S327" s="861"/>
      <c r="T327" s="798"/>
      <c r="U327" s="861"/>
      <c r="V327" s="798"/>
      <c r="W327" s="861"/>
      <c r="X327" s="864"/>
      <c r="Y327" s="861"/>
      <c r="Z327" s="861"/>
      <c r="AA327" s="846"/>
      <c r="AB327" s="152">
        <v>4</v>
      </c>
      <c r="AC327" s="151" t="s">
        <v>1202</v>
      </c>
      <c r="AD327" s="151" t="s">
        <v>1199</v>
      </c>
      <c r="AE327" s="151" t="s">
        <v>1203</v>
      </c>
      <c r="AF327" s="147" t="str">
        <f t="shared" si="68"/>
        <v>Probabilidad</v>
      </c>
      <c r="AG327" s="153" t="s">
        <v>216</v>
      </c>
      <c r="AH327" s="148">
        <f t="shared" si="69"/>
        <v>0.25</v>
      </c>
      <c r="AI327" s="153" t="s">
        <v>217</v>
      </c>
      <c r="AJ327" s="148">
        <f t="shared" si="70"/>
        <v>0.15</v>
      </c>
      <c r="AK327" s="149">
        <f t="shared" si="71"/>
        <v>0.4</v>
      </c>
      <c r="AL327" s="154">
        <f>IFERROR(IF(AND(AF326="Probabilidad",AF327="Probabilidad"),(AL326-(+AL326*AK327)),IF(AND(AF326="Impacto",AF327="Probabilidad"),(AL325-(+AL325*AK327)),IF(AF327="Impacto",AL326,""))),"")</f>
        <v>7.7759999999999996E-2</v>
      </c>
      <c r="AM327" s="154">
        <f>IFERROR(IF(AND(AF326="Impacto",AF327="Impacto"),(AM326-(+AM326*AK327)),IF(AND(AF326="Probabilidad",AF327="Impacto"),(AM325-(+AM325*AK327)),IF(AF327="Probabilidad",AM326,""))),"")</f>
        <v>0.4</v>
      </c>
      <c r="AN327" s="155" t="s">
        <v>218</v>
      </c>
      <c r="AO327" s="155" t="s">
        <v>242</v>
      </c>
      <c r="AP327" s="155" t="s">
        <v>243</v>
      </c>
      <c r="AQ327" s="155" t="s">
        <v>221</v>
      </c>
      <c r="AR327" s="837"/>
      <c r="AS327" s="855"/>
      <c r="AT327" s="855"/>
      <c r="AU327" s="852"/>
      <c r="AV327" s="855"/>
      <c r="AW327" s="855"/>
      <c r="AX327" s="852"/>
      <c r="AY327" s="852"/>
      <c r="AZ327" s="852"/>
      <c r="BA327" s="798"/>
      <c r="BB327" s="130"/>
      <c r="BC327" s="130"/>
      <c r="BD327" s="150" t="str">
        <f t="shared" si="72"/>
        <v/>
      </c>
      <c r="BE327" s="156"/>
      <c r="BF327" s="156"/>
      <c r="BG327" s="156"/>
      <c r="BH327" s="156"/>
      <c r="BI327" s="131"/>
      <c r="BJ327" s="131"/>
      <c r="BK327" s="131"/>
      <c r="BL327" s="131"/>
      <c r="BM327" s="157"/>
      <c r="BN327" s="157"/>
      <c r="BO327" s="157"/>
      <c r="BP327" s="157"/>
      <c r="BQ327" s="158" t="str">
        <f t="shared" si="73"/>
        <v/>
      </c>
      <c r="BR327" s="159" t="str">
        <f t="shared" si="74"/>
        <v/>
      </c>
      <c r="BS327" s="975"/>
      <c r="BT327" s="975"/>
      <c r="BU327" s="975"/>
      <c r="BV327" s="975"/>
    </row>
    <row r="328" spans="1:74" ht="145.5" customHeight="1" x14ac:dyDescent="0.25">
      <c r="A328" s="925"/>
      <c r="B328" s="928"/>
      <c r="C328" s="904"/>
      <c r="D328" s="828"/>
      <c r="E328" s="831"/>
      <c r="F328" s="834"/>
      <c r="G328" s="868"/>
      <c r="H328" s="837"/>
      <c r="I328" s="798"/>
      <c r="J328" s="840"/>
      <c r="K328" s="837"/>
      <c r="L328" s="804"/>
      <c r="M328" s="874"/>
      <c r="N328" s="804"/>
      <c r="O328" s="804"/>
      <c r="P328" s="868"/>
      <c r="Q328" s="880"/>
      <c r="R328" s="798"/>
      <c r="S328" s="861"/>
      <c r="T328" s="798"/>
      <c r="U328" s="861"/>
      <c r="V328" s="798"/>
      <c r="W328" s="861"/>
      <c r="X328" s="864"/>
      <c r="Y328" s="861"/>
      <c r="Z328" s="861"/>
      <c r="AA328" s="846"/>
      <c r="AB328" s="152">
        <v>5</v>
      </c>
      <c r="AC328" s="132" t="s">
        <v>1204</v>
      </c>
      <c r="AD328" s="132" t="s">
        <v>1205</v>
      </c>
      <c r="AE328" s="151" t="s">
        <v>1206</v>
      </c>
      <c r="AF328" s="147" t="str">
        <f t="shared" si="68"/>
        <v>Probabilidad</v>
      </c>
      <c r="AG328" s="153" t="s">
        <v>216</v>
      </c>
      <c r="AH328" s="148">
        <f t="shared" si="69"/>
        <v>0.25</v>
      </c>
      <c r="AI328" s="153" t="s">
        <v>217</v>
      </c>
      <c r="AJ328" s="148">
        <f t="shared" si="70"/>
        <v>0.15</v>
      </c>
      <c r="AK328" s="149">
        <f t="shared" si="71"/>
        <v>0.4</v>
      </c>
      <c r="AL328" s="154">
        <f>IFERROR(IF(AND(AF327="Probabilidad",AF328="Probabilidad"),(AL327-(+AL327*AK328)),IF(AND(AF327="Impacto",AF328="Probabilidad"),(AL326-(+AL326*AK328)),IF(AF328="Impacto",AL327,""))),"")</f>
        <v>4.6655999999999996E-2</v>
      </c>
      <c r="AM328" s="154">
        <f>IFERROR(IF(AND(AF327="Impacto",AF328="Impacto"),(AM327-(+AM327*AK328)),IF(AND(AF327="Probabilidad",AF328="Impacto"),(AM326-(+AM326*AK328)),IF(AF328="Probabilidad",AM327,""))),"")</f>
        <v>0.4</v>
      </c>
      <c r="AN328" s="155" t="s">
        <v>218</v>
      </c>
      <c r="AO328" s="155" t="s">
        <v>242</v>
      </c>
      <c r="AP328" s="155" t="s">
        <v>243</v>
      </c>
      <c r="AQ328" s="155" t="s">
        <v>221</v>
      </c>
      <c r="AR328" s="837"/>
      <c r="AS328" s="855"/>
      <c r="AT328" s="855"/>
      <c r="AU328" s="852"/>
      <c r="AV328" s="855"/>
      <c r="AW328" s="855"/>
      <c r="AX328" s="852"/>
      <c r="AY328" s="852"/>
      <c r="AZ328" s="852"/>
      <c r="BA328" s="798"/>
      <c r="BB328" s="130"/>
      <c r="BC328" s="130"/>
      <c r="BD328" s="150" t="str">
        <f t="shared" si="72"/>
        <v/>
      </c>
      <c r="BE328" s="156"/>
      <c r="BF328" s="156"/>
      <c r="BG328" s="156"/>
      <c r="BH328" s="156"/>
      <c r="BI328" s="131"/>
      <c r="BJ328" s="131"/>
      <c r="BK328" s="131"/>
      <c r="BL328" s="131"/>
      <c r="BM328" s="157"/>
      <c r="BN328" s="157"/>
      <c r="BO328" s="157"/>
      <c r="BP328" s="157"/>
      <c r="BQ328" s="158" t="str">
        <f t="shared" si="73"/>
        <v/>
      </c>
      <c r="BR328" s="159" t="str">
        <f t="shared" si="74"/>
        <v/>
      </c>
      <c r="BS328" s="975"/>
      <c r="BT328" s="975"/>
      <c r="BU328" s="975"/>
      <c r="BV328" s="975"/>
    </row>
    <row r="329" spans="1:74" ht="15.75" customHeight="1" thickBot="1" x14ac:dyDescent="0.3">
      <c r="A329" s="925"/>
      <c r="B329" s="928"/>
      <c r="C329" s="904"/>
      <c r="D329" s="829"/>
      <c r="E329" s="832"/>
      <c r="F329" s="835"/>
      <c r="G329" s="869"/>
      <c r="H329" s="838"/>
      <c r="I329" s="799"/>
      <c r="J329" s="841"/>
      <c r="K329" s="838"/>
      <c r="L329" s="805"/>
      <c r="M329" s="875"/>
      <c r="N329" s="805"/>
      <c r="O329" s="805"/>
      <c r="P329" s="869"/>
      <c r="Q329" s="881"/>
      <c r="R329" s="799"/>
      <c r="S329" s="862"/>
      <c r="T329" s="799"/>
      <c r="U329" s="862"/>
      <c r="V329" s="799"/>
      <c r="W329" s="862"/>
      <c r="X329" s="865"/>
      <c r="Y329" s="862"/>
      <c r="Z329" s="862"/>
      <c r="AA329" s="847"/>
      <c r="AB329" s="164">
        <v>6</v>
      </c>
      <c r="AC329" s="162"/>
      <c r="AD329" s="162"/>
      <c r="AE329" s="162"/>
      <c r="AF329" s="99" t="str">
        <f t="shared" si="68"/>
        <v/>
      </c>
      <c r="AG329" s="165"/>
      <c r="AH329" s="163" t="str">
        <f t="shared" si="69"/>
        <v/>
      </c>
      <c r="AI329" s="165"/>
      <c r="AJ329" s="163" t="str">
        <f t="shared" si="70"/>
        <v/>
      </c>
      <c r="AK329" s="166" t="str">
        <f t="shared" si="71"/>
        <v/>
      </c>
      <c r="AL329" s="154" t="str">
        <f>IFERROR(IF(AND(AF328="Probabilidad",AF329="Probabilidad"),(AL328-(+AL328*AK329)),IF(AND(AF328="Impacto",AF329="Probabilidad"),(AL327-(+AL327*AK329)),IF(AF329="Impacto",AL328,""))),"")</f>
        <v/>
      </c>
      <c r="AM329" s="154" t="str">
        <f>IFERROR(IF(AND(AF328="Impacto",AF329="Impacto"),(AM328-(+AM328*AK329)),IF(AND(AF328="Probabilidad",AF329="Impacto"),(AM327-(+AM327*AK329)),IF(AF329="Probabilidad",AM328,""))),"")</f>
        <v/>
      </c>
      <c r="AN329" s="127"/>
      <c r="AO329" s="52"/>
      <c r="AP329" s="52"/>
      <c r="AQ329" s="52"/>
      <c r="AR329" s="838"/>
      <c r="AS329" s="856"/>
      <c r="AT329" s="856"/>
      <c r="AU329" s="853"/>
      <c r="AV329" s="856"/>
      <c r="AW329" s="856"/>
      <c r="AX329" s="853"/>
      <c r="AY329" s="853"/>
      <c r="AZ329" s="853"/>
      <c r="BA329" s="799"/>
      <c r="BB329" s="167"/>
      <c r="BC329" s="167"/>
      <c r="BD329" s="161" t="str">
        <f t="shared" si="72"/>
        <v/>
      </c>
      <c r="BE329" s="168"/>
      <c r="BF329" s="168"/>
      <c r="BG329" s="168"/>
      <c r="BH329" s="168"/>
      <c r="BI329" s="169"/>
      <c r="BJ329" s="169"/>
      <c r="BK329" s="169"/>
      <c r="BL329" s="169"/>
      <c r="BM329" s="170"/>
      <c r="BN329" s="170"/>
      <c r="BO329" s="170"/>
      <c r="BP329" s="170"/>
      <c r="BQ329" s="171" t="str">
        <f t="shared" si="73"/>
        <v/>
      </c>
      <c r="BR329" s="172" t="str">
        <f t="shared" si="74"/>
        <v/>
      </c>
      <c r="BS329" s="976"/>
      <c r="BT329" s="977"/>
      <c r="BU329" s="977"/>
      <c r="BV329" s="977"/>
    </row>
    <row r="330" spans="1:74" ht="145.5" x14ac:dyDescent="0.25">
      <c r="A330" s="925"/>
      <c r="B330" s="928"/>
      <c r="C330" s="904"/>
      <c r="D330" s="827" t="s">
        <v>204</v>
      </c>
      <c r="E330" s="830" t="s">
        <v>1187</v>
      </c>
      <c r="F330" s="833">
        <v>2</v>
      </c>
      <c r="G330" s="803" t="s">
        <v>1207</v>
      </c>
      <c r="H330" s="836"/>
      <c r="I330" s="797"/>
      <c r="J330" s="839" t="s">
        <v>1208</v>
      </c>
      <c r="K330" s="836" t="s">
        <v>324</v>
      </c>
      <c r="L330" s="803" t="s">
        <v>325</v>
      </c>
      <c r="M330" s="873" t="s">
        <v>1209</v>
      </c>
      <c r="N330" s="803"/>
      <c r="O330" s="803"/>
      <c r="P330" s="867" t="s">
        <v>1210</v>
      </c>
      <c r="Q330" s="879">
        <v>0.85</v>
      </c>
      <c r="R330" s="797" t="s">
        <v>212</v>
      </c>
      <c r="S330" s="860">
        <f>IF(R330="Muy Alta",100%,IF(R330="Alta",80%,IF(R330="Media",60%,IF(R330="Baja",40%,IF(R330="Muy Baja",20%,"")))))</f>
        <v>0.6</v>
      </c>
      <c r="T330" s="797"/>
      <c r="U330" s="860" t="str">
        <f>IF(T330="Catastrófico",100%,IF(T330="Mayor",80%,IF(T330="Moderado",60%,IF(T330="Menor",40%,IF(T330="Leve",20%,"")))))</f>
        <v/>
      </c>
      <c r="V330" s="797" t="s">
        <v>213</v>
      </c>
      <c r="W330" s="860">
        <f>IF(V330="Catastrófico",100%,IF(V330="Mayor",80%,IF(V330="Moderado",60%,IF(V330="Menor",40%,IF(V330="Leve",20%,"")))))</f>
        <v>0.6</v>
      </c>
      <c r="X330" s="863" t="str">
        <f>IF(Y330=100%,"Catastrófico",IF(Y330=80%,"Mayor",IF(Y330=60%,"Moderado",IF(Y330=40%,"Menor",IF(Y330=20%,"Leve","")))))</f>
        <v>Moderado</v>
      </c>
      <c r="Y330" s="860">
        <f>IF(AND(U330="",W330=""),"",MAX(U330,W330))</f>
        <v>0.6</v>
      </c>
      <c r="Z330" s="860" t="str">
        <f>CONCATENATE(R330,X330)</f>
        <v>MediaModerado</v>
      </c>
      <c r="AA330" s="851" t="str">
        <f>IF(Z330="Muy AltaLeve","Alto",IF(Z330="Muy AltaMenor","Alto",IF(Z330="Muy AltaModerado","Alto",IF(Z330="Muy AltaMayor","Alto",IF(Z330="Muy AltaCatastrófico","Extremo",IF(Z330="AltaLeve","Moderado",IF(Z330="AltaMenor","Moderado",IF(Z330="AltaModerado","Alto",IF(Z330="AltaMayor","Alto",IF(Z330="AltaCatastrófico","Extremo",IF(Z330="MediaLeve","Moderado",IF(Z330="MediaMenor","Moderado",IF(Z330="MediaModerado","Moderado",IF(Z330="MediaMayor","Alto",IF(Z330="MediaCatastrófico","Extremo",IF(Z330="BajaLeve","Bajo",IF(Z330="BajaMenor","Moderado",IF(Z330="BajaModerado","Moderado",IF(Z330="BajaMayor","Alto",IF(Z330="BajaCatastrófico","Extremo",IF(Z330="Muy BajaLeve","Bajo",IF(Z330="Muy BajaMenor","Bajo",IF(Z330="Muy BajaModerado","Moderado",IF(Z330="Muy BajaMayor","Alto",IF(Z330="Muy BajaCatastrófico","Extremo","")))))))))))))))))))))))))</f>
        <v>Moderado</v>
      </c>
      <c r="AB330" s="98">
        <v>1</v>
      </c>
      <c r="AC330" s="13" t="s">
        <v>1211</v>
      </c>
      <c r="AD330" s="13" t="s">
        <v>274</v>
      </c>
      <c r="AE330" s="13" t="s">
        <v>1212</v>
      </c>
      <c r="AF330" s="100" t="str">
        <f t="shared" si="68"/>
        <v>Probabilidad</v>
      </c>
      <c r="AG330" s="10" t="s">
        <v>216</v>
      </c>
      <c r="AH330" s="15">
        <f t="shared" si="69"/>
        <v>0.25</v>
      </c>
      <c r="AI330" s="10" t="s">
        <v>217</v>
      </c>
      <c r="AJ330" s="15">
        <f t="shared" si="70"/>
        <v>0.15</v>
      </c>
      <c r="AK330" s="102">
        <f t="shared" si="71"/>
        <v>0.4</v>
      </c>
      <c r="AL330" s="101">
        <f>IFERROR(IF(AF330="Probabilidad",(S330-(+S330*AK330)),IF(AF330="Impacto",S330,"")),"")</f>
        <v>0.36</v>
      </c>
      <c r="AM330" s="101">
        <f>IFERROR(IF(AF330="Impacto",(Y330-(+Y330*AK330)),IF(AF330="Probabilidad",Y330,"")),"")</f>
        <v>0.6</v>
      </c>
      <c r="AN330" s="51" t="s">
        <v>218</v>
      </c>
      <c r="AO330" s="51" t="s">
        <v>242</v>
      </c>
      <c r="AP330" s="51" t="s">
        <v>243</v>
      </c>
      <c r="AQ330" s="51" t="s">
        <v>221</v>
      </c>
      <c r="AR330" s="866" t="s">
        <v>1213</v>
      </c>
      <c r="AS330" s="854">
        <f>S330</f>
        <v>0.6</v>
      </c>
      <c r="AT330" s="854">
        <f>IF(AL330="","",MIN(AL330:AL335))</f>
        <v>0.216</v>
      </c>
      <c r="AU330" s="851" t="str">
        <f>IFERROR(IF(AT330="","",IF(AT330&lt;=0.2,"Muy Baja",IF(AT330&lt;=0.4,"Baja",IF(AT330&lt;=0.6,"Media",IF(AT330&lt;=0.8,"Alta","Muy Alta"))))),"")</f>
        <v>Baja</v>
      </c>
      <c r="AV330" s="854">
        <f>Y330</f>
        <v>0.6</v>
      </c>
      <c r="AW330" s="854">
        <f>IF(AM330="","",MIN(AM330:AM335))</f>
        <v>0.6</v>
      </c>
      <c r="AX330" s="851" t="str">
        <f>IFERROR(IF(AW330="","",IF(AW330&lt;=0.2,"Leve",IF(AW330&lt;=0.4,"Menor",IF(AW330&lt;=0.6,"Moderado",IF(AW330&lt;=0.8,"Mayor","Catastrófico"))))),"")</f>
        <v>Moderado</v>
      </c>
      <c r="AY330" s="851" t="str">
        <f>AA330</f>
        <v>Moderado</v>
      </c>
      <c r="AZ330" s="851" t="str">
        <f>IFERROR(IF(OR(AND(AU330="Muy Baja",AX330="Leve"),AND(AU330="Muy Baja",AX330="Menor"),AND(AU330="Baja",AX330="Leve")),"Bajo",IF(OR(AND(AU330="Muy baja",AX330="Moderado"),AND(AU330="Baja",AX330="Menor"),AND(AU330="Baja",AX330="Moderado"),AND(AU330="Media",AX330="Leve"),AND(AU330="Media",AX330="Menor"),AND(AU330="Media",AX330="Moderado"),AND(AU330="Alta",AX330="Leve"),AND(AU330="Alta",AX330="Menor")),"Moderado",IF(OR(AND(AU330="Muy Baja",AX330="Mayor"),AND(AU330="Baja",AX330="Mayor"),AND(AU330="Media",AX330="Mayor"),AND(AU330="Alta",AX330="Moderado"),AND(AU330="Alta",AX330="Mayor"),AND(AU330="Muy Alta",AX330="Leve"),AND(AU330="Muy Alta",AX330="Menor"),AND(AU330="Muy Alta",AX330="Moderado"),AND(AU330="Muy Alta",AX330="Mayor")),"Alto",IF(OR(AND(AU330="Muy Baja",AX330="Catastrófico"),AND(AU330="Baja",AX330="Catastrófico"),AND(AU330="Media",AX330="Catastrófico"),AND(AU330="Alta",AX330="Catastrófico"),AND(AU330="Muy Alta",AX330="Catastrófico")),"Extremo","")))),"")</f>
        <v>Moderado</v>
      </c>
      <c r="BA330" s="797" t="s">
        <v>223</v>
      </c>
      <c r="BB330" s="784" t="s">
        <v>1214</v>
      </c>
      <c r="BC330" s="784" t="s">
        <v>1215</v>
      </c>
      <c r="BD330" s="104">
        <f t="shared" si="72"/>
        <v>2</v>
      </c>
      <c r="BE330" s="9"/>
      <c r="BF330" s="9">
        <v>1</v>
      </c>
      <c r="BG330" s="9"/>
      <c r="BH330" s="9">
        <v>1</v>
      </c>
      <c r="BI330" s="47" t="s">
        <v>1216</v>
      </c>
      <c r="BJ330" s="47" t="s">
        <v>1217</v>
      </c>
      <c r="BK330" s="362" t="s">
        <v>232</v>
      </c>
      <c r="BL330" s="363" t="s">
        <v>232</v>
      </c>
      <c r="BM330" s="363" t="s">
        <v>609</v>
      </c>
      <c r="BN330" s="49"/>
      <c r="BO330" s="49"/>
      <c r="BP330" s="49"/>
      <c r="BQ330" s="105" t="str">
        <f t="shared" si="73"/>
        <v/>
      </c>
      <c r="BR330" s="129" t="str">
        <f t="shared" si="74"/>
        <v/>
      </c>
      <c r="BS330" s="974" t="s">
        <v>1218</v>
      </c>
      <c r="BT330" s="974" t="s">
        <v>305</v>
      </c>
      <c r="BU330" s="974" t="s">
        <v>405</v>
      </c>
      <c r="BV330" s="974" t="s">
        <v>405</v>
      </c>
    </row>
    <row r="331" spans="1:74" ht="145.5" customHeight="1" x14ac:dyDescent="0.25">
      <c r="A331" s="925"/>
      <c r="B331" s="928"/>
      <c r="C331" s="904"/>
      <c r="D331" s="828"/>
      <c r="E331" s="831"/>
      <c r="F331" s="834"/>
      <c r="G331" s="804"/>
      <c r="H331" s="837"/>
      <c r="I331" s="798"/>
      <c r="J331" s="840"/>
      <c r="K331" s="837"/>
      <c r="L331" s="804"/>
      <c r="M331" s="874"/>
      <c r="N331" s="804"/>
      <c r="O331" s="804"/>
      <c r="P331" s="868"/>
      <c r="Q331" s="880"/>
      <c r="R331" s="798"/>
      <c r="S331" s="861"/>
      <c r="T331" s="798"/>
      <c r="U331" s="861"/>
      <c r="V331" s="798"/>
      <c r="W331" s="861"/>
      <c r="X331" s="864"/>
      <c r="Y331" s="861"/>
      <c r="Z331" s="861"/>
      <c r="AA331" s="852"/>
      <c r="AB331" s="152">
        <v>2</v>
      </c>
      <c r="AC331" s="151" t="s">
        <v>1202</v>
      </c>
      <c r="AD331" s="151" t="s">
        <v>1219</v>
      </c>
      <c r="AE331" s="151" t="s">
        <v>1220</v>
      </c>
      <c r="AF331" s="173" t="str">
        <f>IF(OR(AG331="Preventivo",AG331="Detectivo"),"Probabilidad",IF(AG331="Correctivo","Impacto",""))</f>
        <v>Probabilidad</v>
      </c>
      <c r="AG331" s="155" t="s">
        <v>216</v>
      </c>
      <c r="AH331" s="148">
        <f t="shared" si="69"/>
        <v>0.25</v>
      </c>
      <c r="AI331" s="155" t="s">
        <v>217</v>
      </c>
      <c r="AJ331" s="148">
        <f t="shared" si="70"/>
        <v>0.15</v>
      </c>
      <c r="AK331" s="149">
        <f t="shared" si="71"/>
        <v>0.4</v>
      </c>
      <c r="AL331" s="174">
        <f>IFERROR(IF(AND(AF330="Probabilidad",AF331="Probabilidad"),(AL330-(+AL330*AK331)),IF(AF331="Probabilidad",(S330-(+S330*AK331)),IF(AF331="Impacto",AL330,""))),"")</f>
        <v>0.216</v>
      </c>
      <c r="AM331" s="174">
        <f>IFERROR(IF(AND(AF330="Impacto",AF331="Impacto"),(AM330-(+AM330*AK331)),IF(AF331="Impacto",(Y330-(+Y330*AK331)),IF(AF331="Probabilidad",AM330,""))),"")</f>
        <v>0.6</v>
      </c>
      <c r="AN331" s="155" t="s">
        <v>218</v>
      </c>
      <c r="AO331" s="155" t="s">
        <v>242</v>
      </c>
      <c r="AP331" s="155" t="s">
        <v>243</v>
      </c>
      <c r="AQ331" s="155" t="s">
        <v>221</v>
      </c>
      <c r="AR331" s="837"/>
      <c r="AS331" s="855"/>
      <c r="AT331" s="855"/>
      <c r="AU331" s="852"/>
      <c r="AV331" s="855"/>
      <c r="AW331" s="855"/>
      <c r="AX331" s="852"/>
      <c r="AY331" s="852"/>
      <c r="AZ331" s="852"/>
      <c r="BA331" s="798"/>
      <c r="BB331" s="131"/>
      <c r="BC331" s="131"/>
      <c r="BD331" s="175" t="str">
        <f t="shared" si="72"/>
        <v/>
      </c>
      <c r="BE331" s="151"/>
      <c r="BF331" s="151"/>
      <c r="BG331" s="151"/>
      <c r="BH331" s="151"/>
      <c r="BI331" s="131"/>
      <c r="BJ331" s="131"/>
      <c r="BK331" s="131"/>
      <c r="BL331" s="131"/>
      <c r="BM331" s="157"/>
      <c r="BN331" s="157"/>
      <c r="BO331" s="157"/>
      <c r="BP331" s="157"/>
      <c r="BQ331" s="158" t="str">
        <f t="shared" si="73"/>
        <v/>
      </c>
      <c r="BR331" s="159" t="str">
        <f t="shared" si="74"/>
        <v/>
      </c>
      <c r="BS331" s="975"/>
      <c r="BT331" s="975"/>
      <c r="BU331" s="975"/>
      <c r="BV331" s="975"/>
    </row>
    <row r="332" spans="1:74" x14ac:dyDescent="0.25">
      <c r="A332" s="925"/>
      <c r="B332" s="928"/>
      <c r="C332" s="904"/>
      <c r="D332" s="828"/>
      <c r="E332" s="831"/>
      <c r="F332" s="834"/>
      <c r="G332" s="804"/>
      <c r="H332" s="837"/>
      <c r="I332" s="798"/>
      <c r="J332" s="840"/>
      <c r="K332" s="837"/>
      <c r="L332" s="804"/>
      <c r="M332" s="874"/>
      <c r="N332" s="804"/>
      <c r="O332" s="804"/>
      <c r="P332" s="868"/>
      <c r="Q332" s="880"/>
      <c r="R332" s="798"/>
      <c r="S332" s="861"/>
      <c r="T332" s="798"/>
      <c r="U332" s="861"/>
      <c r="V332" s="798"/>
      <c r="W332" s="861"/>
      <c r="X332" s="864"/>
      <c r="Y332" s="861"/>
      <c r="Z332" s="861"/>
      <c r="AA332" s="852"/>
      <c r="AB332" s="152">
        <v>3</v>
      </c>
      <c r="AC332" s="132"/>
      <c r="AD332" s="132"/>
      <c r="AE332" s="151"/>
      <c r="AF332" s="147" t="str">
        <f>IF(OR(AG332="Preventivo",AG332="Detectivo"),"Probabilidad",IF(AG332="Correctivo","Impacto",""))</f>
        <v/>
      </c>
      <c r="AG332" s="153"/>
      <c r="AH332" s="148" t="str">
        <f t="shared" si="69"/>
        <v/>
      </c>
      <c r="AI332" s="153"/>
      <c r="AJ332" s="148" t="str">
        <f t="shared" si="70"/>
        <v/>
      </c>
      <c r="AK332" s="149" t="str">
        <f t="shared" si="71"/>
        <v/>
      </c>
      <c r="AL332" s="154" t="str">
        <f>IFERROR(IF(AND(AF331="Probabilidad",AF332="Probabilidad"),(AL331-(+AL331*AK332)),IF(AND(AF331="Impacto",AF332="Probabilidad"),(AL330-(+AL330*AK332)),IF(AF332="Impacto",AL331,""))),"")</f>
        <v/>
      </c>
      <c r="AM332" s="154" t="str">
        <f>IFERROR(IF(AND(AF331="Impacto",AF332="Impacto"),(AM331-(+AM331*AK332)),IF(AND(AF331="Probabilidad",AF332="Impacto"),(AM330-(+AM330*AK332)),IF(AF332="Probabilidad",AM331,""))),"")</f>
        <v/>
      </c>
      <c r="AN332" s="155"/>
      <c r="AO332" s="155"/>
      <c r="AP332" s="155"/>
      <c r="AQ332" s="155"/>
      <c r="AR332" s="837"/>
      <c r="AS332" s="855"/>
      <c r="AT332" s="855"/>
      <c r="AU332" s="852"/>
      <c r="AV332" s="855"/>
      <c r="AW332" s="855"/>
      <c r="AX332" s="852"/>
      <c r="AY332" s="852"/>
      <c r="AZ332" s="852"/>
      <c r="BA332" s="798"/>
      <c r="BB332" s="131"/>
      <c r="BC332" s="131"/>
      <c r="BD332" s="175" t="str">
        <f t="shared" si="72"/>
        <v/>
      </c>
      <c r="BE332" s="151"/>
      <c r="BF332" s="151"/>
      <c r="BG332" s="151"/>
      <c r="BH332" s="151"/>
      <c r="BI332" s="131"/>
      <c r="BJ332" s="131"/>
      <c r="BK332" s="131"/>
      <c r="BL332" s="131"/>
      <c r="BM332" s="157"/>
      <c r="BN332" s="157"/>
      <c r="BO332" s="157"/>
      <c r="BP332" s="157"/>
      <c r="BQ332" s="158" t="str">
        <f t="shared" si="73"/>
        <v/>
      </c>
      <c r="BR332" s="159" t="str">
        <f t="shared" si="74"/>
        <v/>
      </c>
      <c r="BS332" s="975"/>
      <c r="BT332" s="975"/>
      <c r="BU332" s="975"/>
      <c r="BV332" s="975"/>
    </row>
    <row r="333" spans="1:74" x14ac:dyDescent="0.25">
      <c r="A333" s="925"/>
      <c r="B333" s="928"/>
      <c r="C333" s="904"/>
      <c r="D333" s="828"/>
      <c r="E333" s="831"/>
      <c r="F333" s="834"/>
      <c r="G333" s="804"/>
      <c r="H333" s="837"/>
      <c r="I333" s="798"/>
      <c r="J333" s="840"/>
      <c r="K333" s="837"/>
      <c r="L333" s="804"/>
      <c r="M333" s="874"/>
      <c r="N333" s="804"/>
      <c r="O333" s="804"/>
      <c r="P333" s="868"/>
      <c r="Q333" s="880"/>
      <c r="R333" s="798"/>
      <c r="S333" s="861"/>
      <c r="T333" s="798"/>
      <c r="U333" s="861"/>
      <c r="V333" s="798"/>
      <c r="W333" s="861"/>
      <c r="X333" s="864"/>
      <c r="Y333" s="861"/>
      <c r="Z333" s="861"/>
      <c r="AA333" s="852"/>
      <c r="AB333" s="152">
        <v>4</v>
      </c>
      <c r="AC333" s="151"/>
      <c r="AD333" s="151"/>
      <c r="AE333" s="151"/>
      <c r="AF333" s="147" t="str">
        <f t="shared" si="68"/>
        <v/>
      </c>
      <c r="AG333" s="153"/>
      <c r="AH333" s="148" t="str">
        <f t="shared" si="69"/>
        <v/>
      </c>
      <c r="AI333" s="153"/>
      <c r="AJ333" s="148" t="str">
        <f t="shared" si="70"/>
        <v/>
      </c>
      <c r="AK333" s="149" t="str">
        <f t="shared" si="71"/>
        <v/>
      </c>
      <c r="AL333" s="154" t="str">
        <f>IFERROR(IF(AND(AF332="Probabilidad",AF333="Probabilidad"),(AL332-(+AL332*AK333)),IF(AND(AF332="Impacto",AF333="Probabilidad"),(AL331-(+AL331*AK333)),IF(AF333="Impacto",AL332,""))),"")</f>
        <v/>
      </c>
      <c r="AM333" s="154" t="str">
        <f>IFERROR(IF(AND(AF332="Impacto",AF333="Impacto"),(AM332-(+AM332*AK333)),IF(AND(AF332="Probabilidad",AF333="Impacto"),(AM331-(+AM331*AK333)),IF(AF333="Probabilidad",AM332,""))),"")</f>
        <v/>
      </c>
      <c r="AN333" s="155"/>
      <c r="AO333" s="155"/>
      <c r="AP333" s="155"/>
      <c r="AQ333" s="155"/>
      <c r="AR333" s="837"/>
      <c r="AS333" s="855"/>
      <c r="AT333" s="855"/>
      <c r="AU333" s="852"/>
      <c r="AV333" s="855"/>
      <c r="AW333" s="855"/>
      <c r="AX333" s="852"/>
      <c r="AY333" s="852"/>
      <c r="AZ333" s="852"/>
      <c r="BA333" s="798"/>
      <c r="BB333" s="131"/>
      <c r="BC333" s="131"/>
      <c r="BD333" s="175" t="str">
        <f t="shared" si="72"/>
        <v/>
      </c>
      <c r="BE333" s="151"/>
      <c r="BF333" s="151"/>
      <c r="BG333" s="151"/>
      <c r="BH333" s="151"/>
      <c r="BI333" s="131"/>
      <c r="BJ333" s="131"/>
      <c r="BK333" s="131"/>
      <c r="BL333" s="131"/>
      <c r="BM333" s="157"/>
      <c r="BN333" s="157"/>
      <c r="BO333" s="157"/>
      <c r="BP333" s="157"/>
      <c r="BQ333" s="158" t="str">
        <f t="shared" si="73"/>
        <v/>
      </c>
      <c r="BR333" s="159" t="str">
        <f t="shared" si="74"/>
        <v/>
      </c>
      <c r="BS333" s="975"/>
      <c r="BT333" s="975"/>
      <c r="BU333" s="975"/>
      <c r="BV333" s="975"/>
    </row>
    <row r="334" spans="1:74" x14ac:dyDescent="0.25">
      <c r="A334" s="925"/>
      <c r="B334" s="928"/>
      <c r="C334" s="904"/>
      <c r="D334" s="828"/>
      <c r="E334" s="831"/>
      <c r="F334" s="834"/>
      <c r="G334" s="804"/>
      <c r="H334" s="837"/>
      <c r="I334" s="798"/>
      <c r="J334" s="840"/>
      <c r="K334" s="837"/>
      <c r="L334" s="804"/>
      <c r="M334" s="874"/>
      <c r="N334" s="804"/>
      <c r="O334" s="804"/>
      <c r="P334" s="868"/>
      <c r="Q334" s="880"/>
      <c r="R334" s="798"/>
      <c r="S334" s="861"/>
      <c r="T334" s="798"/>
      <c r="U334" s="861"/>
      <c r="V334" s="798"/>
      <c r="W334" s="861"/>
      <c r="X334" s="864"/>
      <c r="Y334" s="861"/>
      <c r="Z334" s="861"/>
      <c r="AA334" s="852"/>
      <c r="AB334" s="152">
        <v>5</v>
      </c>
      <c r="AC334" s="176"/>
      <c r="AD334" s="176"/>
      <c r="AE334" s="151"/>
      <c r="AF334" s="147" t="str">
        <f t="shared" si="68"/>
        <v/>
      </c>
      <c r="AG334" s="153"/>
      <c r="AH334" s="148" t="str">
        <f t="shared" si="69"/>
        <v/>
      </c>
      <c r="AI334" s="153"/>
      <c r="AJ334" s="148" t="str">
        <f t="shared" si="70"/>
        <v/>
      </c>
      <c r="AK334" s="149" t="str">
        <f t="shared" si="71"/>
        <v/>
      </c>
      <c r="AL334" s="154" t="str">
        <f>IFERROR(IF(AND(AF333="Probabilidad",AF334="Probabilidad"),(AL333-(+AL333*AK334)),IF(AND(AF333="Impacto",AF334="Probabilidad"),(AL332-(+AL332*AK334)),IF(AF334="Impacto",AL333,""))),"")</f>
        <v/>
      </c>
      <c r="AM334" s="154" t="str">
        <f>IFERROR(IF(AND(AF333="Impacto",AF334="Impacto"),(AM333-(+AM333*AK334)),IF(AND(AF333="Probabilidad",AF334="Impacto"),(AM332-(+AM332*AK334)),IF(AF334="Probabilidad",AM333,""))),"")</f>
        <v/>
      </c>
      <c r="AN334" s="155"/>
      <c r="AO334" s="155"/>
      <c r="AP334" s="155"/>
      <c r="AQ334" s="155"/>
      <c r="AR334" s="837"/>
      <c r="AS334" s="855"/>
      <c r="AT334" s="855"/>
      <c r="AU334" s="852"/>
      <c r="AV334" s="855"/>
      <c r="AW334" s="855"/>
      <c r="AX334" s="852"/>
      <c r="AY334" s="852"/>
      <c r="AZ334" s="852"/>
      <c r="BA334" s="798"/>
      <c r="BB334" s="131"/>
      <c r="BC334" s="131"/>
      <c r="BD334" s="175" t="str">
        <f t="shared" si="72"/>
        <v/>
      </c>
      <c r="BE334" s="151"/>
      <c r="BF334" s="151"/>
      <c r="BG334" s="151"/>
      <c r="BH334" s="151"/>
      <c r="BI334" s="131"/>
      <c r="BJ334" s="131"/>
      <c r="BK334" s="131"/>
      <c r="BL334" s="131"/>
      <c r="BM334" s="157"/>
      <c r="BN334" s="157"/>
      <c r="BO334" s="157"/>
      <c r="BP334" s="157"/>
      <c r="BQ334" s="158" t="str">
        <f t="shared" si="73"/>
        <v/>
      </c>
      <c r="BR334" s="159" t="str">
        <f t="shared" si="74"/>
        <v/>
      </c>
      <c r="BS334" s="975"/>
      <c r="BT334" s="975"/>
      <c r="BU334" s="975"/>
      <c r="BV334" s="975"/>
    </row>
    <row r="335" spans="1:74" ht="15.75" customHeight="1" thickBot="1" x14ac:dyDescent="0.3">
      <c r="A335" s="926"/>
      <c r="B335" s="929"/>
      <c r="C335" s="905"/>
      <c r="D335" s="960"/>
      <c r="E335" s="961"/>
      <c r="F335" s="962"/>
      <c r="G335" s="963"/>
      <c r="H335" s="964"/>
      <c r="I335" s="965"/>
      <c r="J335" s="966"/>
      <c r="K335" s="964"/>
      <c r="L335" s="963"/>
      <c r="M335" s="968"/>
      <c r="N335" s="963"/>
      <c r="O335" s="963"/>
      <c r="P335" s="969"/>
      <c r="Q335" s="970"/>
      <c r="R335" s="965"/>
      <c r="S335" s="971"/>
      <c r="T335" s="965"/>
      <c r="U335" s="971"/>
      <c r="V335" s="965"/>
      <c r="W335" s="971"/>
      <c r="X335" s="978"/>
      <c r="Y335" s="971"/>
      <c r="Z335" s="971"/>
      <c r="AA335" s="979"/>
      <c r="AB335" s="259">
        <v>6</v>
      </c>
      <c r="AC335" s="257"/>
      <c r="AD335" s="257"/>
      <c r="AE335" s="257"/>
      <c r="AF335" s="260" t="str">
        <f t="shared" si="68"/>
        <v/>
      </c>
      <c r="AG335" s="261"/>
      <c r="AH335" s="258" t="str">
        <f t="shared" si="69"/>
        <v/>
      </c>
      <c r="AI335" s="261"/>
      <c r="AJ335" s="258" t="str">
        <f t="shared" si="70"/>
        <v/>
      </c>
      <c r="AK335" s="262" t="str">
        <f t="shared" si="71"/>
        <v/>
      </c>
      <c r="AL335" s="263" t="str">
        <f>IFERROR(IF(AND(AF334="Probabilidad",AF335="Probabilidad"),(AL334-(+AL334*AK335)),IF(AND(AF334="Impacto",AF335="Probabilidad"),(AL333-(+AL333*AK335)),IF(AF335="Impacto",AL334,""))),"")</f>
        <v/>
      </c>
      <c r="AM335" s="263" t="str">
        <f>IFERROR(IF(AND(AF334="Impacto",AF335="Impacto"),(AM334-(+AM334*AK335)),IF(AND(AF334="Probabilidad",AF335="Impacto"),(AM333-(+AM333*AK335)),IF(AF335="Probabilidad",AM334,""))),"")</f>
        <v/>
      </c>
      <c r="AN335" s="264"/>
      <c r="AO335" s="264"/>
      <c r="AP335" s="264"/>
      <c r="AQ335" s="264"/>
      <c r="AR335" s="964"/>
      <c r="AS335" s="988"/>
      <c r="AT335" s="988"/>
      <c r="AU335" s="979"/>
      <c r="AV335" s="988"/>
      <c r="AW335" s="988"/>
      <c r="AX335" s="979"/>
      <c r="AY335" s="979"/>
      <c r="AZ335" s="979"/>
      <c r="BA335" s="965"/>
      <c r="BB335" s="265"/>
      <c r="BC335" s="265"/>
      <c r="BD335" s="266" t="str">
        <f t="shared" si="72"/>
        <v/>
      </c>
      <c r="BE335" s="257"/>
      <c r="BF335" s="257"/>
      <c r="BG335" s="257"/>
      <c r="BH335" s="257"/>
      <c r="BI335" s="265"/>
      <c r="BJ335" s="265"/>
      <c r="BK335" s="265"/>
      <c r="BL335" s="265"/>
      <c r="BM335" s="267"/>
      <c r="BN335" s="267"/>
      <c r="BO335" s="267"/>
      <c r="BP335" s="267"/>
      <c r="BQ335" s="268" t="str">
        <f t="shared" si="73"/>
        <v/>
      </c>
      <c r="BR335" s="269" t="str">
        <f t="shared" si="74"/>
        <v/>
      </c>
      <c r="BS335" s="976"/>
      <c r="BT335" s="977"/>
      <c r="BU335" s="977"/>
      <c r="BV335" s="977"/>
    </row>
    <row r="336" spans="1:74" ht="109.5" customHeight="1" x14ac:dyDescent="0.25">
      <c r="A336" s="924" t="s">
        <v>1221</v>
      </c>
      <c r="B336" s="927" t="s">
        <v>202</v>
      </c>
      <c r="C336" s="903" t="s">
        <v>1222</v>
      </c>
      <c r="D336" s="827" t="s">
        <v>204</v>
      </c>
      <c r="E336" s="830" t="s">
        <v>1223</v>
      </c>
      <c r="F336" s="833">
        <v>1</v>
      </c>
      <c r="G336" s="867" t="s">
        <v>1224</v>
      </c>
      <c r="H336" s="836"/>
      <c r="I336" s="797"/>
      <c r="J336" s="956" t="s">
        <v>1225</v>
      </c>
      <c r="K336" s="842" t="s">
        <v>324</v>
      </c>
      <c r="L336" s="803" t="s">
        <v>209</v>
      </c>
      <c r="M336" s="959" t="s">
        <v>1226</v>
      </c>
      <c r="N336" s="803"/>
      <c r="O336" s="803"/>
      <c r="P336" s="994" t="s">
        <v>1227</v>
      </c>
      <c r="Q336" s="879">
        <v>1</v>
      </c>
      <c r="R336" s="797" t="s">
        <v>212</v>
      </c>
      <c r="S336" s="860">
        <f>IF(R336="Muy Alta",100%,IF(R336="Alta",80%,IF(R336="Media",60%,IF(R336="Baja",40%,IF(R336="Muy Baja",20%,"")))))</f>
        <v>0.6</v>
      </c>
      <c r="T336" s="797"/>
      <c r="U336" s="860" t="str">
        <f>IF(T336="Catastrófico",100%,IF(T336="Mayor",80%,IF(T336="Moderado",60%,IF(T336="Menor",40%,IF(T336="Leve",20%,"")))))</f>
        <v/>
      </c>
      <c r="V336" s="797" t="s">
        <v>328</v>
      </c>
      <c r="W336" s="860">
        <f>IF(V336="Catastrófico",100%,IF(V336="Mayor",80%,IF(V336="Moderado",60%,IF(V336="Menor",40%,IF(V336="Leve",20%,"")))))</f>
        <v>0.2</v>
      </c>
      <c r="X336" s="863" t="str">
        <f>IF(Y336=100%,"Catastrófico",IF(Y336=80%,"Mayor",IF(Y336=60%,"Moderado",IF(Y336=40%,"Menor",IF(Y336=20%,"Leve","")))))</f>
        <v>Leve</v>
      </c>
      <c r="Y336" s="860">
        <f>IF(AND(U336="",W336=""),"",MAX(U336,W336))</f>
        <v>0.2</v>
      </c>
      <c r="Z336" s="860" t="str">
        <f>CONCATENATE(R336,X336)</f>
        <v>MediaLeve</v>
      </c>
      <c r="AA336" s="845" t="str">
        <f>IF(Z336="Muy AltaLeve","Alto",IF(Z336="Muy AltaMenor","Alto",IF(Z336="Muy AltaModerado","Alto",IF(Z336="Muy AltaMayor","Alto",IF(Z336="Muy AltaCatastrófico","Extremo",IF(Z336="AltaLeve","Moderado",IF(Z336="AltaMenor","Moderado",IF(Z336="AltaModerado","Alto",IF(Z336="AltaMayor","Alto",IF(Z336="AltaCatastrófico","Extremo",IF(Z336="MediaLeve","Moderado",IF(Z336="MediaMenor","Moderado",IF(Z336="MediaModerado","Moderado",IF(Z336="MediaMayor","Alto",IF(Z336="MediaCatastrófico","Extremo",IF(Z336="BajaLeve","Bajo",IF(Z336="BajaMenor","Moderado",IF(Z336="BajaModerado","Moderado",IF(Z336="BajaMayor","Alto",IF(Z336="BajaCatastrófico","Extremo",IF(Z336="Muy BajaLeve","Bajo",IF(Z336="Muy BajaMenor","Bajo",IF(Z336="Muy BajaModerado","Moderado",IF(Z336="Muy BajaMayor","Alto",IF(Z336="Muy BajaCatastrófico","Extremo","")))))))))))))))))))))))))</f>
        <v>Moderado</v>
      </c>
      <c r="AB336" s="98">
        <v>1</v>
      </c>
      <c r="AC336" s="9" t="s">
        <v>1228</v>
      </c>
      <c r="AD336" s="9" t="s">
        <v>1229</v>
      </c>
      <c r="AE336" s="289" t="s">
        <v>1230</v>
      </c>
      <c r="AF336" s="147" t="str">
        <f t="shared" si="68"/>
        <v>Probabilidad</v>
      </c>
      <c r="AG336" s="10" t="s">
        <v>286</v>
      </c>
      <c r="AH336" s="148">
        <f t="shared" si="69"/>
        <v>0.15</v>
      </c>
      <c r="AI336" s="10" t="s">
        <v>217</v>
      </c>
      <c r="AJ336" s="148">
        <f t="shared" si="70"/>
        <v>0.15</v>
      </c>
      <c r="AK336" s="149">
        <f t="shared" si="71"/>
        <v>0.3</v>
      </c>
      <c r="AL336" s="101">
        <f>IFERROR(IF(AF336="Probabilidad",(S336-(+S336*AK336)),IF(AF336="Impacto",S336,"")),"")</f>
        <v>0.42</v>
      </c>
      <c r="AM336" s="101">
        <f>IFERROR(IF(AF336="Impacto",(Y336-(+Y336*AK336)),IF(AF336="Probabilidad",Y336,"")),"")</f>
        <v>0.2</v>
      </c>
      <c r="AN336" s="51" t="s">
        <v>218</v>
      </c>
      <c r="AO336" s="51" t="s">
        <v>242</v>
      </c>
      <c r="AP336" s="51" t="s">
        <v>220</v>
      </c>
      <c r="AQ336" s="51" t="s">
        <v>221</v>
      </c>
      <c r="AR336" s="866" t="s">
        <v>1231</v>
      </c>
      <c r="AS336" s="854">
        <f>S336</f>
        <v>0.6</v>
      </c>
      <c r="AT336" s="854">
        <f>IF(AL336="","",MIN(AL336:AL341))</f>
        <v>0.252</v>
      </c>
      <c r="AU336" s="851" t="str">
        <f>IFERROR(IF(AT336="","",IF(AT336&lt;=0.2,"Muy Baja",IF(AT336&lt;=0.4,"Baja",IF(AT336&lt;=0.6,"Media",IF(AT336&lt;=0.8,"Alta","Muy Alta"))))),"")</f>
        <v>Baja</v>
      </c>
      <c r="AV336" s="854">
        <f>Y336</f>
        <v>0.2</v>
      </c>
      <c r="AW336" s="854">
        <f>IF(AM336="","",MIN(AM336:AM341))</f>
        <v>0.2</v>
      </c>
      <c r="AX336" s="851" t="str">
        <f>IFERROR(IF(AW336="","",IF(AW336&lt;=0.2,"Leve",IF(AW336&lt;=0.4,"Menor",IF(AW336&lt;=0.6,"Moderado",IF(AW336&lt;=0.8,"Mayor","Catastrófico"))))),"")</f>
        <v>Leve</v>
      </c>
      <c r="AY336" s="851" t="str">
        <f>AA336</f>
        <v>Moderado</v>
      </c>
      <c r="AZ336" s="851" t="str">
        <f>IFERROR(IF(OR(AND(AU336="Muy Baja",AX336="Leve"),AND(AU336="Muy Baja",AX336="Menor"),AND(AU336="Baja",AX336="Leve")),"Bajo",IF(OR(AND(AU336="Muy baja",AX336="Moderado"),AND(AU336="Baja",AX336="Menor"),AND(AU336="Baja",AX336="Moderado"),AND(AU336="Media",AX336="Leve"),AND(AU336="Media",AX336="Menor"),AND(AU336="Media",AX336="Moderado"),AND(AU336="Alta",AX336="Leve"),AND(AU336="Alta",AX336="Menor")),"Moderado",IF(OR(AND(AU336="Muy Baja",AX336="Mayor"),AND(AU336="Baja",AX336="Mayor"),AND(AU336="Media",AX336="Mayor"),AND(AU336="Alta",AX336="Moderado"),AND(AU336="Alta",AX336="Mayor"),AND(AU336="Muy Alta",AX336="Leve"),AND(AU336="Muy Alta",AX336="Menor"),AND(AU336="Muy Alta",AX336="Moderado"),AND(AU336="Muy Alta",AX336="Mayor")),"Alto",IF(OR(AND(AU336="Muy Baja",AX336="Catastrófico"),AND(AU336="Baja",AX336="Catastrófico"),AND(AU336="Media",AX336="Catastrófico"),AND(AU336="Alta",AX336="Catastrófico"),AND(AU336="Muy Alta",AX336="Catastrófico")),"Extremo","")))),"")</f>
        <v>Bajo</v>
      </c>
      <c r="BA336" s="797" t="s">
        <v>257</v>
      </c>
      <c r="BB336" s="218"/>
      <c r="BC336" s="218"/>
      <c r="BD336" s="103" t="str">
        <f>IF(SUM(BE336:BH336)=0,"",SUM(BE336:BH336))</f>
        <v/>
      </c>
      <c r="BE336" s="50"/>
      <c r="BF336" s="50"/>
      <c r="BG336" s="50"/>
      <c r="BH336" s="50"/>
      <c r="BI336" s="47"/>
      <c r="BJ336" s="47"/>
      <c r="BK336" s="47" t="s">
        <v>1232</v>
      </c>
      <c r="BL336" s="47" t="s">
        <v>232</v>
      </c>
      <c r="BM336" s="49" t="s">
        <v>1232</v>
      </c>
      <c r="BN336" s="49" t="s">
        <v>232</v>
      </c>
      <c r="BO336" s="49" t="s">
        <v>232</v>
      </c>
      <c r="BP336" s="49" t="s">
        <v>232</v>
      </c>
      <c r="BQ336" s="105" t="str">
        <f>IF(SUM(BM336:BP336)=0,"",SUM(BM336:BP336))</f>
        <v/>
      </c>
      <c r="BR336" s="129" t="str">
        <f>IF(ISERROR(BQ336/BD336),"",(BQ336/BD336))</f>
        <v/>
      </c>
      <c r="BS336" s="997" t="s">
        <v>1233</v>
      </c>
      <c r="BT336" s="947" t="s">
        <v>305</v>
      </c>
      <c r="BU336" s="947" t="s">
        <v>405</v>
      </c>
      <c r="BV336" s="947" t="s">
        <v>405</v>
      </c>
    </row>
    <row r="337" spans="1:74" ht="109.5" customHeight="1" x14ac:dyDescent="0.25">
      <c r="A337" s="925"/>
      <c r="B337" s="928"/>
      <c r="C337" s="904"/>
      <c r="D337" s="828"/>
      <c r="E337" s="831"/>
      <c r="F337" s="834"/>
      <c r="G337" s="868"/>
      <c r="H337" s="837"/>
      <c r="I337" s="798"/>
      <c r="J337" s="840"/>
      <c r="K337" s="843"/>
      <c r="L337" s="804"/>
      <c r="M337" s="874"/>
      <c r="N337" s="804"/>
      <c r="O337" s="804"/>
      <c r="P337" s="995"/>
      <c r="Q337" s="880"/>
      <c r="R337" s="798"/>
      <c r="S337" s="861"/>
      <c r="T337" s="798"/>
      <c r="U337" s="861"/>
      <c r="V337" s="798"/>
      <c r="W337" s="861"/>
      <c r="X337" s="864"/>
      <c r="Y337" s="861"/>
      <c r="Z337" s="861"/>
      <c r="AA337" s="846"/>
      <c r="AB337" s="152">
        <v>2</v>
      </c>
      <c r="AC337" s="132" t="s">
        <v>1234</v>
      </c>
      <c r="AD337" s="132" t="s">
        <v>282</v>
      </c>
      <c r="AE337" s="288" t="s">
        <v>1235</v>
      </c>
      <c r="AF337" s="147" t="str">
        <f t="shared" si="68"/>
        <v>Probabilidad</v>
      </c>
      <c r="AG337" s="153" t="s">
        <v>216</v>
      </c>
      <c r="AH337" s="148">
        <f t="shared" si="69"/>
        <v>0.25</v>
      </c>
      <c r="AI337" s="153" t="s">
        <v>217</v>
      </c>
      <c r="AJ337" s="148">
        <f t="shared" si="70"/>
        <v>0.15</v>
      </c>
      <c r="AK337" s="149">
        <f t="shared" si="71"/>
        <v>0.4</v>
      </c>
      <c r="AL337" s="154">
        <f>IFERROR(IF(AND(AF336="Probabilidad",AF337="Probabilidad"),(AL336-(+AL336*AK337)),IF(AF337="Probabilidad",(S336-(+S336*AK337)),IF(AF337="Impacto",AL336,""))),"")</f>
        <v>0.252</v>
      </c>
      <c r="AM337" s="154">
        <f>IFERROR(IF(AND(AF336="Impacto",AF337="Impacto"),(AM336-(+AM336*AK337)),IF(AF337="Impacto",(Y336-(+Y336*AK337)),IF(AF337="Probabilidad",AM336,""))),"")</f>
        <v>0.2</v>
      </c>
      <c r="AN337" s="155" t="s">
        <v>218</v>
      </c>
      <c r="AO337" s="155" t="s">
        <v>219</v>
      </c>
      <c r="AP337" s="155" t="s">
        <v>220</v>
      </c>
      <c r="AQ337" s="155" t="s">
        <v>221</v>
      </c>
      <c r="AR337" s="837"/>
      <c r="AS337" s="855"/>
      <c r="AT337" s="855"/>
      <c r="AU337" s="852"/>
      <c r="AV337" s="855"/>
      <c r="AW337" s="855"/>
      <c r="AX337" s="852"/>
      <c r="AY337" s="852"/>
      <c r="AZ337" s="852"/>
      <c r="BA337" s="798"/>
      <c r="BB337" s="130"/>
      <c r="BC337" s="130"/>
      <c r="BD337" s="150" t="str">
        <f t="shared" ref="BD337:BD347" si="75">IF(SUM(BE337:BH337)=0,"",SUM(BE337:BH337))</f>
        <v/>
      </c>
      <c r="BE337" s="156"/>
      <c r="BF337" s="156"/>
      <c r="BG337" s="156"/>
      <c r="BH337" s="156"/>
      <c r="BI337" s="131"/>
      <c r="BJ337" s="131"/>
      <c r="BK337" s="131"/>
      <c r="BL337" s="131"/>
      <c r="BM337" s="157"/>
      <c r="BN337" s="157"/>
      <c r="BO337" s="157"/>
      <c r="BP337" s="157"/>
      <c r="BQ337" s="158" t="str">
        <f>IF(SUM(BM337:BP337)=0,"",SUM(BM337:BP337))</f>
        <v/>
      </c>
      <c r="BR337" s="159" t="str">
        <f>IF(ISERROR(BQ337/BD337),"",(BQ337/BD337))</f>
        <v/>
      </c>
      <c r="BS337" s="819"/>
      <c r="BT337" s="948"/>
      <c r="BU337" s="948"/>
      <c r="BV337" s="948"/>
    </row>
    <row r="338" spans="1:74" x14ac:dyDescent="0.25">
      <c r="A338" s="925"/>
      <c r="B338" s="928"/>
      <c r="C338" s="904"/>
      <c r="D338" s="828"/>
      <c r="E338" s="831"/>
      <c r="F338" s="834"/>
      <c r="G338" s="868"/>
      <c r="H338" s="837"/>
      <c r="I338" s="798"/>
      <c r="J338" s="840"/>
      <c r="K338" s="843"/>
      <c r="L338" s="804"/>
      <c r="M338" s="874"/>
      <c r="N338" s="804"/>
      <c r="O338" s="804"/>
      <c r="P338" s="995"/>
      <c r="Q338" s="880"/>
      <c r="R338" s="798"/>
      <c r="S338" s="861"/>
      <c r="T338" s="798"/>
      <c r="U338" s="861"/>
      <c r="V338" s="798"/>
      <c r="W338" s="861"/>
      <c r="X338" s="864"/>
      <c r="Y338" s="861"/>
      <c r="Z338" s="861"/>
      <c r="AA338" s="846"/>
      <c r="AB338" s="152">
        <v>3</v>
      </c>
      <c r="AC338" s="132"/>
      <c r="AD338" s="132"/>
      <c r="AE338" s="132"/>
      <c r="AF338" s="147" t="str">
        <f t="shared" si="68"/>
        <v/>
      </c>
      <c r="AG338" s="153"/>
      <c r="AH338" s="148" t="str">
        <f t="shared" si="69"/>
        <v/>
      </c>
      <c r="AI338" s="153"/>
      <c r="AJ338" s="148" t="str">
        <f t="shared" si="70"/>
        <v/>
      </c>
      <c r="AK338" s="149" t="str">
        <f t="shared" si="71"/>
        <v/>
      </c>
      <c r="AL338" s="154" t="str">
        <f>IFERROR(IF(AND(AF337="Probabilidad",AF338="Probabilidad"),(AL337-(+AL337*AK338)),IF(AND(AF337="Impacto",AF338="Probabilidad"),(AL336-(+AL336*AK338)),IF(AF338="Impacto",AL337,""))),"")</f>
        <v/>
      </c>
      <c r="AM338" s="154" t="str">
        <f>IFERROR(IF(AND(AF337="Impacto",AF338="Impacto"),(AM337-(+AM337*AK338)),IF(AND(AF337="Probabilidad",AF338="Impacto"),(AM336-(+AM336*AK338)),IF(AF338="Probabilidad",AM337,""))),"")</f>
        <v/>
      </c>
      <c r="AN338" s="155"/>
      <c r="AO338" s="155"/>
      <c r="AP338" s="155"/>
      <c r="AQ338" s="155"/>
      <c r="AR338" s="837"/>
      <c r="AS338" s="855"/>
      <c r="AT338" s="855"/>
      <c r="AU338" s="852"/>
      <c r="AV338" s="855"/>
      <c r="AW338" s="855"/>
      <c r="AX338" s="852"/>
      <c r="AY338" s="852"/>
      <c r="AZ338" s="852"/>
      <c r="BA338" s="798"/>
      <c r="BB338" s="130"/>
      <c r="BC338" s="130"/>
      <c r="BD338" s="150" t="str">
        <f t="shared" si="75"/>
        <v/>
      </c>
      <c r="BE338" s="156"/>
      <c r="BF338" s="156"/>
      <c r="BG338" s="156"/>
      <c r="BH338" s="156"/>
      <c r="BI338" s="131"/>
      <c r="BJ338" s="131"/>
      <c r="BK338" s="131"/>
      <c r="BL338" s="131"/>
      <c r="BM338" s="157"/>
      <c r="BN338" s="157"/>
      <c r="BO338" s="157"/>
      <c r="BP338" s="157"/>
      <c r="BQ338" s="158" t="str">
        <f t="shared" ref="BQ338:BQ347" si="76">IF(SUM(BM338:BP338)=0,"",SUM(BM338:BP338))</f>
        <v/>
      </c>
      <c r="BR338" s="159" t="str">
        <f t="shared" ref="BR338:BR347" si="77">IF(ISERROR(BQ338/BD338),"",(BQ338/BD338))</f>
        <v/>
      </c>
      <c r="BS338" s="819"/>
      <c r="BT338" s="948"/>
      <c r="BU338" s="948"/>
      <c r="BV338" s="948"/>
    </row>
    <row r="339" spans="1:74" x14ac:dyDescent="0.25">
      <c r="A339" s="925"/>
      <c r="B339" s="928"/>
      <c r="C339" s="904"/>
      <c r="D339" s="828"/>
      <c r="E339" s="831"/>
      <c r="F339" s="834"/>
      <c r="G339" s="868"/>
      <c r="H339" s="837"/>
      <c r="I339" s="798"/>
      <c r="J339" s="840"/>
      <c r="K339" s="843"/>
      <c r="L339" s="804"/>
      <c r="M339" s="874"/>
      <c r="N339" s="804"/>
      <c r="O339" s="804"/>
      <c r="P339" s="995"/>
      <c r="Q339" s="880"/>
      <c r="R339" s="798"/>
      <c r="S339" s="861"/>
      <c r="T339" s="798"/>
      <c r="U339" s="861"/>
      <c r="V339" s="798"/>
      <c r="W339" s="861"/>
      <c r="X339" s="864"/>
      <c r="Y339" s="861"/>
      <c r="Z339" s="861"/>
      <c r="AA339" s="846"/>
      <c r="AB339" s="152">
        <v>4</v>
      </c>
      <c r="AC339" s="151"/>
      <c r="AD339" s="151"/>
      <c r="AE339" s="151"/>
      <c r="AF339" s="147" t="str">
        <f t="shared" si="68"/>
        <v/>
      </c>
      <c r="AG339" s="153"/>
      <c r="AH339" s="148" t="str">
        <f t="shared" si="69"/>
        <v/>
      </c>
      <c r="AI339" s="153"/>
      <c r="AJ339" s="148" t="str">
        <f t="shared" si="70"/>
        <v/>
      </c>
      <c r="AK339" s="149" t="str">
        <f t="shared" si="71"/>
        <v/>
      </c>
      <c r="AL339" s="154" t="str">
        <f>IFERROR(IF(AND(AF338="Probabilidad",AF339="Probabilidad"),(AL338-(+AL338*AK339)),IF(AND(AF338="Impacto",AF339="Probabilidad"),(AL337-(+AL337*AK339)),IF(AF339="Impacto",AL338,""))),"")</f>
        <v/>
      </c>
      <c r="AM339" s="154" t="str">
        <f>IFERROR(IF(AND(AF338="Impacto",AF339="Impacto"),(AM338-(+AM338*AK339)),IF(AND(AF338="Probabilidad",AF339="Impacto"),(AM337-(+AM337*AK339)),IF(AF339="Probabilidad",AM338,""))),"")</f>
        <v/>
      </c>
      <c r="AN339" s="155"/>
      <c r="AO339" s="155"/>
      <c r="AP339" s="155"/>
      <c r="AQ339" s="155"/>
      <c r="AR339" s="837"/>
      <c r="AS339" s="855"/>
      <c r="AT339" s="855"/>
      <c r="AU339" s="852"/>
      <c r="AV339" s="855"/>
      <c r="AW339" s="855"/>
      <c r="AX339" s="852"/>
      <c r="AY339" s="852"/>
      <c r="AZ339" s="852"/>
      <c r="BA339" s="798"/>
      <c r="BB339" s="130"/>
      <c r="BC339" s="130"/>
      <c r="BD339" s="150" t="str">
        <f t="shared" si="75"/>
        <v/>
      </c>
      <c r="BE339" s="156"/>
      <c r="BF339" s="156"/>
      <c r="BG339" s="156"/>
      <c r="BH339" s="156"/>
      <c r="BI339" s="131"/>
      <c r="BJ339" s="131"/>
      <c r="BK339" s="131"/>
      <c r="BL339" s="131"/>
      <c r="BM339" s="157"/>
      <c r="BN339" s="157"/>
      <c r="BO339" s="157"/>
      <c r="BP339" s="157"/>
      <c r="BQ339" s="158" t="str">
        <f t="shared" si="76"/>
        <v/>
      </c>
      <c r="BR339" s="159" t="str">
        <f t="shared" si="77"/>
        <v/>
      </c>
      <c r="BS339" s="819"/>
      <c r="BT339" s="948"/>
      <c r="BU339" s="948"/>
      <c r="BV339" s="948"/>
    </row>
    <row r="340" spans="1:74" x14ac:dyDescent="0.25">
      <c r="A340" s="925"/>
      <c r="B340" s="928"/>
      <c r="C340" s="904"/>
      <c r="D340" s="828"/>
      <c r="E340" s="831"/>
      <c r="F340" s="834"/>
      <c r="G340" s="868"/>
      <c r="H340" s="837"/>
      <c r="I340" s="798"/>
      <c r="J340" s="840"/>
      <c r="K340" s="843"/>
      <c r="L340" s="804"/>
      <c r="M340" s="874"/>
      <c r="N340" s="804"/>
      <c r="O340" s="804"/>
      <c r="P340" s="995"/>
      <c r="Q340" s="880"/>
      <c r="R340" s="798"/>
      <c r="S340" s="861"/>
      <c r="T340" s="798"/>
      <c r="U340" s="861"/>
      <c r="V340" s="798"/>
      <c r="W340" s="861"/>
      <c r="X340" s="864"/>
      <c r="Y340" s="861"/>
      <c r="Z340" s="861"/>
      <c r="AA340" s="846"/>
      <c r="AB340" s="152">
        <v>5</v>
      </c>
      <c r="AC340" s="160"/>
      <c r="AD340" s="160"/>
      <c r="AE340" s="151"/>
      <c r="AF340" s="147" t="str">
        <f t="shared" si="68"/>
        <v/>
      </c>
      <c r="AG340" s="153"/>
      <c r="AH340" s="148" t="str">
        <f t="shared" si="69"/>
        <v/>
      </c>
      <c r="AI340" s="153"/>
      <c r="AJ340" s="148" t="str">
        <f t="shared" si="70"/>
        <v/>
      </c>
      <c r="AK340" s="149" t="str">
        <f t="shared" si="71"/>
        <v/>
      </c>
      <c r="AL340" s="154" t="str">
        <f>IFERROR(IF(AND(AF339="Probabilidad",AF340="Probabilidad"),(AL339-(+AL339*AK340)),IF(AND(AF339="Impacto",AF340="Probabilidad"),(AL338-(+AL338*AK340)),IF(AF340="Impacto",AL339,""))),"")</f>
        <v/>
      </c>
      <c r="AM340" s="154" t="str">
        <f>IFERROR(IF(AND(AF339="Impacto",AF340="Impacto"),(AM339-(+AM339*AK340)),IF(AND(AF339="Probabilidad",AF340="Impacto"),(AM338-(+AM338*AK340)),IF(AF340="Probabilidad",AM339,""))),"")</f>
        <v/>
      </c>
      <c r="AN340" s="155"/>
      <c r="AO340" s="155"/>
      <c r="AP340" s="155"/>
      <c r="AQ340" s="155"/>
      <c r="AR340" s="837"/>
      <c r="AS340" s="855"/>
      <c r="AT340" s="855"/>
      <c r="AU340" s="852"/>
      <c r="AV340" s="855"/>
      <c r="AW340" s="855"/>
      <c r="AX340" s="852"/>
      <c r="AY340" s="852"/>
      <c r="AZ340" s="852"/>
      <c r="BA340" s="798"/>
      <c r="BB340" s="130"/>
      <c r="BC340" s="130"/>
      <c r="BD340" s="150" t="str">
        <f t="shared" si="75"/>
        <v/>
      </c>
      <c r="BE340" s="156"/>
      <c r="BF340" s="156"/>
      <c r="BG340" s="156"/>
      <c r="BH340" s="156"/>
      <c r="BI340" s="131"/>
      <c r="BJ340" s="131"/>
      <c r="BK340" s="131"/>
      <c r="BL340" s="131"/>
      <c r="BM340" s="157"/>
      <c r="BN340" s="157"/>
      <c r="BO340" s="157"/>
      <c r="BP340" s="157"/>
      <c r="BQ340" s="158" t="str">
        <f t="shared" si="76"/>
        <v/>
      </c>
      <c r="BR340" s="159" t="str">
        <f t="shared" si="77"/>
        <v/>
      </c>
      <c r="BS340" s="819"/>
      <c r="BT340" s="948"/>
      <c r="BU340" s="948"/>
      <c r="BV340" s="948"/>
    </row>
    <row r="341" spans="1:74" ht="15.75" customHeight="1" thickBot="1" x14ac:dyDescent="0.3">
      <c r="A341" s="925"/>
      <c r="B341" s="928"/>
      <c r="C341" s="904"/>
      <c r="D341" s="829"/>
      <c r="E341" s="832"/>
      <c r="F341" s="835"/>
      <c r="G341" s="869"/>
      <c r="H341" s="838"/>
      <c r="I341" s="799"/>
      <c r="J341" s="841"/>
      <c r="K341" s="844"/>
      <c r="L341" s="805"/>
      <c r="M341" s="875"/>
      <c r="N341" s="805"/>
      <c r="O341" s="805"/>
      <c r="P341" s="996"/>
      <c r="Q341" s="881"/>
      <c r="R341" s="799"/>
      <c r="S341" s="862"/>
      <c r="T341" s="799"/>
      <c r="U341" s="862"/>
      <c r="V341" s="799"/>
      <c r="W341" s="862"/>
      <c r="X341" s="865"/>
      <c r="Y341" s="862"/>
      <c r="Z341" s="862"/>
      <c r="AA341" s="847"/>
      <c r="AB341" s="164">
        <v>6</v>
      </c>
      <c r="AC341" s="162"/>
      <c r="AD341" s="162"/>
      <c r="AE341" s="162"/>
      <c r="AF341" s="99" t="str">
        <f t="shared" si="68"/>
        <v/>
      </c>
      <c r="AG341" s="165"/>
      <c r="AH341" s="163" t="str">
        <f t="shared" si="69"/>
        <v/>
      </c>
      <c r="AI341" s="165"/>
      <c r="AJ341" s="163" t="str">
        <f t="shared" si="70"/>
        <v/>
      </c>
      <c r="AK341" s="166" t="str">
        <f t="shared" si="71"/>
        <v/>
      </c>
      <c r="AL341" s="154" t="str">
        <f>IFERROR(IF(AND(AF340="Probabilidad",AF341="Probabilidad"),(AL340-(+AL340*AK341)),IF(AND(AF340="Impacto",AF341="Probabilidad"),(AL339-(+AL339*AK341)),IF(AF341="Impacto",AL340,""))),"")</f>
        <v/>
      </c>
      <c r="AM341" s="154" t="str">
        <f>IFERROR(IF(AND(AF340="Impacto",AF341="Impacto"),(AM340-(+AM340*AK341)),IF(AND(AF340="Probabilidad",AF341="Impacto"),(AM339-(+AM339*AK341)),IF(AF341="Probabilidad",AM340,""))),"")</f>
        <v/>
      </c>
      <c r="AN341" s="127"/>
      <c r="AO341" s="52"/>
      <c r="AP341" s="52"/>
      <c r="AQ341" s="52"/>
      <c r="AR341" s="838"/>
      <c r="AS341" s="856"/>
      <c r="AT341" s="856"/>
      <c r="AU341" s="853"/>
      <c r="AV341" s="856"/>
      <c r="AW341" s="856"/>
      <c r="AX341" s="853"/>
      <c r="AY341" s="853"/>
      <c r="AZ341" s="853"/>
      <c r="BA341" s="799"/>
      <c r="BB341" s="167"/>
      <c r="BC341" s="167"/>
      <c r="BD341" s="161" t="str">
        <f t="shared" si="75"/>
        <v/>
      </c>
      <c r="BE341" s="168"/>
      <c r="BF341" s="168"/>
      <c r="BG341" s="168"/>
      <c r="BH341" s="168"/>
      <c r="BI341" s="169"/>
      <c r="BJ341" s="169"/>
      <c r="BK341" s="169"/>
      <c r="BL341" s="169"/>
      <c r="BM341" s="170"/>
      <c r="BN341" s="170"/>
      <c r="BO341" s="170"/>
      <c r="BP341" s="170"/>
      <c r="BQ341" s="171" t="str">
        <f t="shared" si="76"/>
        <v/>
      </c>
      <c r="BR341" s="172" t="str">
        <f t="shared" si="77"/>
        <v/>
      </c>
      <c r="BS341" s="820"/>
      <c r="BT341" s="949"/>
      <c r="BU341" s="949"/>
      <c r="BV341" s="949"/>
    </row>
    <row r="342" spans="1:74" ht="90.75" customHeight="1" x14ac:dyDescent="0.25">
      <c r="A342" s="925"/>
      <c r="B342" s="928"/>
      <c r="C342" s="904"/>
      <c r="D342" s="930" t="s">
        <v>204</v>
      </c>
      <c r="E342" s="830" t="s">
        <v>1223</v>
      </c>
      <c r="F342" s="833">
        <v>2</v>
      </c>
      <c r="G342" s="803" t="s">
        <v>1236</v>
      </c>
      <c r="H342" s="836"/>
      <c r="I342" s="797"/>
      <c r="J342" s="839" t="s">
        <v>1237</v>
      </c>
      <c r="K342" s="842" t="s">
        <v>208</v>
      </c>
      <c r="L342" s="803" t="s">
        <v>325</v>
      </c>
      <c r="M342" s="873" t="s">
        <v>1238</v>
      </c>
      <c r="N342" s="803"/>
      <c r="O342" s="803"/>
      <c r="P342" s="867" t="s">
        <v>1239</v>
      </c>
      <c r="Q342" s="879">
        <v>0.9</v>
      </c>
      <c r="R342" s="797" t="s">
        <v>252</v>
      </c>
      <c r="S342" s="860">
        <f>IF(R342="Muy Alta",100%,IF(R342="Alta",80%,IF(R342="Media",60%,IF(R342="Baja",40%,IF(R342="Muy Baja",20%,"")))))</f>
        <v>0.4</v>
      </c>
      <c r="T342" s="797"/>
      <c r="U342" s="860" t="str">
        <f>IF(T342="Catastrófico",100%,IF(T342="Mayor",80%,IF(T342="Moderado",60%,IF(T342="Menor",40%,IF(T342="Leve",20%,"")))))</f>
        <v/>
      </c>
      <c r="V342" s="797" t="s">
        <v>328</v>
      </c>
      <c r="W342" s="860">
        <f>IF(V342="Catastrófico",100%,IF(V342="Mayor",80%,IF(V342="Moderado",60%,IF(V342="Menor",40%,IF(V342="Leve",20%,"")))))</f>
        <v>0.2</v>
      </c>
      <c r="X342" s="863" t="str">
        <f>IF(Y342=100%,"Catastrófico",IF(Y342=80%,"Mayor",IF(Y342=60%,"Moderado",IF(Y342=40%,"Menor",IF(Y342=20%,"Leve","")))))</f>
        <v>Leve</v>
      </c>
      <c r="Y342" s="860">
        <f>IF(AND(U342="",W342=""),"",MAX(U342,W342))</f>
        <v>0.2</v>
      </c>
      <c r="Z342" s="860" t="str">
        <f>CONCATENATE(R342,X342)</f>
        <v>BajaLeve</v>
      </c>
      <c r="AA342" s="851" t="str">
        <f>IF(Z342="Muy AltaLeve","Alto",IF(Z342="Muy AltaMenor","Alto",IF(Z342="Muy AltaModerado","Alto",IF(Z342="Muy AltaMayor","Alto",IF(Z342="Muy AltaCatastrófico","Extremo",IF(Z342="AltaLeve","Moderado",IF(Z342="AltaMenor","Moderado",IF(Z342="AltaModerado","Alto",IF(Z342="AltaMayor","Alto",IF(Z342="AltaCatastrófico","Extremo",IF(Z342="MediaLeve","Moderado",IF(Z342="MediaMenor","Moderado",IF(Z342="MediaModerado","Moderado",IF(Z342="MediaMayor","Alto",IF(Z342="MediaCatastrófico","Extremo",IF(Z342="BajaLeve","Bajo",IF(Z342="BajaMenor","Moderado",IF(Z342="BajaModerado","Moderado",IF(Z342="BajaMayor","Alto",IF(Z342="BajaCatastrófico","Extremo",IF(Z342="Muy BajaLeve","Bajo",IF(Z342="Muy BajaMenor","Bajo",IF(Z342="Muy BajaModerado","Moderado",IF(Z342="Muy BajaMayor","Alto",IF(Z342="Muy BajaCatastrófico","Extremo","")))))))))))))))))))))))))</f>
        <v>Bajo</v>
      </c>
      <c r="AB342" s="98">
        <v>1</v>
      </c>
      <c r="AC342" s="13" t="s">
        <v>1240</v>
      </c>
      <c r="AD342" s="13" t="s">
        <v>282</v>
      </c>
      <c r="AE342" s="290" t="s">
        <v>1241</v>
      </c>
      <c r="AF342" s="100" t="str">
        <f t="shared" si="68"/>
        <v>Probabilidad</v>
      </c>
      <c r="AG342" s="10" t="s">
        <v>216</v>
      </c>
      <c r="AH342" s="15">
        <f t="shared" si="69"/>
        <v>0.25</v>
      </c>
      <c r="AI342" s="10" t="s">
        <v>217</v>
      </c>
      <c r="AJ342" s="15">
        <f t="shared" si="70"/>
        <v>0.15</v>
      </c>
      <c r="AK342" s="102">
        <f t="shared" si="71"/>
        <v>0.4</v>
      </c>
      <c r="AL342" s="101">
        <f>IFERROR(IF(AF342="Probabilidad",(S342-(+S342*AK342)),IF(AF342="Impacto",S342,"")),"")</f>
        <v>0.24</v>
      </c>
      <c r="AM342" s="101">
        <f>IFERROR(IF(AF342="Impacto",(Y342-(+Y342*AK342)),IF(AF342="Probabilidad",Y342,"")),"")</f>
        <v>0.2</v>
      </c>
      <c r="AN342" s="51" t="s">
        <v>218</v>
      </c>
      <c r="AO342" s="51" t="s">
        <v>242</v>
      </c>
      <c r="AP342" s="51" t="s">
        <v>220</v>
      </c>
      <c r="AQ342" s="51" t="s">
        <v>221</v>
      </c>
      <c r="AR342" s="836" t="s">
        <v>1242</v>
      </c>
      <c r="AS342" s="854">
        <f>S342</f>
        <v>0.4</v>
      </c>
      <c r="AT342" s="854">
        <f>IF(AL342="","",MIN(AL342:AL347))</f>
        <v>0.14399999999999999</v>
      </c>
      <c r="AU342" s="851" t="str">
        <f>IFERROR(IF(AT342="","",IF(AT342&lt;=0.2,"Muy Baja",IF(AT342&lt;=0.4,"Baja",IF(AT342&lt;=0.6,"Media",IF(AT342&lt;=0.8,"Alta","Muy Alta"))))),"")</f>
        <v>Muy Baja</v>
      </c>
      <c r="AV342" s="854">
        <f>Y342</f>
        <v>0.2</v>
      </c>
      <c r="AW342" s="854">
        <f>IF(AM342="","",MIN(AM342:AM347))</f>
        <v>0.2</v>
      </c>
      <c r="AX342" s="851" t="str">
        <f>IFERROR(IF(AW342="","",IF(AW342&lt;=0.2,"Leve",IF(AW342&lt;=0.4,"Menor",IF(AW342&lt;=0.6,"Moderado",IF(AW342&lt;=0.8,"Mayor","Catastrófico"))))),"")</f>
        <v>Leve</v>
      </c>
      <c r="AY342" s="851" t="str">
        <f>AA342</f>
        <v>Bajo</v>
      </c>
      <c r="AZ342" s="851" t="str">
        <f>IFERROR(IF(OR(AND(AU342="Muy Baja",AX342="Leve"),AND(AU342="Muy Baja",AX342="Menor"),AND(AU342="Baja",AX342="Leve")),"Bajo",IF(OR(AND(AU342="Muy baja",AX342="Moderado"),AND(AU342="Baja",AX342="Menor"),AND(AU342="Baja",AX342="Moderado"),AND(AU342="Media",AX342="Leve"),AND(AU342="Media",AX342="Menor"),AND(AU342="Media",AX342="Moderado"),AND(AU342="Alta",AX342="Leve"),AND(AU342="Alta",AX342="Menor")),"Moderado",IF(OR(AND(AU342="Muy Baja",AX342="Mayor"),AND(AU342="Baja",AX342="Mayor"),AND(AU342="Media",AX342="Mayor"),AND(AU342="Alta",AX342="Moderado"),AND(AU342="Alta",AX342="Mayor"),AND(AU342="Muy Alta",AX342="Leve"),AND(AU342="Muy Alta",AX342="Menor"),AND(AU342="Muy Alta",AX342="Moderado"),AND(AU342="Muy Alta",AX342="Mayor")),"Alto",IF(OR(AND(AU342="Muy Baja",AX342="Catastrófico"),AND(AU342="Baja",AX342="Catastrófico"),AND(AU342="Media",AX342="Catastrófico"),AND(AU342="Alta",AX342="Catastrófico"),AND(AU342="Muy Alta",AX342="Catastrófico")),"Extremo","")))),"")</f>
        <v>Bajo</v>
      </c>
      <c r="BA342" s="797" t="s">
        <v>257</v>
      </c>
      <c r="BB342" s="47"/>
      <c r="BC342" s="47"/>
      <c r="BD342" s="104" t="str">
        <f t="shared" si="75"/>
        <v/>
      </c>
      <c r="BE342" s="9"/>
      <c r="BF342" s="9"/>
      <c r="BG342" s="9"/>
      <c r="BH342" s="9"/>
      <c r="BI342" s="47"/>
      <c r="BJ342" s="47"/>
      <c r="BK342" s="47" t="s">
        <v>1232</v>
      </c>
      <c r="BL342" s="47" t="s">
        <v>232</v>
      </c>
      <c r="BM342" s="49" t="s">
        <v>1232</v>
      </c>
      <c r="BN342" s="49" t="s">
        <v>232</v>
      </c>
      <c r="BO342" s="49" t="s">
        <v>232</v>
      </c>
      <c r="BP342" s="49" t="s">
        <v>232</v>
      </c>
      <c r="BQ342" s="105" t="str">
        <f t="shared" si="76"/>
        <v/>
      </c>
      <c r="BR342" s="129" t="str">
        <f t="shared" si="77"/>
        <v/>
      </c>
      <c r="BS342" s="818" t="s">
        <v>1243</v>
      </c>
      <c r="BT342" s="947" t="s">
        <v>305</v>
      </c>
      <c r="BU342" s="947" t="s">
        <v>405</v>
      </c>
      <c r="BV342" s="947" t="s">
        <v>405</v>
      </c>
    </row>
    <row r="343" spans="1:74" ht="90.75" customHeight="1" x14ac:dyDescent="0.25">
      <c r="A343" s="925"/>
      <c r="B343" s="928"/>
      <c r="C343" s="904"/>
      <c r="D343" s="931"/>
      <c r="E343" s="831"/>
      <c r="F343" s="834"/>
      <c r="G343" s="804"/>
      <c r="H343" s="837"/>
      <c r="I343" s="798"/>
      <c r="J343" s="840"/>
      <c r="K343" s="843"/>
      <c r="L343" s="804"/>
      <c r="M343" s="874"/>
      <c r="N343" s="804"/>
      <c r="O343" s="804"/>
      <c r="P343" s="868"/>
      <c r="Q343" s="880"/>
      <c r="R343" s="798"/>
      <c r="S343" s="861"/>
      <c r="T343" s="798"/>
      <c r="U343" s="861"/>
      <c r="V343" s="798"/>
      <c r="W343" s="861"/>
      <c r="X343" s="864"/>
      <c r="Y343" s="861"/>
      <c r="Z343" s="861"/>
      <c r="AA343" s="852"/>
      <c r="AB343" s="152">
        <v>2</v>
      </c>
      <c r="AC343" s="151" t="s">
        <v>1234</v>
      </c>
      <c r="AD343" s="151" t="s">
        <v>1229</v>
      </c>
      <c r="AE343" s="288" t="s">
        <v>1235</v>
      </c>
      <c r="AF343" s="173" t="str">
        <f>IF(OR(AG343="Preventivo",AG343="Detectivo"),"Probabilidad",IF(AG343="Correctivo","Impacto",""))</f>
        <v>Probabilidad</v>
      </c>
      <c r="AG343" s="155" t="s">
        <v>216</v>
      </c>
      <c r="AH343" s="148">
        <f t="shared" si="69"/>
        <v>0.25</v>
      </c>
      <c r="AI343" s="155" t="s">
        <v>217</v>
      </c>
      <c r="AJ343" s="148">
        <f t="shared" si="70"/>
        <v>0.15</v>
      </c>
      <c r="AK343" s="149">
        <f t="shared" si="71"/>
        <v>0.4</v>
      </c>
      <c r="AL343" s="174">
        <f>IFERROR(IF(AND(AF342="Probabilidad",AF343="Probabilidad"),(AL342-(+AL342*AK343)),IF(AF343="Probabilidad",(S342-(+S342*AK343)),IF(AF343="Impacto",AL342,""))),"")</f>
        <v>0.14399999999999999</v>
      </c>
      <c r="AM343" s="174">
        <f>IFERROR(IF(AND(AF342="Impacto",AF343="Impacto"),(AM342-(+AM342*AK343)),IF(AF343="Impacto",(Y342-(+Y342*AK343)),IF(AF343="Probabilidad",AM342,""))),"")</f>
        <v>0.2</v>
      </c>
      <c r="AN343" s="155" t="s">
        <v>218</v>
      </c>
      <c r="AO343" s="155" t="s">
        <v>219</v>
      </c>
      <c r="AP343" s="155" t="s">
        <v>220</v>
      </c>
      <c r="AQ343" s="155" t="s">
        <v>221</v>
      </c>
      <c r="AR343" s="837"/>
      <c r="AS343" s="855"/>
      <c r="AT343" s="855"/>
      <c r="AU343" s="852"/>
      <c r="AV343" s="855"/>
      <c r="AW343" s="855"/>
      <c r="AX343" s="852"/>
      <c r="AY343" s="852"/>
      <c r="AZ343" s="852"/>
      <c r="BA343" s="798"/>
      <c r="BB343" s="131"/>
      <c r="BC343" s="131"/>
      <c r="BD343" s="175" t="str">
        <f t="shared" si="75"/>
        <v/>
      </c>
      <c r="BE343" s="151"/>
      <c r="BF343" s="151"/>
      <c r="BG343" s="151"/>
      <c r="BH343" s="151"/>
      <c r="BI343" s="131"/>
      <c r="BJ343" s="131"/>
      <c r="BK343" s="131"/>
      <c r="BL343" s="131"/>
      <c r="BM343" s="157"/>
      <c r="BN343" s="157"/>
      <c r="BO343" s="157"/>
      <c r="BP343" s="157"/>
      <c r="BQ343" s="158" t="str">
        <f t="shared" si="76"/>
        <v/>
      </c>
      <c r="BR343" s="159" t="str">
        <f t="shared" si="77"/>
        <v/>
      </c>
      <c r="BS343" s="819"/>
      <c r="BT343" s="948"/>
      <c r="BU343" s="948"/>
      <c r="BV343" s="948"/>
    </row>
    <row r="344" spans="1:74" x14ac:dyDescent="0.25">
      <c r="A344" s="925"/>
      <c r="B344" s="928"/>
      <c r="C344" s="904"/>
      <c r="D344" s="931"/>
      <c r="E344" s="831"/>
      <c r="F344" s="834"/>
      <c r="G344" s="804"/>
      <c r="H344" s="837"/>
      <c r="I344" s="798"/>
      <c r="J344" s="840"/>
      <c r="K344" s="843"/>
      <c r="L344" s="804"/>
      <c r="M344" s="874"/>
      <c r="N344" s="804"/>
      <c r="O344" s="804"/>
      <c r="P344" s="868"/>
      <c r="Q344" s="880"/>
      <c r="R344" s="798"/>
      <c r="S344" s="861"/>
      <c r="T344" s="798"/>
      <c r="U344" s="861"/>
      <c r="V344" s="798"/>
      <c r="W344" s="861"/>
      <c r="X344" s="864"/>
      <c r="Y344" s="861"/>
      <c r="Z344" s="861"/>
      <c r="AA344" s="852"/>
      <c r="AB344" s="152">
        <v>3</v>
      </c>
      <c r="AC344" s="132"/>
      <c r="AD344" s="132"/>
      <c r="AE344" s="151"/>
      <c r="AF344" s="147" t="str">
        <f>IF(OR(AG344="Preventivo",AG344="Detectivo"),"Probabilidad",IF(AG344="Correctivo","Impacto",""))</f>
        <v/>
      </c>
      <c r="AG344" s="153"/>
      <c r="AH344" s="148" t="str">
        <f t="shared" si="69"/>
        <v/>
      </c>
      <c r="AI344" s="153"/>
      <c r="AJ344" s="148" t="str">
        <f t="shared" si="70"/>
        <v/>
      </c>
      <c r="AK344" s="149" t="str">
        <f t="shared" si="71"/>
        <v/>
      </c>
      <c r="AL344" s="154" t="str">
        <f>IFERROR(IF(AND(AF343="Probabilidad",AF344="Probabilidad"),(AL343-(+AL343*AK344)),IF(AND(AF343="Impacto",AF344="Probabilidad"),(AL342-(+AL342*AK344)),IF(AF344="Impacto",AL343,""))),"")</f>
        <v/>
      </c>
      <c r="AM344" s="154" t="str">
        <f>IFERROR(IF(AND(AF343="Impacto",AF344="Impacto"),(AM343-(+AM343*AK344)),IF(AND(AF343="Probabilidad",AF344="Impacto"),(AM342-(+AM342*AK344)),IF(AF344="Probabilidad",AM343,""))),"")</f>
        <v/>
      </c>
      <c r="AN344" s="155"/>
      <c r="AO344" s="155"/>
      <c r="AP344" s="155"/>
      <c r="AQ344" s="155"/>
      <c r="AR344" s="837"/>
      <c r="AS344" s="855"/>
      <c r="AT344" s="855"/>
      <c r="AU344" s="852"/>
      <c r="AV344" s="855"/>
      <c r="AW344" s="855"/>
      <c r="AX344" s="852"/>
      <c r="AY344" s="852"/>
      <c r="AZ344" s="852"/>
      <c r="BA344" s="798"/>
      <c r="BB344" s="131"/>
      <c r="BC344" s="131"/>
      <c r="BD344" s="175" t="str">
        <f t="shared" si="75"/>
        <v/>
      </c>
      <c r="BE344" s="151"/>
      <c r="BF344" s="151"/>
      <c r="BG344" s="151"/>
      <c r="BH344" s="151"/>
      <c r="BI344" s="131"/>
      <c r="BJ344" s="131"/>
      <c r="BK344" s="131"/>
      <c r="BL344" s="131"/>
      <c r="BM344" s="157"/>
      <c r="BN344" s="157"/>
      <c r="BO344" s="157"/>
      <c r="BP344" s="157"/>
      <c r="BQ344" s="158" t="str">
        <f t="shared" si="76"/>
        <v/>
      </c>
      <c r="BR344" s="159" t="str">
        <f t="shared" si="77"/>
        <v/>
      </c>
      <c r="BS344" s="819"/>
      <c r="BT344" s="948"/>
      <c r="BU344" s="948"/>
      <c r="BV344" s="948"/>
    </row>
    <row r="345" spans="1:74" x14ac:dyDescent="0.25">
      <c r="A345" s="925"/>
      <c r="B345" s="928"/>
      <c r="C345" s="904"/>
      <c r="D345" s="931"/>
      <c r="E345" s="831"/>
      <c r="F345" s="834"/>
      <c r="G345" s="804"/>
      <c r="H345" s="837"/>
      <c r="I345" s="798"/>
      <c r="J345" s="840"/>
      <c r="K345" s="843"/>
      <c r="L345" s="804"/>
      <c r="M345" s="874"/>
      <c r="N345" s="804"/>
      <c r="O345" s="804"/>
      <c r="P345" s="868"/>
      <c r="Q345" s="880"/>
      <c r="R345" s="798"/>
      <c r="S345" s="861"/>
      <c r="T345" s="798"/>
      <c r="U345" s="861"/>
      <c r="V345" s="798"/>
      <c r="W345" s="861"/>
      <c r="X345" s="864"/>
      <c r="Y345" s="861"/>
      <c r="Z345" s="861"/>
      <c r="AA345" s="852"/>
      <c r="AB345" s="152">
        <v>4</v>
      </c>
      <c r="AC345" s="151"/>
      <c r="AD345" s="151"/>
      <c r="AE345" s="151"/>
      <c r="AF345" s="147" t="str">
        <f t="shared" si="68"/>
        <v/>
      </c>
      <c r="AG345" s="153"/>
      <c r="AH345" s="148" t="str">
        <f t="shared" si="69"/>
        <v/>
      </c>
      <c r="AI345" s="153"/>
      <c r="AJ345" s="148" t="str">
        <f t="shared" si="70"/>
        <v/>
      </c>
      <c r="AK345" s="149" t="str">
        <f t="shared" si="71"/>
        <v/>
      </c>
      <c r="AL345" s="154" t="str">
        <f>IFERROR(IF(AND(AF344="Probabilidad",AF345="Probabilidad"),(AL344-(+AL344*AK345)),IF(AND(AF344="Impacto",AF345="Probabilidad"),(AL343-(+AL343*AK345)),IF(AF345="Impacto",AL344,""))),"")</f>
        <v/>
      </c>
      <c r="AM345" s="154" t="str">
        <f>IFERROR(IF(AND(AF344="Impacto",AF345="Impacto"),(AM344-(+AM344*AK345)),IF(AND(AF344="Probabilidad",AF345="Impacto"),(AM343-(+AM343*AK345)),IF(AF345="Probabilidad",AM344,""))),"")</f>
        <v/>
      </c>
      <c r="AN345" s="155"/>
      <c r="AO345" s="155"/>
      <c r="AP345" s="155"/>
      <c r="AQ345" s="155"/>
      <c r="AR345" s="837"/>
      <c r="AS345" s="855"/>
      <c r="AT345" s="855"/>
      <c r="AU345" s="852"/>
      <c r="AV345" s="855"/>
      <c r="AW345" s="855"/>
      <c r="AX345" s="852"/>
      <c r="AY345" s="852"/>
      <c r="AZ345" s="852"/>
      <c r="BA345" s="798"/>
      <c r="BB345" s="131"/>
      <c r="BC345" s="131"/>
      <c r="BD345" s="175" t="str">
        <f t="shared" si="75"/>
        <v/>
      </c>
      <c r="BE345" s="151"/>
      <c r="BF345" s="151"/>
      <c r="BG345" s="151"/>
      <c r="BH345" s="151"/>
      <c r="BI345" s="131"/>
      <c r="BJ345" s="131"/>
      <c r="BK345" s="131"/>
      <c r="BL345" s="131"/>
      <c r="BM345" s="157"/>
      <c r="BN345" s="157"/>
      <c r="BO345" s="157"/>
      <c r="BP345" s="157"/>
      <c r="BQ345" s="158" t="str">
        <f t="shared" si="76"/>
        <v/>
      </c>
      <c r="BR345" s="159" t="str">
        <f t="shared" si="77"/>
        <v/>
      </c>
      <c r="BS345" s="819"/>
      <c r="BT345" s="948"/>
      <c r="BU345" s="948"/>
      <c r="BV345" s="948"/>
    </row>
    <row r="346" spans="1:74" x14ac:dyDescent="0.25">
      <c r="A346" s="925"/>
      <c r="B346" s="928"/>
      <c r="C346" s="904"/>
      <c r="D346" s="931"/>
      <c r="E346" s="831"/>
      <c r="F346" s="834"/>
      <c r="G346" s="804"/>
      <c r="H346" s="837"/>
      <c r="I346" s="798"/>
      <c r="J346" s="840"/>
      <c r="K346" s="843"/>
      <c r="L346" s="804"/>
      <c r="M346" s="874"/>
      <c r="N346" s="804"/>
      <c r="O346" s="804"/>
      <c r="P346" s="868"/>
      <c r="Q346" s="880"/>
      <c r="R346" s="798"/>
      <c r="S346" s="861"/>
      <c r="T346" s="798"/>
      <c r="U346" s="861"/>
      <c r="V346" s="798"/>
      <c r="W346" s="861"/>
      <c r="X346" s="864"/>
      <c r="Y346" s="861"/>
      <c r="Z346" s="861"/>
      <c r="AA346" s="852"/>
      <c r="AB346" s="152">
        <v>5</v>
      </c>
      <c r="AC346" s="176"/>
      <c r="AD346" s="176"/>
      <c r="AE346" s="151"/>
      <c r="AF346" s="147" t="str">
        <f t="shared" si="68"/>
        <v/>
      </c>
      <c r="AG346" s="153"/>
      <c r="AH346" s="148" t="str">
        <f t="shared" si="69"/>
        <v/>
      </c>
      <c r="AI346" s="153"/>
      <c r="AJ346" s="148" t="str">
        <f t="shared" si="70"/>
        <v/>
      </c>
      <c r="AK346" s="149" t="str">
        <f t="shared" si="71"/>
        <v/>
      </c>
      <c r="AL346" s="154" t="str">
        <f>IFERROR(IF(AND(AF345="Probabilidad",AF346="Probabilidad"),(AL345-(+AL345*AK346)),IF(AND(AF345="Impacto",AF346="Probabilidad"),(AL344-(+AL344*AK346)),IF(AF346="Impacto",AL345,""))),"")</f>
        <v/>
      </c>
      <c r="AM346" s="154" t="str">
        <f>IFERROR(IF(AND(AF345="Impacto",AF346="Impacto"),(AM345-(+AM345*AK346)),IF(AND(AF345="Probabilidad",AF346="Impacto"),(AM344-(+AM344*AK346)),IF(AF346="Probabilidad",AM345,""))),"")</f>
        <v/>
      </c>
      <c r="AN346" s="155"/>
      <c r="AO346" s="155"/>
      <c r="AP346" s="155"/>
      <c r="AQ346" s="155"/>
      <c r="AR346" s="837"/>
      <c r="AS346" s="855"/>
      <c r="AT346" s="855"/>
      <c r="AU346" s="852"/>
      <c r="AV346" s="855"/>
      <c r="AW346" s="855"/>
      <c r="AX346" s="852"/>
      <c r="AY346" s="852"/>
      <c r="AZ346" s="852"/>
      <c r="BA346" s="798"/>
      <c r="BB346" s="131"/>
      <c r="BC346" s="131"/>
      <c r="BD346" s="175" t="str">
        <f t="shared" si="75"/>
        <v/>
      </c>
      <c r="BE346" s="151"/>
      <c r="BF346" s="151"/>
      <c r="BG346" s="151"/>
      <c r="BH346" s="151"/>
      <c r="BI346" s="131"/>
      <c r="BJ346" s="131"/>
      <c r="BK346" s="131"/>
      <c r="BL346" s="131"/>
      <c r="BM346" s="157"/>
      <c r="BN346" s="157"/>
      <c r="BO346" s="157"/>
      <c r="BP346" s="157"/>
      <c r="BQ346" s="158" t="str">
        <f t="shared" si="76"/>
        <v/>
      </c>
      <c r="BR346" s="159" t="str">
        <f t="shared" si="77"/>
        <v/>
      </c>
      <c r="BS346" s="819"/>
      <c r="BT346" s="948"/>
      <c r="BU346" s="948"/>
      <c r="BV346" s="948"/>
    </row>
    <row r="347" spans="1:74" ht="15.75" customHeight="1" thickBot="1" x14ac:dyDescent="0.3">
      <c r="A347" s="926"/>
      <c r="B347" s="929"/>
      <c r="C347" s="905"/>
      <c r="D347" s="932"/>
      <c r="E347" s="832"/>
      <c r="F347" s="835"/>
      <c r="G347" s="805"/>
      <c r="H347" s="838"/>
      <c r="I347" s="799"/>
      <c r="J347" s="841"/>
      <c r="K347" s="844"/>
      <c r="L347" s="805"/>
      <c r="M347" s="875"/>
      <c r="N347" s="805"/>
      <c r="O347" s="805"/>
      <c r="P347" s="869"/>
      <c r="Q347" s="881"/>
      <c r="R347" s="799"/>
      <c r="S347" s="862"/>
      <c r="T347" s="799"/>
      <c r="U347" s="862"/>
      <c r="V347" s="799"/>
      <c r="W347" s="862"/>
      <c r="X347" s="865"/>
      <c r="Y347" s="862"/>
      <c r="Z347" s="862"/>
      <c r="AA347" s="853"/>
      <c r="AB347" s="164">
        <v>6</v>
      </c>
      <c r="AC347" s="162"/>
      <c r="AD347" s="162"/>
      <c r="AE347" s="162"/>
      <c r="AF347" s="177" t="str">
        <f t="shared" si="68"/>
        <v/>
      </c>
      <c r="AG347" s="165"/>
      <c r="AH347" s="163" t="str">
        <f t="shared" si="69"/>
        <v/>
      </c>
      <c r="AI347" s="165"/>
      <c r="AJ347" s="163" t="str">
        <f t="shared" si="70"/>
        <v/>
      </c>
      <c r="AK347" s="166" t="str">
        <f t="shared" si="71"/>
        <v/>
      </c>
      <c r="AL347" s="222" t="str">
        <f>IFERROR(IF(AND(AF346="Probabilidad",AF347="Probabilidad"),(AL346-(+AL346*AK347)),IF(AND(AF346="Impacto",AF347="Probabilidad"),(AL345-(+AL345*AK347)),IF(AF347="Impacto",AL346,""))),"")</f>
        <v/>
      </c>
      <c r="AM347" s="222" t="str">
        <f>IFERROR(IF(AND(AF346="Impacto",AF347="Impacto"),(AM346-(+AM346*AK347)),IF(AND(AF346="Probabilidad",AF347="Impacto"),(AM345-(+AM345*AK347)),IF(AF347="Probabilidad",AM346,""))),"")</f>
        <v/>
      </c>
      <c r="AN347" s="223"/>
      <c r="AO347" s="223"/>
      <c r="AP347" s="223"/>
      <c r="AQ347" s="223"/>
      <c r="AR347" s="838"/>
      <c r="AS347" s="856"/>
      <c r="AT347" s="856"/>
      <c r="AU347" s="853"/>
      <c r="AV347" s="856"/>
      <c r="AW347" s="856"/>
      <c r="AX347" s="853"/>
      <c r="AY347" s="853"/>
      <c r="AZ347" s="853"/>
      <c r="BA347" s="799"/>
      <c r="BB347" s="169"/>
      <c r="BC347" s="169"/>
      <c r="BD347" s="178" t="str">
        <f t="shared" si="75"/>
        <v/>
      </c>
      <c r="BE347" s="162"/>
      <c r="BF347" s="162"/>
      <c r="BG347" s="162"/>
      <c r="BH347" s="162"/>
      <c r="BI347" s="169"/>
      <c r="BJ347" s="169"/>
      <c r="BK347" s="169"/>
      <c r="BL347" s="169"/>
      <c r="BM347" s="170"/>
      <c r="BN347" s="170"/>
      <c r="BO347" s="170"/>
      <c r="BP347" s="170"/>
      <c r="BQ347" s="171" t="str">
        <f t="shared" si="76"/>
        <v/>
      </c>
      <c r="BR347" s="172" t="str">
        <f t="shared" si="77"/>
        <v/>
      </c>
      <c r="BS347" s="820"/>
      <c r="BT347" s="949"/>
      <c r="BU347" s="949"/>
      <c r="BV347" s="949"/>
    </row>
    <row r="350" spans="1:74" x14ac:dyDescent="0.25">
      <c r="J350" s="1">
        <v>56</v>
      </c>
    </row>
    <row r="351" spans="1:74" x14ac:dyDescent="0.25">
      <c r="R351" s="1"/>
      <c r="S351" s="1"/>
      <c r="X351" s="1"/>
      <c r="Y351" s="1"/>
      <c r="AA351" s="1"/>
      <c r="AG351" s="1"/>
      <c r="AH351" s="1"/>
      <c r="AI351" s="1"/>
      <c r="AJ351" s="1"/>
      <c r="AK351" s="1"/>
      <c r="AL351" s="1"/>
      <c r="AM351" s="1"/>
      <c r="BD351" s="1"/>
      <c r="BM351" s="1"/>
      <c r="BN351" s="1"/>
      <c r="BO351" s="1"/>
      <c r="BP351" s="1"/>
      <c r="BQ351" s="1"/>
      <c r="BR351" s="1"/>
    </row>
    <row r="352" spans="1:74" x14ac:dyDescent="0.25">
      <c r="R352" s="1"/>
      <c r="S352" s="1"/>
      <c r="X352" s="1"/>
      <c r="Y352" s="1"/>
      <c r="AA352" s="1"/>
      <c r="AG352" s="1"/>
      <c r="AH352" s="1"/>
      <c r="AI352" s="1"/>
      <c r="AJ352" s="1"/>
      <c r="AK352" s="1"/>
      <c r="AL352" s="1"/>
      <c r="AM352" s="1"/>
      <c r="BD352" s="1"/>
      <c r="BM352" s="1"/>
      <c r="BN352" s="1"/>
      <c r="BO352" s="1"/>
      <c r="BP352" s="1"/>
      <c r="BQ352" s="1"/>
      <c r="BR352" s="1"/>
    </row>
    <row r="353" s="1" customFormat="1" x14ac:dyDescent="0.25"/>
    <row r="354" s="1" customFormat="1" x14ac:dyDescent="0.25"/>
    <row r="355" s="1" customFormat="1" x14ac:dyDescent="0.25"/>
    <row r="356" s="1" customFormat="1" x14ac:dyDescent="0.25"/>
    <row r="357" s="1" customFormat="1" x14ac:dyDescent="0.25"/>
    <row r="358" s="1" customFormat="1" x14ac:dyDescent="0.25"/>
    <row r="359" s="1" customFormat="1" x14ac:dyDescent="0.25"/>
    <row r="360" s="1" customFormat="1" x14ac:dyDescent="0.25"/>
    <row r="361" s="1" customFormat="1" x14ac:dyDescent="0.25"/>
    <row r="362" s="1" customFormat="1" x14ac:dyDescent="0.25"/>
    <row r="363" s="1" customFormat="1" x14ac:dyDescent="0.25"/>
    <row r="364" s="1" customFormat="1" x14ac:dyDescent="0.25"/>
    <row r="365" s="1" customFormat="1" x14ac:dyDescent="0.25"/>
    <row r="366" s="1" customFormat="1" x14ac:dyDescent="0.25"/>
    <row r="367" s="1" customFormat="1" x14ac:dyDescent="0.25"/>
    <row r="368" s="1" customFormat="1" x14ac:dyDescent="0.25"/>
    <row r="369" s="1" customFormat="1" x14ac:dyDescent="0.25"/>
    <row r="370" s="1" customFormat="1" x14ac:dyDescent="0.25"/>
    <row r="371" s="1" customFormat="1" x14ac:dyDescent="0.25"/>
    <row r="372" s="1" customFormat="1" x14ac:dyDescent="0.25"/>
    <row r="373" s="1" customFormat="1" x14ac:dyDescent="0.25"/>
    <row r="374" s="1" customFormat="1" x14ac:dyDescent="0.25"/>
    <row r="375" s="1" customFormat="1" x14ac:dyDescent="0.25"/>
    <row r="376" s="1" customFormat="1" x14ac:dyDescent="0.25"/>
    <row r="377" s="1" customFormat="1" x14ac:dyDescent="0.25"/>
    <row r="378" s="1" customFormat="1" x14ac:dyDescent="0.25"/>
    <row r="379" s="1" customFormat="1" x14ac:dyDescent="0.25"/>
    <row r="380" s="1" customFormat="1" x14ac:dyDescent="0.25"/>
    <row r="381" s="1" customFormat="1" x14ac:dyDescent="0.25"/>
    <row r="382" s="1" customFormat="1" x14ac:dyDescent="0.25"/>
    <row r="383" s="1" customFormat="1" x14ac:dyDescent="0.25"/>
    <row r="384" s="1" customFormat="1" x14ac:dyDescent="0.25"/>
    <row r="385" s="1" customFormat="1" x14ac:dyDescent="0.25"/>
    <row r="386" s="1" customFormat="1" x14ac:dyDescent="0.25"/>
    <row r="387" s="1" customFormat="1" x14ac:dyDescent="0.25"/>
    <row r="388" s="1" customFormat="1" x14ac:dyDescent="0.25"/>
    <row r="389" s="1" customFormat="1" x14ac:dyDescent="0.25"/>
    <row r="390" s="1" customFormat="1" x14ac:dyDescent="0.25"/>
    <row r="391" s="1" customFormat="1" x14ac:dyDescent="0.25"/>
    <row r="392" s="1" customFormat="1" x14ac:dyDescent="0.25"/>
    <row r="393" s="1" customFormat="1" x14ac:dyDescent="0.25"/>
    <row r="394" s="1" customFormat="1" x14ac:dyDescent="0.25"/>
    <row r="395" s="1" customFormat="1" x14ac:dyDescent="0.25"/>
    <row r="396" s="1" customFormat="1" x14ac:dyDescent="0.25"/>
    <row r="397" s="1" customFormat="1" x14ac:dyDescent="0.25"/>
    <row r="398" s="1" customFormat="1" x14ac:dyDescent="0.25"/>
  </sheetData>
  <sheetProtection formatCells="0" formatColumns="0" formatRows="0"/>
  <autoFilter ref="A11:BY347" xr:uid="{00000000-0001-0000-0100-000000000000}">
    <filterColumn colId="3" showButton="0"/>
    <filterColumn colId="4" showButton="0"/>
    <filterColumn colId="17" showButton="0"/>
    <filterColumn colId="19" showButton="0"/>
    <filterColumn colId="21" showButton="0"/>
    <filterColumn colId="23" showButton="0"/>
    <filterColumn colId="32" showButton="0"/>
    <filterColumn colId="34" showButton="0"/>
    <filterColumn colId="45" showButton="0"/>
    <filterColumn colId="48" showButton="0"/>
  </autoFilter>
  <dataConsolidate/>
  <mergeCells count="2208">
    <mergeCell ref="BU306:BU311"/>
    <mergeCell ref="BV306:BV311"/>
    <mergeCell ref="A294:A311"/>
    <mergeCell ref="B294:B311"/>
    <mergeCell ref="C294:C311"/>
    <mergeCell ref="BU300:BU305"/>
    <mergeCell ref="BV300:BV305"/>
    <mergeCell ref="D306:D311"/>
    <mergeCell ref="E306:E311"/>
    <mergeCell ref="F306:F311"/>
    <mergeCell ref="G306:G311"/>
    <mergeCell ref="H306:H311"/>
    <mergeCell ref="I306:I311"/>
    <mergeCell ref="J306:J311"/>
    <mergeCell ref="K306:K311"/>
    <mergeCell ref="L306:L311"/>
    <mergeCell ref="M306:M311"/>
    <mergeCell ref="N306:N311"/>
    <mergeCell ref="O306:O311"/>
    <mergeCell ref="P306:P311"/>
    <mergeCell ref="Q306:Q311"/>
    <mergeCell ref="R306:R311"/>
    <mergeCell ref="S306:S311"/>
    <mergeCell ref="T306:T311"/>
    <mergeCell ref="U306:U311"/>
    <mergeCell ref="V306:V311"/>
    <mergeCell ref="AX294:AX299"/>
    <mergeCell ref="AY294:AY299"/>
    <mergeCell ref="AZ294:AZ299"/>
    <mergeCell ref="BA294:BA299"/>
    <mergeCell ref="BS294:BS299"/>
    <mergeCell ref="BT294:BT299"/>
    <mergeCell ref="W306:W311"/>
    <mergeCell ref="X306:X311"/>
    <mergeCell ref="Y306:Y311"/>
    <mergeCell ref="Z306:Z311"/>
    <mergeCell ref="AA306:AA311"/>
    <mergeCell ref="AR306:AR311"/>
    <mergeCell ref="AS306:AS311"/>
    <mergeCell ref="AT306:AT311"/>
    <mergeCell ref="AU306:AU311"/>
    <mergeCell ref="AV306:AV311"/>
    <mergeCell ref="AW306:AW311"/>
    <mergeCell ref="W300:W305"/>
    <mergeCell ref="X300:X305"/>
    <mergeCell ref="Y300:Y305"/>
    <mergeCell ref="Z300:Z305"/>
    <mergeCell ref="AA300:AA305"/>
    <mergeCell ref="AR300:AR305"/>
    <mergeCell ref="AS300:AS305"/>
    <mergeCell ref="AT300:AT305"/>
    <mergeCell ref="AU300:AU305"/>
    <mergeCell ref="AV300:AV305"/>
    <mergeCell ref="AW300:AW305"/>
    <mergeCell ref="AX306:AX311"/>
    <mergeCell ref="AY306:AY311"/>
    <mergeCell ref="AZ306:AZ311"/>
    <mergeCell ref="BA306:BA311"/>
    <mergeCell ref="BS306:BS311"/>
    <mergeCell ref="BT306:BT311"/>
    <mergeCell ref="BU294:BU299"/>
    <mergeCell ref="BV294:BV299"/>
    <mergeCell ref="D300:D305"/>
    <mergeCell ref="E300:E305"/>
    <mergeCell ref="F300:F305"/>
    <mergeCell ref="G300:G305"/>
    <mergeCell ref="H300:H305"/>
    <mergeCell ref="I300:I305"/>
    <mergeCell ref="J300:J305"/>
    <mergeCell ref="K300:K305"/>
    <mergeCell ref="L300:L305"/>
    <mergeCell ref="M300:M305"/>
    <mergeCell ref="N300:N305"/>
    <mergeCell ref="O300:O305"/>
    <mergeCell ref="P300:P305"/>
    <mergeCell ref="Q300:Q305"/>
    <mergeCell ref="R300:R305"/>
    <mergeCell ref="S300:S305"/>
    <mergeCell ref="T300:T305"/>
    <mergeCell ref="U300:U305"/>
    <mergeCell ref="V300:V305"/>
    <mergeCell ref="AX300:AX305"/>
    <mergeCell ref="AY300:AY305"/>
    <mergeCell ref="AZ300:AZ305"/>
    <mergeCell ref="BA300:BA305"/>
    <mergeCell ref="BS300:BS305"/>
    <mergeCell ref="BT300:BT305"/>
    <mergeCell ref="AS294:AS299"/>
    <mergeCell ref="AT294:AT299"/>
    <mergeCell ref="AU294:AU299"/>
    <mergeCell ref="AV294:AV299"/>
    <mergeCell ref="AW294:AW299"/>
    <mergeCell ref="BS288:BS293"/>
    <mergeCell ref="BT288:BT293"/>
    <mergeCell ref="BU288:BU293"/>
    <mergeCell ref="BV288:BV293"/>
    <mergeCell ref="A288:A293"/>
    <mergeCell ref="B288:B293"/>
    <mergeCell ref="C288:C293"/>
    <mergeCell ref="D294:D299"/>
    <mergeCell ref="E294:E299"/>
    <mergeCell ref="F294:F299"/>
    <mergeCell ref="G294:G299"/>
    <mergeCell ref="H294:H299"/>
    <mergeCell ref="I294:I299"/>
    <mergeCell ref="J294:J299"/>
    <mergeCell ref="K294:K299"/>
    <mergeCell ref="L294:L299"/>
    <mergeCell ref="M294:M299"/>
    <mergeCell ref="N294:N299"/>
    <mergeCell ref="O294:O299"/>
    <mergeCell ref="P294:P299"/>
    <mergeCell ref="Q294:Q299"/>
    <mergeCell ref="R294:R299"/>
    <mergeCell ref="S294:S299"/>
    <mergeCell ref="T294:T299"/>
    <mergeCell ref="U294:U299"/>
    <mergeCell ref="V294:V299"/>
    <mergeCell ref="W294:W299"/>
    <mergeCell ref="X294:X299"/>
    <mergeCell ref="Y294:Y299"/>
    <mergeCell ref="Z294:Z299"/>
    <mergeCell ref="AA294:AA299"/>
    <mergeCell ref="AR294:AR299"/>
    <mergeCell ref="U288:U293"/>
    <mergeCell ref="V288:V293"/>
    <mergeCell ref="W288:W293"/>
    <mergeCell ref="X288:X293"/>
    <mergeCell ref="Y288:Y293"/>
    <mergeCell ref="Z288:Z293"/>
    <mergeCell ref="AA288:AA293"/>
    <mergeCell ref="AR288:AR293"/>
    <mergeCell ref="AS288:AS293"/>
    <mergeCell ref="AT288:AT293"/>
    <mergeCell ref="AU288:AU293"/>
    <mergeCell ref="AV288:AV293"/>
    <mergeCell ref="AW288:AW293"/>
    <mergeCell ref="AX288:AX293"/>
    <mergeCell ref="AY288:AY293"/>
    <mergeCell ref="AZ288:AZ293"/>
    <mergeCell ref="BA288:BA293"/>
    <mergeCell ref="D288:D293"/>
    <mergeCell ref="E288:E293"/>
    <mergeCell ref="F288:F293"/>
    <mergeCell ref="G288:G293"/>
    <mergeCell ref="H288:H293"/>
    <mergeCell ref="I288:I293"/>
    <mergeCell ref="J288:J293"/>
    <mergeCell ref="K288:K293"/>
    <mergeCell ref="L288:L293"/>
    <mergeCell ref="M288:M293"/>
    <mergeCell ref="N288:N293"/>
    <mergeCell ref="O288:O293"/>
    <mergeCell ref="P288:P293"/>
    <mergeCell ref="Q288:Q293"/>
    <mergeCell ref="R288:R293"/>
    <mergeCell ref="S288:S293"/>
    <mergeCell ref="T288:T293"/>
    <mergeCell ref="D270:D275"/>
    <mergeCell ref="E270:E275"/>
    <mergeCell ref="F270:F275"/>
    <mergeCell ref="G270:G275"/>
    <mergeCell ref="H270:H275"/>
    <mergeCell ref="I270:I275"/>
    <mergeCell ref="J270:J275"/>
    <mergeCell ref="K270:K275"/>
    <mergeCell ref="L270:L275"/>
    <mergeCell ref="M270:M275"/>
    <mergeCell ref="N270:N275"/>
    <mergeCell ref="O270:O275"/>
    <mergeCell ref="P270:P275"/>
    <mergeCell ref="Q270:Q275"/>
    <mergeCell ref="R270:R275"/>
    <mergeCell ref="S270:S275"/>
    <mergeCell ref="A270:A287"/>
    <mergeCell ref="B270:B287"/>
    <mergeCell ref="C270:C287"/>
    <mergeCell ref="AS270:AS275"/>
    <mergeCell ref="AT270:AT275"/>
    <mergeCell ref="AU270:AU275"/>
    <mergeCell ref="AV270:AV275"/>
    <mergeCell ref="AW270:AW275"/>
    <mergeCell ref="AX270:AX275"/>
    <mergeCell ref="AY270:AY275"/>
    <mergeCell ref="AZ270:AZ275"/>
    <mergeCell ref="BA270:BA275"/>
    <mergeCell ref="T270:T275"/>
    <mergeCell ref="U270:U275"/>
    <mergeCell ref="V270:V275"/>
    <mergeCell ref="W270:W275"/>
    <mergeCell ref="X270:X275"/>
    <mergeCell ref="Y270:Y275"/>
    <mergeCell ref="Z270:Z275"/>
    <mergeCell ref="AA270:AA275"/>
    <mergeCell ref="AR270:AR275"/>
    <mergeCell ref="BU276:BU281"/>
    <mergeCell ref="BV276:BV281"/>
    <mergeCell ref="X276:X281"/>
    <mergeCell ref="Y276:Y281"/>
    <mergeCell ref="Z276:Z281"/>
    <mergeCell ref="AA276:AA281"/>
    <mergeCell ref="AR276:AR281"/>
    <mergeCell ref="AS276:AS281"/>
    <mergeCell ref="AT276:AT281"/>
    <mergeCell ref="AU276:AU281"/>
    <mergeCell ref="AV276:AV281"/>
    <mergeCell ref="BS270:BS275"/>
    <mergeCell ref="BT270:BT275"/>
    <mergeCell ref="BU270:BU275"/>
    <mergeCell ref="BV270:BV275"/>
    <mergeCell ref="D276:D281"/>
    <mergeCell ref="E276:E281"/>
    <mergeCell ref="F276:F281"/>
    <mergeCell ref="G276:G281"/>
    <mergeCell ref="H276:H281"/>
    <mergeCell ref="I276:I281"/>
    <mergeCell ref="J276:J281"/>
    <mergeCell ref="K276:K281"/>
    <mergeCell ref="L276:L281"/>
    <mergeCell ref="M276:M281"/>
    <mergeCell ref="N276:N281"/>
    <mergeCell ref="O276:O281"/>
    <mergeCell ref="P276:P281"/>
    <mergeCell ref="Q276:Q281"/>
    <mergeCell ref="R276:R281"/>
    <mergeCell ref="S276:S281"/>
    <mergeCell ref="T276:T281"/>
    <mergeCell ref="U282:U287"/>
    <mergeCell ref="D282:D287"/>
    <mergeCell ref="E282:E287"/>
    <mergeCell ref="F282:F287"/>
    <mergeCell ref="G282:G287"/>
    <mergeCell ref="H282:H287"/>
    <mergeCell ref="I282:I287"/>
    <mergeCell ref="J282:J287"/>
    <mergeCell ref="K282:K287"/>
    <mergeCell ref="L282:L287"/>
    <mergeCell ref="AW276:AW281"/>
    <mergeCell ref="AX276:AX281"/>
    <mergeCell ref="AY276:AY281"/>
    <mergeCell ref="AZ276:AZ281"/>
    <mergeCell ref="BA276:BA281"/>
    <mergeCell ref="BS276:BS281"/>
    <mergeCell ref="BT276:BT281"/>
    <mergeCell ref="U276:U281"/>
    <mergeCell ref="V276:V281"/>
    <mergeCell ref="W276:W281"/>
    <mergeCell ref="BV264:BV269"/>
    <mergeCell ref="A258:A269"/>
    <mergeCell ref="B258:B269"/>
    <mergeCell ref="C258:C269"/>
    <mergeCell ref="BU282:BU287"/>
    <mergeCell ref="BV282:BV287"/>
    <mergeCell ref="AU282:AU287"/>
    <mergeCell ref="AV282:AV287"/>
    <mergeCell ref="AW282:AW287"/>
    <mergeCell ref="AX282:AX287"/>
    <mergeCell ref="AY282:AY287"/>
    <mergeCell ref="AZ282:AZ287"/>
    <mergeCell ref="BA282:BA287"/>
    <mergeCell ref="BS282:BS287"/>
    <mergeCell ref="BT282:BT287"/>
    <mergeCell ref="V282:V287"/>
    <mergeCell ref="W282:W287"/>
    <mergeCell ref="X282:X287"/>
    <mergeCell ref="Y282:Y287"/>
    <mergeCell ref="Z282:Z287"/>
    <mergeCell ref="AA282:AA287"/>
    <mergeCell ref="AR282:AR287"/>
    <mergeCell ref="AS282:AS287"/>
    <mergeCell ref="AT282:AT287"/>
    <mergeCell ref="M282:M287"/>
    <mergeCell ref="N282:N287"/>
    <mergeCell ref="O282:O287"/>
    <mergeCell ref="P282:P287"/>
    <mergeCell ref="Q282:Q287"/>
    <mergeCell ref="R282:R287"/>
    <mergeCell ref="S282:S287"/>
    <mergeCell ref="T282:T287"/>
    <mergeCell ref="X264:X269"/>
    <mergeCell ref="Y264:Y269"/>
    <mergeCell ref="Z264:Z269"/>
    <mergeCell ref="AA264:AA269"/>
    <mergeCell ref="AR264:AR269"/>
    <mergeCell ref="AS264:AS269"/>
    <mergeCell ref="AT264:AT269"/>
    <mergeCell ref="AU264:AU269"/>
    <mergeCell ref="AV264:AV269"/>
    <mergeCell ref="AW264:AW269"/>
    <mergeCell ref="AX264:AX269"/>
    <mergeCell ref="AY264:AY269"/>
    <mergeCell ref="AZ264:AZ269"/>
    <mergeCell ref="BA264:BA269"/>
    <mergeCell ref="BS264:BS269"/>
    <mergeCell ref="BT264:BT269"/>
    <mergeCell ref="BU264:BU269"/>
    <mergeCell ref="AT258:AT263"/>
    <mergeCell ref="AU258:AU263"/>
    <mergeCell ref="AV258:AV263"/>
    <mergeCell ref="AW258:AW263"/>
    <mergeCell ref="AX258:AX263"/>
    <mergeCell ref="AY258:AY263"/>
    <mergeCell ref="AZ258:AZ263"/>
    <mergeCell ref="BA258:BA263"/>
    <mergeCell ref="BS258:BS263"/>
    <mergeCell ref="BT258:BT263"/>
    <mergeCell ref="BU258:BU263"/>
    <mergeCell ref="BV258:BV263"/>
    <mergeCell ref="D264:D269"/>
    <mergeCell ref="E264:E269"/>
    <mergeCell ref="F264:F269"/>
    <mergeCell ref="G264:G269"/>
    <mergeCell ref="H264:H269"/>
    <mergeCell ref="I264:I269"/>
    <mergeCell ref="J264:J269"/>
    <mergeCell ref="K264:K269"/>
    <mergeCell ref="L264:L269"/>
    <mergeCell ref="M264:M269"/>
    <mergeCell ref="N264:N269"/>
    <mergeCell ref="O264:O269"/>
    <mergeCell ref="P264:P269"/>
    <mergeCell ref="Q264:Q269"/>
    <mergeCell ref="R264:R269"/>
    <mergeCell ref="S264:S269"/>
    <mergeCell ref="T264:T269"/>
    <mergeCell ref="U264:U269"/>
    <mergeCell ref="V264:V269"/>
    <mergeCell ref="W264:W269"/>
    <mergeCell ref="BT252:BT257"/>
    <mergeCell ref="BU252:BU257"/>
    <mergeCell ref="BV252:BV257"/>
    <mergeCell ref="A222:A257"/>
    <mergeCell ref="B222:B257"/>
    <mergeCell ref="C222:C257"/>
    <mergeCell ref="D258:D263"/>
    <mergeCell ref="E258:E263"/>
    <mergeCell ref="F258:F263"/>
    <mergeCell ref="G258:G263"/>
    <mergeCell ref="H258:H263"/>
    <mergeCell ref="I258:I263"/>
    <mergeCell ref="J258:J263"/>
    <mergeCell ref="K258:K263"/>
    <mergeCell ref="L258:L263"/>
    <mergeCell ref="M258:M263"/>
    <mergeCell ref="N258:N263"/>
    <mergeCell ref="O258:O263"/>
    <mergeCell ref="P258:P263"/>
    <mergeCell ref="Q258:Q263"/>
    <mergeCell ref="R258:R263"/>
    <mergeCell ref="S258:S263"/>
    <mergeCell ref="T258:T263"/>
    <mergeCell ref="U258:U263"/>
    <mergeCell ref="V258:V263"/>
    <mergeCell ref="W258:W263"/>
    <mergeCell ref="X258:X263"/>
    <mergeCell ref="Y258:Y263"/>
    <mergeCell ref="Z258:Z263"/>
    <mergeCell ref="AA258:AA263"/>
    <mergeCell ref="AR258:AR263"/>
    <mergeCell ref="AS258:AS263"/>
    <mergeCell ref="V252:V257"/>
    <mergeCell ref="W252:W257"/>
    <mergeCell ref="X252:X257"/>
    <mergeCell ref="Y252:Y257"/>
    <mergeCell ref="Z252:Z257"/>
    <mergeCell ref="AA252:AA257"/>
    <mergeCell ref="AR252:AR257"/>
    <mergeCell ref="AS252:AS257"/>
    <mergeCell ref="AT252:AT257"/>
    <mergeCell ref="AU252:AU257"/>
    <mergeCell ref="AV252:AV257"/>
    <mergeCell ref="AW252:AW257"/>
    <mergeCell ref="AX252:AX257"/>
    <mergeCell ref="AY252:AY257"/>
    <mergeCell ref="AZ252:AZ257"/>
    <mergeCell ref="BA252:BA257"/>
    <mergeCell ref="BS252:BS257"/>
    <mergeCell ref="AR246:AR251"/>
    <mergeCell ref="AS246:AS251"/>
    <mergeCell ref="AT246:AT251"/>
    <mergeCell ref="AU246:AU251"/>
    <mergeCell ref="AV246:AV251"/>
    <mergeCell ref="AW246:AW251"/>
    <mergeCell ref="AX246:AX251"/>
    <mergeCell ref="AY246:AY251"/>
    <mergeCell ref="AZ246:AZ251"/>
    <mergeCell ref="BA246:BA251"/>
    <mergeCell ref="BS246:BS251"/>
    <mergeCell ref="BT246:BT251"/>
    <mergeCell ref="BU246:BU251"/>
    <mergeCell ref="BV246:BV251"/>
    <mergeCell ref="D252:D257"/>
    <mergeCell ref="E252:E257"/>
    <mergeCell ref="F252:F257"/>
    <mergeCell ref="G252:G257"/>
    <mergeCell ref="H252:H257"/>
    <mergeCell ref="I252:I257"/>
    <mergeCell ref="J252:J257"/>
    <mergeCell ref="K252:K257"/>
    <mergeCell ref="L252:L257"/>
    <mergeCell ref="M252:M257"/>
    <mergeCell ref="N252:N257"/>
    <mergeCell ref="O252:O257"/>
    <mergeCell ref="P252:P257"/>
    <mergeCell ref="Q252:Q257"/>
    <mergeCell ref="R252:R257"/>
    <mergeCell ref="S252:S257"/>
    <mergeCell ref="T252:T257"/>
    <mergeCell ref="U252:U257"/>
    <mergeCell ref="AX240:AX245"/>
    <mergeCell ref="AY240:AY245"/>
    <mergeCell ref="AZ240:AZ245"/>
    <mergeCell ref="BA240:BA245"/>
    <mergeCell ref="BS240:BS245"/>
    <mergeCell ref="BT240:BT245"/>
    <mergeCell ref="BU240:BU245"/>
    <mergeCell ref="BV240:BV245"/>
    <mergeCell ref="D246:D251"/>
    <mergeCell ref="E246:E251"/>
    <mergeCell ref="F246:F251"/>
    <mergeCell ref="G246:G251"/>
    <mergeCell ref="H246:H251"/>
    <mergeCell ref="I246:I251"/>
    <mergeCell ref="J246:J251"/>
    <mergeCell ref="K246:K251"/>
    <mergeCell ref="L246:L251"/>
    <mergeCell ref="M246:M251"/>
    <mergeCell ref="N246:N251"/>
    <mergeCell ref="O246:O251"/>
    <mergeCell ref="P246:P251"/>
    <mergeCell ref="Q246:Q251"/>
    <mergeCell ref="R246:R251"/>
    <mergeCell ref="S246:S251"/>
    <mergeCell ref="T246:T251"/>
    <mergeCell ref="U246:U251"/>
    <mergeCell ref="V246:V251"/>
    <mergeCell ref="W246:W251"/>
    <mergeCell ref="X246:X251"/>
    <mergeCell ref="Y246:Y251"/>
    <mergeCell ref="Z246:Z251"/>
    <mergeCell ref="AA246:AA251"/>
    <mergeCell ref="BU234:BU239"/>
    <mergeCell ref="BV234:BV239"/>
    <mergeCell ref="D240:D245"/>
    <mergeCell ref="E240:E245"/>
    <mergeCell ref="F240:F245"/>
    <mergeCell ref="G240:G245"/>
    <mergeCell ref="H240:H245"/>
    <mergeCell ref="I240:I245"/>
    <mergeCell ref="J240:J245"/>
    <mergeCell ref="K240:K245"/>
    <mergeCell ref="L240:L245"/>
    <mergeCell ref="M240:M245"/>
    <mergeCell ref="N240:N245"/>
    <mergeCell ref="O240:O245"/>
    <mergeCell ref="P240:P245"/>
    <mergeCell ref="Q240:Q245"/>
    <mergeCell ref="R240:R245"/>
    <mergeCell ref="S240:S245"/>
    <mergeCell ref="T240:T245"/>
    <mergeCell ref="U240:U245"/>
    <mergeCell ref="V240:V245"/>
    <mergeCell ref="W240:W245"/>
    <mergeCell ref="X240:X245"/>
    <mergeCell ref="Y240:Y245"/>
    <mergeCell ref="Z240:Z245"/>
    <mergeCell ref="AA240:AA245"/>
    <mergeCell ref="AR240:AR245"/>
    <mergeCell ref="AS240:AS245"/>
    <mergeCell ref="AT240:AT245"/>
    <mergeCell ref="AU240:AU245"/>
    <mergeCell ref="AV240:AV245"/>
    <mergeCell ref="AW240:AW245"/>
    <mergeCell ref="W234:W239"/>
    <mergeCell ref="X234:X239"/>
    <mergeCell ref="Y234:Y239"/>
    <mergeCell ref="Z234:Z239"/>
    <mergeCell ref="AA234:AA239"/>
    <mergeCell ref="AR234:AR239"/>
    <mergeCell ref="AS234:AS239"/>
    <mergeCell ref="AT234:AT239"/>
    <mergeCell ref="AU234:AU239"/>
    <mergeCell ref="AV234:AV239"/>
    <mergeCell ref="AW234:AW239"/>
    <mergeCell ref="AX234:AX239"/>
    <mergeCell ref="AY234:AY239"/>
    <mergeCell ref="AZ234:AZ239"/>
    <mergeCell ref="BA234:BA239"/>
    <mergeCell ref="BS234:BS239"/>
    <mergeCell ref="BT234:BT239"/>
    <mergeCell ref="AS228:AS233"/>
    <mergeCell ref="AT228:AT233"/>
    <mergeCell ref="AU228:AU233"/>
    <mergeCell ref="AV228:AV233"/>
    <mergeCell ref="AW228:AW233"/>
    <mergeCell ref="AX228:AX233"/>
    <mergeCell ref="AY228:AY233"/>
    <mergeCell ref="AZ228:AZ233"/>
    <mergeCell ref="BA228:BA233"/>
    <mergeCell ref="BS228:BS233"/>
    <mergeCell ref="BT228:BT233"/>
    <mergeCell ref="BU228:BU233"/>
    <mergeCell ref="BV228:BV233"/>
    <mergeCell ref="D234:D239"/>
    <mergeCell ref="E234:E239"/>
    <mergeCell ref="F234:F239"/>
    <mergeCell ref="G234:G239"/>
    <mergeCell ref="H234:H239"/>
    <mergeCell ref="I234:I239"/>
    <mergeCell ref="J234:J239"/>
    <mergeCell ref="K234:K239"/>
    <mergeCell ref="L234:L239"/>
    <mergeCell ref="M234:M239"/>
    <mergeCell ref="N234:N239"/>
    <mergeCell ref="O234:O239"/>
    <mergeCell ref="P234:P239"/>
    <mergeCell ref="Q234:Q239"/>
    <mergeCell ref="R234:R239"/>
    <mergeCell ref="S234:S239"/>
    <mergeCell ref="T234:T239"/>
    <mergeCell ref="U234:U239"/>
    <mergeCell ref="V234:V239"/>
    <mergeCell ref="AY222:AY227"/>
    <mergeCell ref="AZ222:AZ227"/>
    <mergeCell ref="BA222:BA227"/>
    <mergeCell ref="BS222:BS227"/>
    <mergeCell ref="BT222:BT227"/>
    <mergeCell ref="BU222:BU227"/>
    <mergeCell ref="BV222:BV227"/>
    <mergeCell ref="D228:D233"/>
    <mergeCell ref="E228:E233"/>
    <mergeCell ref="F228:F233"/>
    <mergeCell ref="G228:G233"/>
    <mergeCell ref="H228:H233"/>
    <mergeCell ref="I228:I233"/>
    <mergeCell ref="J228:J233"/>
    <mergeCell ref="K228:K233"/>
    <mergeCell ref="L228:L233"/>
    <mergeCell ref="M228:M233"/>
    <mergeCell ref="N228:N233"/>
    <mergeCell ref="O228:O233"/>
    <mergeCell ref="P228:P233"/>
    <mergeCell ref="Q228:Q233"/>
    <mergeCell ref="R228:R233"/>
    <mergeCell ref="S228:S233"/>
    <mergeCell ref="T228:T233"/>
    <mergeCell ref="U228:U233"/>
    <mergeCell ref="V228:V233"/>
    <mergeCell ref="W228:W233"/>
    <mergeCell ref="X228:X233"/>
    <mergeCell ref="Y228:Y233"/>
    <mergeCell ref="Z228:Z233"/>
    <mergeCell ref="AA228:AA233"/>
    <mergeCell ref="AR228:AR233"/>
    <mergeCell ref="R222:R227"/>
    <mergeCell ref="S222:S227"/>
    <mergeCell ref="T222:T227"/>
    <mergeCell ref="U222:U227"/>
    <mergeCell ref="V222:V227"/>
    <mergeCell ref="W222:W227"/>
    <mergeCell ref="X222:X227"/>
    <mergeCell ref="Y222:Y227"/>
    <mergeCell ref="Z222:Z227"/>
    <mergeCell ref="AA222:AA227"/>
    <mergeCell ref="AR222:AR227"/>
    <mergeCell ref="AS222:AS227"/>
    <mergeCell ref="AT222:AT227"/>
    <mergeCell ref="AU222:AU227"/>
    <mergeCell ref="AV222:AV227"/>
    <mergeCell ref="AW222:AW227"/>
    <mergeCell ref="AX222:AX227"/>
    <mergeCell ref="A132:A167"/>
    <mergeCell ref="B132:B167"/>
    <mergeCell ref="C132:C167"/>
    <mergeCell ref="D222:D227"/>
    <mergeCell ref="E222:E227"/>
    <mergeCell ref="F222:F227"/>
    <mergeCell ref="G222:G227"/>
    <mergeCell ref="H222:H227"/>
    <mergeCell ref="I222:I227"/>
    <mergeCell ref="J222:J227"/>
    <mergeCell ref="K222:K227"/>
    <mergeCell ref="L222:L227"/>
    <mergeCell ref="M222:M227"/>
    <mergeCell ref="N222:N227"/>
    <mergeCell ref="O222:O227"/>
    <mergeCell ref="P222:P227"/>
    <mergeCell ref="Q222:Q227"/>
    <mergeCell ref="D132:D137"/>
    <mergeCell ref="E132:E137"/>
    <mergeCell ref="F132:F137"/>
    <mergeCell ref="G132:G137"/>
    <mergeCell ref="H132:H137"/>
    <mergeCell ref="I132:I137"/>
    <mergeCell ref="J132:J137"/>
    <mergeCell ref="K132:K137"/>
    <mergeCell ref="L132:L137"/>
    <mergeCell ref="M132:M137"/>
    <mergeCell ref="N132:N137"/>
    <mergeCell ref="O132:O137"/>
    <mergeCell ref="P132:P137"/>
    <mergeCell ref="Q132:Q137"/>
    <mergeCell ref="H204:H209"/>
    <mergeCell ref="Y162:Y167"/>
    <mergeCell ref="Z162:Z167"/>
    <mergeCell ref="AA162:AA167"/>
    <mergeCell ref="AR162:AR167"/>
    <mergeCell ref="AS162:AS167"/>
    <mergeCell ref="AT162:AT167"/>
    <mergeCell ref="AU162:AU167"/>
    <mergeCell ref="AV162:AV167"/>
    <mergeCell ref="AW162:AW167"/>
    <mergeCell ref="AX162:AX167"/>
    <mergeCell ref="AY162:AY167"/>
    <mergeCell ref="AZ162:AZ167"/>
    <mergeCell ref="BA162:BA167"/>
    <mergeCell ref="BS162:BS167"/>
    <mergeCell ref="BT162:BT167"/>
    <mergeCell ref="BU162:BU167"/>
    <mergeCell ref="BV162:BV167"/>
    <mergeCell ref="AU156:AU161"/>
    <mergeCell ref="AV156:AV161"/>
    <mergeCell ref="AW156:AW161"/>
    <mergeCell ref="AX156:AX161"/>
    <mergeCell ref="AY156:AY161"/>
    <mergeCell ref="AZ156:AZ161"/>
    <mergeCell ref="BA156:BA161"/>
    <mergeCell ref="BS156:BS161"/>
    <mergeCell ref="BT156:BT161"/>
    <mergeCell ref="BU156:BU161"/>
    <mergeCell ref="BV156:BV161"/>
    <mergeCell ref="D162:D167"/>
    <mergeCell ref="E162:E167"/>
    <mergeCell ref="F162:F167"/>
    <mergeCell ref="G162:G167"/>
    <mergeCell ref="H162:H167"/>
    <mergeCell ref="I162:I167"/>
    <mergeCell ref="J162:J167"/>
    <mergeCell ref="K162:K167"/>
    <mergeCell ref="L162:L167"/>
    <mergeCell ref="M162:M167"/>
    <mergeCell ref="N162:N167"/>
    <mergeCell ref="O162:O167"/>
    <mergeCell ref="P162:P167"/>
    <mergeCell ref="Q162:Q167"/>
    <mergeCell ref="R162:R167"/>
    <mergeCell ref="S162:S167"/>
    <mergeCell ref="T162:T167"/>
    <mergeCell ref="U162:U167"/>
    <mergeCell ref="V162:V167"/>
    <mergeCell ref="W162:W167"/>
    <mergeCell ref="X162:X167"/>
    <mergeCell ref="BA150:BA155"/>
    <mergeCell ref="BS150:BS155"/>
    <mergeCell ref="BT150:BT155"/>
    <mergeCell ref="BU150:BU155"/>
    <mergeCell ref="BV150:BV155"/>
    <mergeCell ref="D156:D161"/>
    <mergeCell ref="E156:E161"/>
    <mergeCell ref="F156:F161"/>
    <mergeCell ref="G156:G161"/>
    <mergeCell ref="H156:H161"/>
    <mergeCell ref="I156:I161"/>
    <mergeCell ref="J156:J161"/>
    <mergeCell ref="K156:K161"/>
    <mergeCell ref="L156:L161"/>
    <mergeCell ref="M156:M161"/>
    <mergeCell ref="N156:N161"/>
    <mergeCell ref="O156:O161"/>
    <mergeCell ref="P156:P161"/>
    <mergeCell ref="Q156:Q161"/>
    <mergeCell ref="R156:R161"/>
    <mergeCell ref="S156:S161"/>
    <mergeCell ref="T156:T161"/>
    <mergeCell ref="U156:U161"/>
    <mergeCell ref="V156:V161"/>
    <mergeCell ref="W156:W161"/>
    <mergeCell ref="X156:X161"/>
    <mergeCell ref="Y156:Y161"/>
    <mergeCell ref="Z156:Z161"/>
    <mergeCell ref="AA156:AA161"/>
    <mergeCell ref="AR156:AR161"/>
    <mergeCell ref="AS156:AS161"/>
    <mergeCell ref="AT156:AT161"/>
    <mergeCell ref="T150:T155"/>
    <mergeCell ref="U150:U155"/>
    <mergeCell ref="V150:V155"/>
    <mergeCell ref="W150:W155"/>
    <mergeCell ref="X150:X155"/>
    <mergeCell ref="Y150:Y155"/>
    <mergeCell ref="Z150:Z155"/>
    <mergeCell ref="AA150:AA155"/>
    <mergeCell ref="AR150:AR155"/>
    <mergeCell ref="AS150:AS155"/>
    <mergeCell ref="AT150:AT155"/>
    <mergeCell ref="AU150:AU155"/>
    <mergeCell ref="AV150:AV155"/>
    <mergeCell ref="AW150:AW155"/>
    <mergeCell ref="AX150:AX155"/>
    <mergeCell ref="AY150:AY155"/>
    <mergeCell ref="AZ150:AZ155"/>
    <mergeCell ref="Z144:Z149"/>
    <mergeCell ref="AA144:AA149"/>
    <mergeCell ref="AR144:AR149"/>
    <mergeCell ref="AS144:AS149"/>
    <mergeCell ref="AT144:AT149"/>
    <mergeCell ref="AU144:AU149"/>
    <mergeCell ref="AV144:AV149"/>
    <mergeCell ref="AW144:AW149"/>
    <mergeCell ref="AX144:AX149"/>
    <mergeCell ref="AY144:AY149"/>
    <mergeCell ref="AZ144:AZ149"/>
    <mergeCell ref="BA144:BA149"/>
    <mergeCell ref="BS144:BS149"/>
    <mergeCell ref="BT144:BT149"/>
    <mergeCell ref="BU144:BU149"/>
    <mergeCell ref="BV144:BV149"/>
    <mergeCell ref="D150:D155"/>
    <mergeCell ref="E150:E155"/>
    <mergeCell ref="F150:F155"/>
    <mergeCell ref="G150:G155"/>
    <mergeCell ref="H150:H155"/>
    <mergeCell ref="I150:I155"/>
    <mergeCell ref="J150:J155"/>
    <mergeCell ref="K150:K155"/>
    <mergeCell ref="L150:L155"/>
    <mergeCell ref="M150:M155"/>
    <mergeCell ref="N150:N155"/>
    <mergeCell ref="O150:O155"/>
    <mergeCell ref="P150:P155"/>
    <mergeCell ref="Q150:Q155"/>
    <mergeCell ref="R150:R155"/>
    <mergeCell ref="S150:S155"/>
    <mergeCell ref="AV138:AV143"/>
    <mergeCell ref="AW138:AW143"/>
    <mergeCell ref="AX138:AX143"/>
    <mergeCell ref="AY138:AY143"/>
    <mergeCell ref="AZ138:AZ143"/>
    <mergeCell ref="BA138:BA143"/>
    <mergeCell ref="BS138:BS143"/>
    <mergeCell ref="BT138:BT143"/>
    <mergeCell ref="BU138:BU143"/>
    <mergeCell ref="BV138:BV143"/>
    <mergeCell ref="D144:D149"/>
    <mergeCell ref="E144:E149"/>
    <mergeCell ref="F144:F149"/>
    <mergeCell ref="G144:G149"/>
    <mergeCell ref="H144:H149"/>
    <mergeCell ref="I144:I149"/>
    <mergeCell ref="J144:J149"/>
    <mergeCell ref="K144:K149"/>
    <mergeCell ref="L144:L149"/>
    <mergeCell ref="M144:M149"/>
    <mergeCell ref="N144:N149"/>
    <mergeCell ref="O144:O149"/>
    <mergeCell ref="P144:P149"/>
    <mergeCell ref="Q144:Q149"/>
    <mergeCell ref="R144:R149"/>
    <mergeCell ref="S144:S149"/>
    <mergeCell ref="T144:T149"/>
    <mergeCell ref="U144:U149"/>
    <mergeCell ref="V144:V149"/>
    <mergeCell ref="W144:W149"/>
    <mergeCell ref="X144:X149"/>
    <mergeCell ref="Y144:Y149"/>
    <mergeCell ref="BS132:BS137"/>
    <mergeCell ref="BT132:BT137"/>
    <mergeCell ref="BU132:BU137"/>
    <mergeCell ref="BV132:BV137"/>
    <mergeCell ref="D138:D143"/>
    <mergeCell ref="E138:E143"/>
    <mergeCell ref="F138:F143"/>
    <mergeCell ref="G138:G143"/>
    <mergeCell ref="H138:H143"/>
    <mergeCell ref="I138:I143"/>
    <mergeCell ref="J138:J143"/>
    <mergeCell ref="K138:K143"/>
    <mergeCell ref="L138:L143"/>
    <mergeCell ref="M138:M143"/>
    <mergeCell ref="N138:N143"/>
    <mergeCell ref="O138:O143"/>
    <mergeCell ref="P138:P143"/>
    <mergeCell ref="Q138:Q143"/>
    <mergeCell ref="R138:R143"/>
    <mergeCell ref="S138:S143"/>
    <mergeCell ref="T138:T143"/>
    <mergeCell ref="U138:U143"/>
    <mergeCell ref="V138:V143"/>
    <mergeCell ref="W138:W143"/>
    <mergeCell ref="X138:X143"/>
    <mergeCell ref="Y138:Y143"/>
    <mergeCell ref="Z138:Z143"/>
    <mergeCell ref="AA138:AA143"/>
    <mergeCell ref="AR138:AR143"/>
    <mergeCell ref="AS138:AS143"/>
    <mergeCell ref="AT138:AT143"/>
    <mergeCell ref="AU138:AU143"/>
    <mergeCell ref="U132:U137"/>
    <mergeCell ref="V132:V137"/>
    <mergeCell ref="W132:W137"/>
    <mergeCell ref="X132:X137"/>
    <mergeCell ref="Y132:Y137"/>
    <mergeCell ref="Z132:Z137"/>
    <mergeCell ref="AA132:AA137"/>
    <mergeCell ref="AR132:AR137"/>
    <mergeCell ref="AS132:AS137"/>
    <mergeCell ref="AT132:AT137"/>
    <mergeCell ref="AU132:AU137"/>
    <mergeCell ref="AV132:AV137"/>
    <mergeCell ref="AW132:AW137"/>
    <mergeCell ref="AX132:AX137"/>
    <mergeCell ref="AY132:AY137"/>
    <mergeCell ref="AZ132:AZ137"/>
    <mergeCell ref="BA132:BA137"/>
    <mergeCell ref="R132:R137"/>
    <mergeCell ref="S132:S137"/>
    <mergeCell ref="T132:T137"/>
    <mergeCell ref="AV66:AV71"/>
    <mergeCell ref="AW66:AW71"/>
    <mergeCell ref="AX66:AX71"/>
    <mergeCell ref="AY66:AY71"/>
    <mergeCell ref="AZ66:AZ71"/>
    <mergeCell ref="BA66:BA71"/>
    <mergeCell ref="BS66:BS71"/>
    <mergeCell ref="BT66:BT71"/>
    <mergeCell ref="V66:V71"/>
    <mergeCell ref="W66:W71"/>
    <mergeCell ref="X66:X71"/>
    <mergeCell ref="Y66:Y71"/>
    <mergeCell ref="Z66:Z71"/>
    <mergeCell ref="AA66:AA71"/>
    <mergeCell ref="AR66:AR71"/>
    <mergeCell ref="AS66:AS71"/>
    <mergeCell ref="AT66:AT71"/>
    <mergeCell ref="BA114:BA119"/>
    <mergeCell ref="BS114:BS119"/>
    <mergeCell ref="BT114:BT119"/>
    <mergeCell ref="AW108:AW113"/>
    <mergeCell ref="AX108:AX113"/>
    <mergeCell ref="AY108:AY113"/>
    <mergeCell ref="AZ108:AZ113"/>
    <mergeCell ref="BA108:BA113"/>
    <mergeCell ref="BS108:BS113"/>
    <mergeCell ref="BT108:BT113"/>
    <mergeCell ref="U108:U113"/>
    <mergeCell ref="U96:U101"/>
    <mergeCell ref="BT60:BT65"/>
    <mergeCell ref="BU60:BU65"/>
    <mergeCell ref="BV60:BV65"/>
    <mergeCell ref="D66:D71"/>
    <mergeCell ref="E66:E71"/>
    <mergeCell ref="F66:F71"/>
    <mergeCell ref="G66:G71"/>
    <mergeCell ref="H66:H71"/>
    <mergeCell ref="I66:I71"/>
    <mergeCell ref="J66:J71"/>
    <mergeCell ref="K66:K71"/>
    <mergeCell ref="L66:L71"/>
    <mergeCell ref="M66:M71"/>
    <mergeCell ref="N66:N71"/>
    <mergeCell ref="O66:O71"/>
    <mergeCell ref="P66:P71"/>
    <mergeCell ref="Q66:Q71"/>
    <mergeCell ref="R66:R71"/>
    <mergeCell ref="S66:S71"/>
    <mergeCell ref="T66:T71"/>
    <mergeCell ref="U66:U71"/>
    <mergeCell ref="AA60:AA65"/>
    <mergeCell ref="AR60:AR65"/>
    <mergeCell ref="AS60:AS65"/>
    <mergeCell ref="AT60:AT65"/>
    <mergeCell ref="AU60:AU65"/>
    <mergeCell ref="AV60:AV65"/>
    <mergeCell ref="AW60:AW65"/>
    <mergeCell ref="AX60:AX65"/>
    <mergeCell ref="BU66:BU71"/>
    <mergeCell ref="BV66:BV71"/>
    <mergeCell ref="AU66:AU71"/>
    <mergeCell ref="V60:V65"/>
    <mergeCell ref="W60:W65"/>
    <mergeCell ref="X60:X65"/>
    <mergeCell ref="Y60:Y65"/>
    <mergeCell ref="Z60:Z65"/>
    <mergeCell ref="I60:I65"/>
    <mergeCell ref="J60:J65"/>
    <mergeCell ref="K60:K65"/>
    <mergeCell ref="L60:L65"/>
    <mergeCell ref="M60:M65"/>
    <mergeCell ref="N60:N65"/>
    <mergeCell ref="O60:O65"/>
    <mergeCell ref="P60:P65"/>
    <mergeCell ref="Q60:Q65"/>
    <mergeCell ref="AZ60:AZ65"/>
    <mergeCell ref="BA60:BA65"/>
    <mergeCell ref="BS60:BS65"/>
    <mergeCell ref="A12:A29"/>
    <mergeCell ref="A60:A71"/>
    <mergeCell ref="B60:B71"/>
    <mergeCell ref="C60:C71"/>
    <mergeCell ref="D60:D65"/>
    <mergeCell ref="E60:E65"/>
    <mergeCell ref="F60:F65"/>
    <mergeCell ref="G60:G65"/>
    <mergeCell ref="H60:H65"/>
    <mergeCell ref="AV24:AV29"/>
    <mergeCell ref="AW24:AW29"/>
    <mergeCell ref="AX24:AX29"/>
    <mergeCell ref="AY24:AY29"/>
    <mergeCell ref="BA24:BA29"/>
    <mergeCell ref="BS24:BS29"/>
    <mergeCell ref="BT24:BT29"/>
    <mergeCell ref="BU24:BU29"/>
    <mergeCell ref="AZ12:AZ17"/>
    <mergeCell ref="BA12:BA17"/>
    <mergeCell ref="BS12:BS17"/>
    <mergeCell ref="BT12:BT17"/>
    <mergeCell ref="BU12:BU17"/>
    <mergeCell ref="Y12:Y17"/>
    <mergeCell ref="Z12:Z17"/>
    <mergeCell ref="AA12:AA17"/>
    <mergeCell ref="AU12:AU17"/>
    <mergeCell ref="AT12:AT17"/>
    <mergeCell ref="AY60:AY65"/>
    <mergeCell ref="R60:R65"/>
    <mergeCell ref="S60:S65"/>
    <mergeCell ref="T60:T65"/>
    <mergeCell ref="U60:U65"/>
    <mergeCell ref="BV24:BV29"/>
    <mergeCell ref="BS18:BS23"/>
    <mergeCell ref="BU18:BU23"/>
    <mergeCell ref="BV18:BV23"/>
    <mergeCell ref="D24:D29"/>
    <mergeCell ref="E24:E29"/>
    <mergeCell ref="F24:F29"/>
    <mergeCell ref="G24:G29"/>
    <mergeCell ref="H24:H29"/>
    <mergeCell ref="I24:I29"/>
    <mergeCell ref="J24:J29"/>
    <mergeCell ref="K24:K29"/>
    <mergeCell ref="L24:L29"/>
    <mergeCell ref="P24:P29"/>
    <mergeCell ref="Q24:Q29"/>
    <mergeCell ref="R24:R29"/>
    <mergeCell ref="S24:S29"/>
    <mergeCell ref="T24:T29"/>
    <mergeCell ref="X24:X29"/>
    <mergeCell ref="Y24:Y29"/>
    <mergeCell ref="Z24:Z29"/>
    <mergeCell ref="AA24:AA29"/>
    <mergeCell ref="AR24:AR29"/>
    <mergeCell ref="AT24:AT29"/>
    <mergeCell ref="AU24:AU29"/>
    <mergeCell ref="AW18:AW23"/>
    <mergeCell ref="AV18:AV23"/>
    <mergeCell ref="AU18:AU23"/>
    <mergeCell ref="AR18:AR23"/>
    <mergeCell ref="BV12:BV17"/>
    <mergeCell ref="D18:D23"/>
    <mergeCell ref="E18:E23"/>
    <mergeCell ref="F18:F23"/>
    <mergeCell ref="G18:G23"/>
    <mergeCell ref="H18:H23"/>
    <mergeCell ref="I18:I23"/>
    <mergeCell ref="J18:J23"/>
    <mergeCell ref="K18:K23"/>
    <mergeCell ref="L18:L23"/>
    <mergeCell ref="N18:N23"/>
    <mergeCell ref="P18:P23"/>
    <mergeCell ref="Q18:Q23"/>
    <mergeCell ref="R18:R23"/>
    <mergeCell ref="S18:S23"/>
    <mergeCell ref="U18:U23"/>
    <mergeCell ref="Y18:Y23"/>
    <mergeCell ref="Z18:Z23"/>
    <mergeCell ref="AA18:AA23"/>
    <mergeCell ref="D12:D17"/>
    <mergeCell ref="E12:E17"/>
    <mergeCell ref="G12:G17"/>
    <mergeCell ref="I12:I17"/>
    <mergeCell ref="J12:J17"/>
    <mergeCell ref="L12:L17"/>
    <mergeCell ref="M12:M17"/>
    <mergeCell ref="R12:R17"/>
    <mergeCell ref="S12:S17"/>
    <mergeCell ref="U12:U17"/>
    <mergeCell ref="V12:V17"/>
    <mergeCell ref="W12:W17"/>
    <mergeCell ref="X12:X17"/>
    <mergeCell ref="BU114:BU119"/>
    <mergeCell ref="BV114:BV119"/>
    <mergeCell ref="AR114:AR119"/>
    <mergeCell ref="AS114:AS119"/>
    <mergeCell ref="AT114:AT119"/>
    <mergeCell ref="AU114:AU119"/>
    <mergeCell ref="AV114:AV119"/>
    <mergeCell ref="AW114:AW119"/>
    <mergeCell ref="AX114:AX119"/>
    <mergeCell ref="AY114:AY119"/>
    <mergeCell ref="AZ114:AZ119"/>
    <mergeCell ref="S114:S119"/>
    <mergeCell ref="T114:T119"/>
    <mergeCell ref="U114:U119"/>
    <mergeCell ref="V114:V119"/>
    <mergeCell ref="W114:W119"/>
    <mergeCell ref="X114:X119"/>
    <mergeCell ref="Y114:Y119"/>
    <mergeCell ref="Z114:Z119"/>
    <mergeCell ref="AA114:AA119"/>
    <mergeCell ref="J114:J119"/>
    <mergeCell ref="K114:K119"/>
    <mergeCell ref="L114:L119"/>
    <mergeCell ref="M114:M119"/>
    <mergeCell ref="N114:N119"/>
    <mergeCell ref="O114:O119"/>
    <mergeCell ref="P114:P119"/>
    <mergeCell ref="Q114:Q119"/>
    <mergeCell ref="R114:R119"/>
    <mergeCell ref="I312:I317"/>
    <mergeCell ref="H312:H317"/>
    <mergeCell ref="G312:G317"/>
    <mergeCell ref="F312:F317"/>
    <mergeCell ref="E312:E317"/>
    <mergeCell ref="D312:D317"/>
    <mergeCell ref="A72:A119"/>
    <mergeCell ref="B72:B119"/>
    <mergeCell ref="C72:C119"/>
    <mergeCell ref="D96:D101"/>
    <mergeCell ref="E96:E101"/>
    <mergeCell ref="F96:F101"/>
    <mergeCell ref="D114:D119"/>
    <mergeCell ref="E114:E119"/>
    <mergeCell ref="F114:F119"/>
    <mergeCell ref="G114:G119"/>
    <mergeCell ref="H114:H119"/>
    <mergeCell ref="I114:I119"/>
    <mergeCell ref="G96:G101"/>
    <mergeCell ref="H96:H101"/>
    <mergeCell ref="I96:I101"/>
    <mergeCell ref="J96:J101"/>
    <mergeCell ref="K96:K101"/>
    <mergeCell ref="BU108:BU113"/>
    <mergeCell ref="BV108:BV113"/>
    <mergeCell ref="X108:X113"/>
    <mergeCell ref="Y108:Y113"/>
    <mergeCell ref="Z108:Z113"/>
    <mergeCell ref="AA108:AA113"/>
    <mergeCell ref="AR108:AR113"/>
    <mergeCell ref="AS108:AS113"/>
    <mergeCell ref="AT108:AT113"/>
    <mergeCell ref="AU108:AU113"/>
    <mergeCell ref="AV108:AV113"/>
    <mergeCell ref="BU96:BU101"/>
    <mergeCell ref="V96:V101"/>
    <mergeCell ref="W96:W101"/>
    <mergeCell ref="X96:X101"/>
    <mergeCell ref="BS102:BS107"/>
    <mergeCell ref="BT102:BT107"/>
    <mergeCell ref="BU102:BU107"/>
    <mergeCell ref="BV102:BV107"/>
    <mergeCell ref="V108:V113"/>
    <mergeCell ref="W108:W113"/>
    <mergeCell ref="AS102:AS107"/>
    <mergeCell ref="AT102:AT107"/>
    <mergeCell ref="AU102:AU107"/>
    <mergeCell ref="AV102:AV107"/>
    <mergeCell ref="BA102:BA107"/>
    <mergeCell ref="D108:D113"/>
    <mergeCell ref="E108:E113"/>
    <mergeCell ref="F108:F113"/>
    <mergeCell ref="G108:G113"/>
    <mergeCell ref="H108:H113"/>
    <mergeCell ref="I108:I113"/>
    <mergeCell ref="J108:J113"/>
    <mergeCell ref="K108:K113"/>
    <mergeCell ref="L108:L113"/>
    <mergeCell ref="M108:M113"/>
    <mergeCell ref="N108:N113"/>
    <mergeCell ref="O108:O113"/>
    <mergeCell ref="P108:P113"/>
    <mergeCell ref="Q108:Q113"/>
    <mergeCell ref="R108:R113"/>
    <mergeCell ref="S108:S113"/>
    <mergeCell ref="T108:T113"/>
    <mergeCell ref="T102:T107"/>
    <mergeCell ref="U102:U107"/>
    <mergeCell ref="V102:V107"/>
    <mergeCell ref="W102:W107"/>
    <mergeCell ref="X102:X107"/>
    <mergeCell ref="Y102:Y107"/>
    <mergeCell ref="Z102:Z107"/>
    <mergeCell ref="AA102:AA107"/>
    <mergeCell ref="AR102:AR107"/>
    <mergeCell ref="AX96:AX101"/>
    <mergeCell ref="AY96:AY101"/>
    <mergeCell ref="AZ96:AZ101"/>
    <mergeCell ref="BA96:BA101"/>
    <mergeCell ref="BS96:BS101"/>
    <mergeCell ref="BT96:BT101"/>
    <mergeCell ref="AW102:AW107"/>
    <mergeCell ref="AX102:AX107"/>
    <mergeCell ref="AY102:AY107"/>
    <mergeCell ref="AZ102:AZ107"/>
    <mergeCell ref="BA90:BA95"/>
    <mergeCell ref="BS90:BS95"/>
    <mergeCell ref="BT90:BT95"/>
    <mergeCell ref="BU90:BU95"/>
    <mergeCell ref="BV90:BV95"/>
    <mergeCell ref="X90:X95"/>
    <mergeCell ref="Y90:Y95"/>
    <mergeCell ref="Z90:Z95"/>
    <mergeCell ref="AA90:AA95"/>
    <mergeCell ref="AR90:AR95"/>
    <mergeCell ref="AS90:AS95"/>
    <mergeCell ref="AT90:AT95"/>
    <mergeCell ref="AU90:AU95"/>
    <mergeCell ref="AV90:AV95"/>
    <mergeCell ref="BV96:BV101"/>
    <mergeCell ref="D102:D107"/>
    <mergeCell ref="E102:E107"/>
    <mergeCell ref="F102:F107"/>
    <mergeCell ref="G102:G107"/>
    <mergeCell ref="H102:H107"/>
    <mergeCell ref="I102:I107"/>
    <mergeCell ref="J102:J107"/>
    <mergeCell ref="K102:K107"/>
    <mergeCell ref="L102:L107"/>
    <mergeCell ref="M102:M107"/>
    <mergeCell ref="N102:N107"/>
    <mergeCell ref="O102:O107"/>
    <mergeCell ref="P102:P107"/>
    <mergeCell ref="Q102:Q107"/>
    <mergeCell ref="R102:R107"/>
    <mergeCell ref="S102:S107"/>
    <mergeCell ref="Y96:Y101"/>
    <mergeCell ref="U90:U95"/>
    <mergeCell ref="V90:V95"/>
    <mergeCell ref="W90:W95"/>
    <mergeCell ref="AS84:AS89"/>
    <mergeCell ref="AT84:AT89"/>
    <mergeCell ref="AU84:AU89"/>
    <mergeCell ref="AV84:AV89"/>
    <mergeCell ref="AW84:AW89"/>
    <mergeCell ref="AX84:AX89"/>
    <mergeCell ref="AY84:AY89"/>
    <mergeCell ref="AZ84:AZ89"/>
    <mergeCell ref="L96:L101"/>
    <mergeCell ref="M96:M101"/>
    <mergeCell ref="N96:N101"/>
    <mergeCell ref="O96:O101"/>
    <mergeCell ref="AW90:AW95"/>
    <mergeCell ref="AX90:AX95"/>
    <mergeCell ref="AY90:AY95"/>
    <mergeCell ref="AZ90:AZ95"/>
    <mergeCell ref="Z96:Z101"/>
    <mergeCell ref="AA96:AA101"/>
    <mergeCell ref="AR96:AR101"/>
    <mergeCell ref="AS96:AS101"/>
    <mergeCell ref="AT96:AT101"/>
    <mergeCell ref="AU96:AU101"/>
    <mergeCell ref="AV96:AV101"/>
    <mergeCell ref="AW96:AW101"/>
    <mergeCell ref="P96:P101"/>
    <mergeCell ref="Q96:Q101"/>
    <mergeCell ref="R96:R101"/>
    <mergeCell ref="S96:S101"/>
    <mergeCell ref="T96:T101"/>
    <mergeCell ref="Y84:Y89"/>
    <mergeCell ref="Z84:Z89"/>
    <mergeCell ref="AA84:AA89"/>
    <mergeCell ref="AR84:AR89"/>
    <mergeCell ref="AX78:AX83"/>
    <mergeCell ref="AY78:AY83"/>
    <mergeCell ref="AZ78:AZ83"/>
    <mergeCell ref="BA78:BA83"/>
    <mergeCell ref="BS78:BS83"/>
    <mergeCell ref="BT78:BT83"/>
    <mergeCell ref="BU78:BU83"/>
    <mergeCell ref="BS84:BS89"/>
    <mergeCell ref="BT84:BT89"/>
    <mergeCell ref="BU84:BU89"/>
    <mergeCell ref="BV84:BV89"/>
    <mergeCell ref="D90:D95"/>
    <mergeCell ref="E90:E95"/>
    <mergeCell ref="F90:F95"/>
    <mergeCell ref="G90:G95"/>
    <mergeCell ref="H90:H95"/>
    <mergeCell ref="I90:I95"/>
    <mergeCell ref="J90:J95"/>
    <mergeCell ref="K90:K95"/>
    <mergeCell ref="L90:L95"/>
    <mergeCell ref="M90:M95"/>
    <mergeCell ref="N90:N95"/>
    <mergeCell ref="O90:O95"/>
    <mergeCell ref="P90:P95"/>
    <mergeCell ref="Q90:Q95"/>
    <mergeCell ref="R90:R95"/>
    <mergeCell ref="S90:S95"/>
    <mergeCell ref="T90:T95"/>
    <mergeCell ref="BV78:BV83"/>
    <mergeCell ref="D84:D89"/>
    <mergeCell ref="E84:E89"/>
    <mergeCell ref="F84:F89"/>
    <mergeCell ref="G84:G89"/>
    <mergeCell ref="H84:H89"/>
    <mergeCell ref="I84:I89"/>
    <mergeCell ref="J84:J89"/>
    <mergeCell ref="K84:K89"/>
    <mergeCell ref="L84:L89"/>
    <mergeCell ref="M84:M89"/>
    <mergeCell ref="N84:N89"/>
    <mergeCell ref="O84:O89"/>
    <mergeCell ref="P84:P89"/>
    <mergeCell ref="Q84:Q89"/>
    <mergeCell ref="R84:R89"/>
    <mergeCell ref="S84:S89"/>
    <mergeCell ref="Y78:Y83"/>
    <mergeCell ref="Z78:Z83"/>
    <mergeCell ref="AA78:AA83"/>
    <mergeCell ref="AR78:AR83"/>
    <mergeCell ref="AS78:AS83"/>
    <mergeCell ref="AT78:AT83"/>
    <mergeCell ref="AU78:AU83"/>
    <mergeCell ref="AV78:AV83"/>
    <mergeCell ref="AW78:AW83"/>
    <mergeCell ref="BA84:BA89"/>
    <mergeCell ref="T84:T89"/>
    <mergeCell ref="U84:U89"/>
    <mergeCell ref="V84:V89"/>
    <mergeCell ref="W84:W89"/>
    <mergeCell ref="X84:X89"/>
    <mergeCell ref="BT72:BT77"/>
    <mergeCell ref="BU72:BU77"/>
    <mergeCell ref="BV72:BV77"/>
    <mergeCell ref="D78:D83"/>
    <mergeCell ref="E78:E83"/>
    <mergeCell ref="F78:F83"/>
    <mergeCell ref="G78:G83"/>
    <mergeCell ref="H78:H83"/>
    <mergeCell ref="I78:I83"/>
    <mergeCell ref="J78:J83"/>
    <mergeCell ref="K78:K83"/>
    <mergeCell ref="L78:L83"/>
    <mergeCell ref="M78:M83"/>
    <mergeCell ref="N78:N83"/>
    <mergeCell ref="O78:O83"/>
    <mergeCell ref="P78:P83"/>
    <mergeCell ref="Q78:Q83"/>
    <mergeCell ref="R78:R83"/>
    <mergeCell ref="S78:S83"/>
    <mergeCell ref="T78:T83"/>
    <mergeCell ref="U78:U83"/>
    <mergeCell ref="V78:V83"/>
    <mergeCell ref="W78:W83"/>
    <mergeCell ref="X78:X83"/>
    <mergeCell ref="AT72:AT77"/>
    <mergeCell ref="AU72:AU77"/>
    <mergeCell ref="AV72:AV77"/>
    <mergeCell ref="AW72:AW77"/>
    <mergeCell ref="AX72:AX77"/>
    <mergeCell ref="AY72:AY77"/>
    <mergeCell ref="AZ72:AZ77"/>
    <mergeCell ref="BA72:BA77"/>
    <mergeCell ref="BS72:BS77"/>
    <mergeCell ref="U72:U77"/>
    <mergeCell ref="V72:V77"/>
    <mergeCell ref="W72:W77"/>
    <mergeCell ref="X72:X77"/>
    <mergeCell ref="Y72:Y77"/>
    <mergeCell ref="Z72:Z77"/>
    <mergeCell ref="AA72:AA77"/>
    <mergeCell ref="AR72:AR77"/>
    <mergeCell ref="AS72:AS77"/>
    <mergeCell ref="D72:D77"/>
    <mergeCell ref="E72:E77"/>
    <mergeCell ref="F72:F77"/>
    <mergeCell ref="G72:G77"/>
    <mergeCell ref="H72:H77"/>
    <mergeCell ref="I72:I77"/>
    <mergeCell ref="J72:J77"/>
    <mergeCell ref="K72:K77"/>
    <mergeCell ref="L72:L77"/>
    <mergeCell ref="M72:M77"/>
    <mergeCell ref="N72:N77"/>
    <mergeCell ref="O72:O77"/>
    <mergeCell ref="P72:P77"/>
    <mergeCell ref="Q72:Q77"/>
    <mergeCell ref="R72:R77"/>
    <mergeCell ref="S72:S77"/>
    <mergeCell ref="T72:T77"/>
    <mergeCell ref="AX216:AX221"/>
    <mergeCell ref="AY216:AY221"/>
    <mergeCell ref="AZ216:AZ221"/>
    <mergeCell ref="BA216:BA221"/>
    <mergeCell ref="BS216:BS221"/>
    <mergeCell ref="BT216:BT221"/>
    <mergeCell ref="BU216:BU221"/>
    <mergeCell ref="BV216:BV221"/>
    <mergeCell ref="X216:X221"/>
    <mergeCell ref="Y216:Y221"/>
    <mergeCell ref="Z216:Z221"/>
    <mergeCell ref="AA216:AA221"/>
    <mergeCell ref="AR216:AR221"/>
    <mergeCell ref="AS216:AS221"/>
    <mergeCell ref="AT216:AT221"/>
    <mergeCell ref="AU216:AU221"/>
    <mergeCell ref="AV216:AV221"/>
    <mergeCell ref="BT204:BT209"/>
    <mergeCell ref="BU204:BU209"/>
    <mergeCell ref="BS210:BS215"/>
    <mergeCell ref="BT210:BT215"/>
    <mergeCell ref="BU210:BU215"/>
    <mergeCell ref="BV210:BV215"/>
    <mergeCell ref="D216:D221"/>
    <mergeCell ref="E216:E221"/>
    <mergeCell ref="F216:F221"/>
    <mergeCell ref="G216:G221"/>
    <mergeCell ref="H216:H221"/>
    <mergeCell ref="I216:I221"/>
    <mergeCell ref="J216:J221"/>
    <mergeCell ref="K216:K221"/>
    <mergeCell ref="L216:L221"/>
    <mergeCell ref="M216:M221"/>
    <mergeCell ref="N216:N221"/>
    <mergeCell ref="O216:O221"/>
    <mergeCell ref="P216:P221"/>
    <mergeCell ref="Q216:Q221"/>
    <mergeCell ref="R216:R221"/>
    <mergeCell ref="S216:S221"/>
    <mergeCell ref="T216:T221"/>
    <mergeCell ref="U216:U221"/>
    <mergeCell ref="V216:V221"/>
    <mergeCell ref="W216:W221"/>
    <mergeCell ref="AS210:AS215"/>
    <mergeCell ref="AT210:AT215"/>
    <mergeCell ref="AU210:AU215"/>
    <mergeCell ref="AV210:AV215"/>
    <mergeCell ref="AW210:AW215"/>
    <mergeCell ref="AW216:AW221"/>
    <mergeCell ref="U210:U215"/>
    <mergeCell ref="V210:V215"/>
    <mergeCell ref="W210:W215"/>
    <mergeCell ref="X210:X215"/>
    <mergeCell ref="Y210:Y215"/>
    <mergeCell ref="Z210:Z215"/>
    <mergeCell ref="AA210:AA215"/>
    <mergeCell ref="AR210:AR215"/>
    <mergeCell ref="AX204:AX209"/>
    <mergeCell ref="AY204:AY209"/>
    <mergeCell ref="AZ204:AZ209"/>
    <mergeCell ref="BA204:BA209"/>
    <mergeCell ref="AX210:AX215"/>
    <mergeCell ref="AY210:AY215"/>
    <mergeCell ref="AZ210:AZ215"/>
    <mergeCell ref="U204:U209"/>
    <mergeCell ref="V204:V209"/>
    <mergeCell ref="W204:W209"/>
    <mergeCell ref="X204:X209"/>
    <mergeCell ref="BV204:BV209"/>
    <mergeCell ref="D210:D215"/>
    <mergeCell ref="E210:E215"/>
    <mergeCell ref="F210:F215"/>
    <mergeCell ref="G210:G215"/>
    <mergeCell ref="H210:H215"/>
    <mergeCell ref="I210:I215"/>
    <mergeCell ref="J210:J215"/>
    <mergeCell ref="K210:K215"/>
    <mergeCell ref="L210:L215"/>
    <mergeCell ref="M210:M215"/>
    <mergeCell ref="N210:N215"/>
    <mergeCell ref="O210:O215"/>
    <mergeCell ref="P210:P215"/>
    <mergeCell ref="Q210:Q215"/>
    <mergeCell ref="R210:R215"/>
    <mergeCell ref="S210:S215"/>
    <mergeCell ref="Y204:Y209"/>
    <mergeCell ref="Z204:Z209"/>
    <mergeCell ref="AA204:AA209"/>
    <mergeCell ref="D204:D209"/>
    <mergeCell ref="E204:E209"/>
    <mergeCell ref="F204:F209"/>
    <mergeCell ref="G204:G209"/>
    <mergeCell ref="AR204:AR209"/>
    <mergeCell ref="AS204:AS209"/>
    <mergeCell ref="AT204:AT209"/>
    <mergeCell ref="AU204:AU209"/>
    <mergeCell ref="AV204:AV209"/>
    <mergeCell ref="AW204:AW209"/>
    <mergeCell ref="BA210:BA215"/>
    <mergeCell ref="T210:T215"/>
    <mergeCell ref="I204:I209"/>
    <mergeCell ref="J204:J209"/>
    <mergeCell ref="K204:K209"/>
    <mergeCell ref="L204:L209"/>
    <mergeCell ref="M204:M209"/>
    <mergeCell ref="N204:N209"/>
    <mergeCell ref="O204:O209"/>
    <mergeCell ref="P204:P209"/>
    <mergeCell ref="Q204:Q209"/>
    <mergeCell ref="R204:R209"/>
    <mergeCell ref="S204:S209"/>
    <mergeCell ref="T204:T209"/>
    <mergeCell ref="BS198:BS203"/>
    <mergeCell ref="U198:U203"/>
    <mergeCell ref="V198:V203"/>
    <mergeCell ref="W198:W203"/>
    <mergeCell ref="X198:X203"/>
    <mergeCell ref="Y198:Y203"/>
    <mergeCell ref="Z198:Z203"/>
    <mergeCell ref="AA198:AA203"/>
    <mergeCell ref="AR198:AR203"/>
    <mergeCell ref="AS198:AS203"/>
    <mergeCell ref="AT198:AT203"/>
    <mergeCell ref="AU198:AU203"/>
    <mergeCell ref="AV198:AV203"/>
    <mergeCell ref="AW198:AW203"/>
    <mergeCell ref="AX198:AX203"/>
    <mergeCell ref="AY198:AY203"/>
    <mergeCell ref="AZ198:AZ203"/>
    <mergeCell ref="BA198:BA203"/>
    <mergeCell ref="BS204:BS209"/>
    <mergeCell ref="AY192:AY197"/>
    <mergeCell ref="AZ192:AZ197"/>
    <mergeCell ref="BA192:BA197"/>
    <mergeCell ref="BS192:BS197"/>
    <mergeCell ref="BT192:BT197"/>
    <mergeCell ref="BU192:BU197"/>
    <mergeCell ref="BV192:BV197"/>
    <mergeCell ref="Z192:Z197"/>
    <mergeCell ref="AA192:AA197"/>
    <mergeCell ref="AR192:AR197"/>
    <mergeCell ref="AS192:AS197"/>
    <mergeCell ref="AT192:AT197"/>
    <mergeCell ref="AU192:AU197"/>
    <mergeCell ref="AV192:AV197"/>
    <mergeCell ref="AW192:AW197"/>
    <mergeCell ref="AX192:AX197"/>
    <mergeCell ref="BT198:BT203"/>
    <mergeCell ref="BU198:BU203"/>
    <mergeCell ref="BV198:BV203"/>
    <mergeCell ref="D198:D203"/>
    <mergeCell ref="E198:E203"/>
    <mergeCell ref="F198:F203"/>
    <mergeCell ref="G198:G203"/>
    <mergeCell ref="H198:H203"/>
    <mergeCell ref="I198:I203"/>
    <mergeCell ref="J198:J203"/>
    <mergeCell ref="K198:K203"/>
    <mergeCell ref="L198:L203"/>
    <mergeCell ref="M198:M203"/>
    <mergeCell ref="N198:N203"/>
    <mergeCell ref="O198:O203"/>
    <mergeCell ref="P198:P203"/>
    <mergeCell ref="Q198:Q203"/>
    <mergeCell ref="R198:R203"/>
    <mergeCell ref="S198:S203"/>
    <mergeCell ref="T198:T203"/>
    <mergeCell ref="BU186:BU191"/>
    <mergeCell ref="BV186:BV191"/>
    <mergeCell ref="D192:D197"/>
    <mergeCell ref="E192:E197"/>
    <mergeCell ref="F192:F197"/>
    <mergeCell ref="G192:G197"/>
    <mergeCell ref="H192:H197"/>
    <mergeCell ref="I192:I197"/>
    <mergeCell ref="J192:J197"/>
    <mergeCell ref="K192:K197"/>
    <mergeCell ref="L192:L197"/>
    <mergeCell ref="M192:M197"/>
    <mergeCell ref="N192:N197"/>
    <mergeCell ref="O192:O197"/>
    <mergeCell ref="P192:P197"/>
    <mergeCell ref="Q192:Q197"/>
    <mergeCell ref="R192:R197"/>
    <mergeCell ref="S192:S197"/>
    <mergeCell ref="T192:T197"/>
    <mergeCell ref="U192:U197"/>
    <mergeCell ref="V192:V197"/>
    <mergeCell ref="W192:W197"/>
    <mergeCell ref="X192:X197"/>
    <mergeCell ref="Y192:Y197"/>
    <mergeCell ref="AU186:AU191"/>
    <mergeCell ref="AV186:AV191"/>
    <mergeCell ref="AW186:AW191"/>
    <mergeCell ref="AX186:AX191"/>
    <mergeCell ref="AY186:AY191"/>
    <mergeCell ref="AZ186:AZ191"/>
    <mergeCell ref="BA186:BA191"/>
    <mergeCell ref="BS186:BS191"/>
    <mergeCell ref="BT186:BT191"/>
    <mergeCell ref="V186:V191"/>
    <mergeCell ref="W186:W191"/>
    <mergeCell ref="X186:X191"/>
    <mergeCell ref="Y186:Y191"/>
    <mergeCell ref="Z186:Z191"/>
    <mergeCell ref="AA186:AA191"/>
    <mergeCell ref="AR186:AR191"/>
    <mergeCell ref="AS186:AS191"/>
    <mergeCell ref="AT186:AT191"/>
    <mergeCell ref="AZ180:AZ185"/>
    <mergeCell ref="BA180:BA185"/>
    <mergeCell ref="BS180:BS185"/>
    <mergeCell ref="BT180:BT185"/>
    <mergeCell ref="BU180:BU185"/>
    <mergeCell ref="BV180:BV185"/>
    <mergeCell ref="D186:D191"/>
    <mergeCell ref="E186:E191"/>
    <mergeCell ref="F186:F191"/>
    <mergeCell ref="G186:G191"/>
    <mergeCell ref="H186:H191"/>
    <mergeCell ref="I186:I191"/>
    <mergeCell ref="J186:J191"/>
    <mergeCell ref="K186:K191"/>
    <mergeCell ref="L186:L191"/>
    <mergeCell ref="M186:M191"/>
    <mergeCell ref="N186:N191"/>
    <mergeCell ref="O186:O191"/>
    <mergeCell ref="P186:P191"/>
    <mergeCell ref="Q186:Q191"/>
    <mergeCell ref="R186:R191"/>
    <mergeCell ref="S186:S191"/>
    <mergeCell ref="T186:T191"/>
    <mergeCell ref="U186:U191"/>
    <mergeCell ref="AA180:AA185"/>
    <mergeCell ref="AR180:AR185"/>
    <mergeCell ref="AS180:AS185"/>
    <mergeCell ref="AT180:AT185"/>
    <mergeCell ref="AU180:AU185"/>
    <mergeCell ref="AV180:AV185"/>
    <mergeCell ref="AW180:AW185"/>
    <mergeCell ref="AX180:AX185"/>
    <mergeCell ref="AY180:AY185"/>
    <mergeCell ref="BV174:BV179"/>
    <mergeCell ref="D180:D185"/>
    <mergeCell ref="E180:E185"/>
    <mergeCell ref="F180:F185"/>
    <mergeCell ref="G180:G185"/>
    <mergeCell ref="H180:H185"/>
    <mergeCell ref="I180:I185"/>
    <mergeCell ref="J180:J185"/>
    <mergeCell ref="K180:K185"/>
    <mergeCell ref="L180:L185"/>
    <mergeCell ref="M180:M185"/>
    <mergeCell ref="N180:N185"/>
    <mergeCell ref="O180:O185"/>
    <mergeCell ref="P180:P185"/>
    <mergeCell ref="Q180:Q185"/>
    <mergeCell ref="R180:R185"/>
    <mergeCell ref="S180:S185"/>
    <mergeCell ref="T180:T185"/>
    <mergeCell ref="U180:U185"/>
    <mergeCell ref="V180:V185"/>
    <mergeCell ref="W180:W185"/>
    <mergeCell ref="X180:X185"/>
    <mergeCell ref="Y180:Y185"/>
    <mergeCell ref="Z180:Z185"/>
    <mergeCell ref="AV174:AV179"/>
    <mergeCell ref="AW174:AW179"/>
    <mergeCell ref="AX174:AX179"/>
    <mergeCell ref="AY174:AY179"/>
    <mergeCell ref="AZ174:AZ179"/>
    <mergeCell ref="BA174:BA179"/>
    <mergeCell ref="BS174:BS179"/>
    <mergeCell ref="BT174:BT179"/>
    <mergeCell ref="BU174:BU179"/>
    <mergeCell ref="W174:W179"/>
    <mergeCell ref="X174:X179"/>
    <mergeCell ref="Y174:Y179"/>
    <mergeCell ref="Z174:Z179"/>
    <mergeCell ref="AA174:AA179"/>
    <mergeCell ref="AR174:AR179"/>
    <mergeCell ref="AS174:AS179"/>
    <mergeCell ref="AT174:AT179"/>
    <mergeCell ref="AU174:AU179"/>
    <mergeCell ref="BA168:BA173"/>
    <mergeCell ref="BS168:BS173"/>
    <mergeCell ref="BT168:BT173"/>
    <mergeCell ref="BU168:BU173"/>
    <mergeCell ref="BV168:BV173"/>
    <mergeCell ref="D174:D179"/>
    <mergeCell ref="E174:E179"/>
    <mergeCell ref="F174:F179"/>
    <mergeCell ref="G174:G179"/>
    <mergeCell ref="H174:H179"/>
    <mergeCell ref="I174:I179"/>
    <mergeCell ref="J174:J179"/>
    <mergeCell ref="K174:K179"/>
    <mergeCell ref="L174:L179"/>
    <mergeCell ref="M174:M179"/>
    <mergeCell ref="N174:N179"/>
    <mergeCell ref="O174:O179"/>
    <mergeCell ref="P174:P179"/>
    <mergeCell ref="Q174:Q179"/>
    <mergeCell ref="R174:R179"/>
    <mergeCell ref="S174:S179"/>
    <mergeCell ref="T174:T179"/>
    <mergeCell ref="U174:U179"/>
    <mergeCell ref="V174:V179"/>
    <mergeCell ref="AR168:AR173"/>
    <mergeCell ref="AS168:AS173"/>
    <mergeCell ref="AT168:AT173"/>
    <mergeCell ref="AU168:AU173"/>
    <mergeCell ref="AV168:AV173"/>
    <mergeCell ref="AW168:AW173"/>
    <mergeCell ref="AX168:AX173"/>
    <mergeCell ref="AY168:AY173"/>
    <mergeCell ref="AZ168:AZ173"/>
    <mergeCell ref="S168:S173"/>
    <mergeCell ref="T168:T173"/>
    <mergeCell ref="U168:U173"/>
    <mergeCell ref="V168:V173"/>
    <mergeCell ref="W168:W173"/>
    <mergeCell ref="X168:X173"/>
    <mergeCell ref="Y168:Y173"/>
    <mergeCell ref="Z168:Z173"/>
    <mergeCell ref="AA168:AA173"/>
    <mergeCell ref="J168:J173"/>
    <mergeCell ref="K168:K173"/>
    <mergeCell ref="L168:L173"/>
    <mergeCell ref="M168:M173"/>
    <mergeCell ref="N168:N173"/>
    <mergeCell ref="O168:O173"/>
    <mergeCell ref="P168:P173"/>
    <mergeCell ref="Q168:Q173"/>
    <mergeCell ref="R168:R173"/>
    <mergeCell ref="A168:A221"/>
    <mergeCell ref="B168:B221"/>
    <mergeCell ref="C168:C221"/>
    <mergeCell ref="D168:D173"/>
    <mergeCell ref="E168:E173"/>
    <mergeCell ref="F168:F173"/>
    <mergeCell ref="G168:G173"/>
    <mergeCell ref="H168:H173"/>
    <mergeCell ref="I168:I173"/>
    <mergeCell ref="AX342:AX347"/>
    <mergeCell ref="AY342:AY347"/>
    <mergeCell ref="AZ342:AZ347"/>
    <mergeCell ref="BA342:BA347"/>
    <mergeCell ref="BS342:BS347"/>
    <mergeCell ref="BT342:BT347"/>
    <mergeCell ref="BU342:BU347"/>
    <mergeCell ref="BV342:BV347"/>
    <mergeCell ref="A336:A347"/>
    <mergeCell ref="B336:B347"/>
    <mergeCell ref="C336:C347"/>
    <mergeCell ref="D336:D341"/>
    <mergeCell ref="E336:E341"/>
    <mergeCell ref="F336:F341"/>
    <mergeCell ref="G336:G341"/>
    <mergeCell ref="H336:H341"/>
    <mergeCell ref="I336:I341"/>
    <mergeCell ref="Y342:Y347"/>
    <mergeCell ref="Z342:Z347"/>
    <mergeCell ref="AA342:AA347"/>
    <mergeCell ref="AR342:AR347"/>
    <mergeCell ref="AS342:AS347"/>
    <mergeCell ref="AT342:AT347"/>
    <mergeCell ref="AU342:AU347"/>
    <mergeCell ref="AV342:AV347"/>
    <mergeCell ref="AW342:AW347"/>
    <mergeCell ref="P342:P347"/>
    <mergeCell ref="Q342:Q347"/>
    <mergeCell ref="R342:R347"/>
    <mergeCell ref="S342:S347"/>
    <mergeCell ref="T342:T347"/>
    <mergeCell ref="U342:U347"/>
    <mergeCell ref="V342:V347"/>
    <mergeCell ref="W342:W347"/>
    <mergeCell ref="X342:X347"/>
    <mergeCell ref="G342:G347"/>
    <mergeCell ref="H342:H347"/>
    <mergeCell ref="I342:I347"/>
    <mergeCell ref="J342:J347"/>
    <mergeCell ref="K342:K347"/>
    <mergeCell ref="L342:L347"/>
    <mergeCell ref="M342:M347"/>
    <mergeCell ref="N342:N347"/>
    <mergeCell ref="O342:O347"/>
    <mergeCell ref="D342:D347"/>
    <mergeCell ref="E342:E347"/>
    <mergeCell ref="F342:F347"/>
    <mergeCell ref="BA336:BA341"/>
    <mergeCell ref="BS336:BS341"/>
    <mergeCell ref="BT336:BT341"/>
    <mergeCell ref="BU336:BU341"/>
    <mergeCell ref="BV336:BV341"/>
    <mergeCell ref="AR336:AR341"/>
    <mergeCell ref="AS336:AS341"/>
    <mergeCell ref="AT336:AT341"/>
    <mergeCell ref="AU336:AU341"/>
    <mergeCell ref="AV336:AV341"/>
    <mergeCell ref="AW336:AW341"/>
    <mergeCell ref="AX336:AX341"/>
    <mergeCell ref="AY336:AY341"/>
    <mergeCell ref="AZ336:AZ341"/>
    <mergeCell ref="S336:S341"/>
    <mergeCell ref="T336:T341"/>
    <mergeCell ref="U336:U341"/>
    <mergeCell ref="V336:V341"/>
    <mergeCell ref="W336:W341"/>
    <mergeCell ref="X336:X341"/>
    <mergeCell ref="Y336:Y341"/>
    <mergeCell ref="Z336:Z341"/>
    <mergeCell ref="AA336:AA341"/>
    <mergeCell ref="J336:J341"/>
    <mergeCell ref="K336:K341"/>
    <mergeCell ref="L336:L341"/>
    <mergeCell ref="M336:M341"/>
    <mergeCell ref="N336:N341"/>
    <mergeCell ref="O336:O341"/>
    <mergeCell ref="P336:P341"/>
    <mergeCell ref="Q336:Q341"/>
    <mergeCell ref="R336:R341"/>
    <mergeCell ref="U330:U335"/>
    <mergeCell ref="V330:V335"/>
    <mergeCell ref="W330:W335"/>
    <mergeCell ref="X330:X335"/>
    <mergeCell ref="Y330:Y335"/>
    <mergeCell ref="Z330:Z335"/>
    <mergeCell ref="AA330:AA335"/>
    <mergeCell ref="AR330:AR335"/>
    <mergeCell ref="AS330:AS335"/>
    <mergeCell ref="BT330:BT335"/>
    <mergeCell ref="BU330:BU335"/>
    <mergeCell ref="BV330:BV335"/>
    <mergeCell ref="AT330:AT335"/>
    <mergeCell ref="AU330:AU335"/>
    <mergeCell ref="AV330:AV335"/>
    <mergeCell ref="AW330:AW335"/>
    <mergeCell ref="AX330:AX335"/>
    <mergeCell ref="AY330:AY335"/>
    <mergeCell ref="AZ330:AZ335"/>
    <mergeCell ref="BA330:BA335"/>
    <mergeCell ref="BS330:BS335"/>
    <mergeCell ref="U324:U329"/>
    <mergeCell ref="V324:V329"/>
    <mergeCell ref="W324:W329"/>
    <mergeCell ref="X324:X329"/>
    <mergeCell ref="Y324:Y329"/>
    <mergeCell ref="M330:M335"/>
    <mergeCell ref="N330:N335"/>
    <mergeCell ref="O330:O335"/>
    <mergeCell ref="P330:P335"/>
    <mergeCell ref="Q330:Q335"/>
    <mergeCell ref="R330:R335"/>
    <mergeCell ref="S330:S335"/>
    <mergeCell ref="T330:T335"/>
    <mergeCell ref="A324:A335"/>
    <mergeCell ref="B324:B335"/>
    <mergeCell ref="C324:C335"/>
    <mergeCell ref="D330:D335"/>
    <mergeCell ref="E330:E335"/>
    <mergeCell ref="F330:F335"/>
    <mergeCell ref="G330:G335"/>
    <mergeCell ref="H330:H335"/>
    <mergeCell ref="I330:I335"/>
    <mergeCell ref="J330:J335"/>
    <mergeCell ref="K330:K335"/>
    <mergeCell ref="L330:L335"/>
    <mergeCell ref="D324:D329"/>
    <mergeCell ref="E324:E329"/>
    <mergeCell ref="F324:F329"/>
    <mergeCell ref="G324:G329"/>
    <mergeCell ref="H324:H329"/>
    <mergeCell ref="I324:I329"/>
    <mergeCell ref="J324:J329"/>
    <mergeCell ref="K324:K329"/>
    <mergeCell ref="L324:L329"/>
    <mergeCell ref="M324:M329"/>
    <mergeCell ref="N324:N329"/>
    <mergeCell ref="O324:O329"/>
    <mergeCell ref="P324:P329"/>
    <mergeCell ref="Q324:Q329"/>
    <mergeCell ref="R324:R329"/>
    <mergeCell ref="S324:S329"/>
    <mergeCell ref="T324:T329"/>
    <mergeCell ref="BT318:BT323"/>
    <mergeCell ref="BU318:BU323"/>
    <mergeCell ref="BV318:BV323"/>
    <mergeCell ref="AS318:AS323"/>
    <mergeCell ref="AT318:AT323"/>
    <mergeCell ref="AU318:AU323"/>
    <mergeCell ref="AV318:AV323"/>
    <mergeCell ref="AW318:AW323"/>
    <mergeCell ref="AX318:AX323"/>
    <mergeCell ref="AY318:AY323"/>
    <mergeCell ref="AZ318:AZ323"/>
    <mergeCell ref="BA318:BA323"/>
    <mergeCell ref="Z324:Z329"/>
    <mergeCell ref="AA324:AA329"/>
    <mergeCell ref="AR324:AR329"/>
    <mergeCell ref="AS324:AS329"/>
    <mergeCell ref="AT324:AT329"/>
    <mergeCell ref="AU324:AU329"/>
    <mergeCell ref="AV324:AV329"/>
    <mergeCell ref="AW324:AW329"/>
    <mergeCell ref="AX324:AX329"/>
    <mergeCell ref="AY324:AY329"/>
    <mergeCell ref="AZ324:AZ329"/>
    <mergeCell ref="BA324:BA329"/>
    <mergeCell ref="BS324:BS329"/>
    <mergeCell ref="BT324:BT329"/>
    <mergeCell ref="BU324:BU329"/>
    <mergeCell ref="BV324:BV329"/>
    <mergeCell ref="T318:T323"/>
    <mergeCell ref="U318:U323"/>
    <mergeCell ref="V318:V323"/>
    <mergeCell ref="W318:W323"/>
    <mergeCell ref="X318:X323"/>
    <mergeCell ref="Y318:Y323"/>
    <mergeCell ref="Z318:Z323"/>
    <mergeCell ref="AA318:AA323"/>
    <mergeCell ref="AR318:AR323"/>
    <mergeCell ref="AX312:AX317"/>
    <mergeCell ref="AY312:AY317"/>
    <mergeCell ref="AZ312:AZ317"/>
    <mergeCell ref="BA312:BA317"/>
    <mergeCell ref="BS312:BS317"/>
    <mergeCell ref="BT312:BT317"/>
    <mergeCell ref="BU312:BU317"/>
    <mergeCell ref="BV312:BV317"/>
    <mergeCell ref="Y312:Y317"/>
    <mergeCell ref="Z312:Z317"/>
    <mergeCell ref="AA312:AA317"/>
    <mergeCell ref="AR312:AR317"/>
    <mergeCell ref="AS312:AS317"/>
    <mergeCell ref="AT312:AT317"/>
    <mergeCell ref="AU312:AU317"/>
    <mergeCell ref="AV312:AV317"/>
    <mergeCell ref="AW312:AW317"/>
    <mergeCell ref="T312:T317"/>
    <mergeCell ref="U312:U317"/>
    <mergeCell ref="V312:V317"/>
    <mergeCell ref="W312:W317"/>
    <mergeCell ref="X312:X317"/>
    <mergeCell ref="BS318:BS323"/>
    <mergeCell ref="D318:D323"/>
    <mergeCell ref="E318:E323"/>
    <mergeCell ref="F318:F323"/>
    <mergeCell ref="G318:G323"/>
    <mergeCell ref="H318:H323"/>
    <mergeCell ref="I318:I323"/>
    <mergeCell ref="J318:J323"/>
    <mergeCell ref="K318:K323"/>
    <mergeCell ref="L318:L323"/>
    <mergeCell ref="M318:M323"/>
    <mergeCell ref="N318:N323"/>
    <mergeCell ref="O318:O323"/>
    <mergeCell ref="P318:P323"/>
    <mergeCell ref="Q318:Q323"/>
    <mergeCell ref="R318:R323"/>
    <mergeCell ref="S318:S323"/>
    <mergeCell ref="A312:A323"/>
    <mergeCell ref="B312:B323"/>
    <mergeCell ref="C312:C323"/>
    <mergeCell ref="P312:P317"/>
    <mergeCell ref="Q312:Q317"/>
    <mergeCell ref="R312:R317"/>
    <mergeCell ref="S312:S317"/>
    <mergeCell ref="J312:J317"/>
    <mergeCell ref="K312:K317"/>
    <mergeCell ref="L312:L317"/>
    <mergeCell ref="M312:M317"/>
    <mergeCell ref="N312:N317"/>
    <mergeCell ref="O312:O317"/>
    <mergeCell ref="BV126:BV131"/>
    <mergeCell ref="AV126:AV131"/>
    <mergeCell ref="AW126:AW131"/>
    <mergeCell ref="AX126:AX131"/>
    <mergeCell ref="AY126:AY131"/>
    <mergeCell ref="AZ126:AZ131"/>
    <mergeCell ref="BA126:BA131"/>
    <mergeCell ref="BS126:BS131"/>
    <mergeCell ref="BT126:BT131"/>
    <mergeCell ref="BU126:BU131"/>
    <mergeCell ref="W126:W131"/>
    <mergeCell ref="X126:X131"/>
    <mergeCell ref="Y126:Y131"/>
    <mergeCell ref="Z126:Z131"/>
    <mergeCell ref="AA126:AA131"/>
    <mergeCell ref="AR126:AR131"/>
    <mergeCell ref="AS126:AS131"/>
    <mergeCell ref="AT126:AT131"/>
    <mergeCell ref="AU126:AU131"/>
    <mergeCell ref="BA120:BA125"/>
    <mergeCell ref="BS120:BS125"/>
    <mergeCell ref="BT120:BT125"/>
    <mergeCell ref="BU120:BU125"/>
    <mergeCell ref="BV120:BV125"/>
    <mergeCell ref="D126:D131"/>
    <mergeCell ref="E126:E131"/>
    <mergeCell ref="F126:F131"/>
    <mergeCell ref="G126:G131"/>
    <mergeCell ref="H126:H131"/>
    <mergeCell ref="I126:I131"/>
    <mergeCell ref="J126:J131"/>
    <mergeCell ref="K126:K131"/>
    <mergeCell ref="L126:L131"/>
    <mergeCell ref="M126:M131"/>
    <mergeCell ref="N126:N131"/>
    <mergeCell ref="O126:O131"/>
    <mergeCell ref="P126:P131"/>
    <mergeCell ref="Q126:Q131"/>
    <mergeCell ref="R126:R131"/>
    <mergeCell ref="S126:S131"/>
    <mergeCell ref="T126:T131"/>
    <mergeCell ref="U126:U131"/>
    <mergeCell ref="V126:V131"/>
    <mergeCell ref="AR120:AR125"/>
    <mergeCell ref="AS120:AS125"/>
    <mergeCell ref="AT120:AT125"/>
    <mergeCell ref="AU120:AU125"/>
    <mergeCell ref="AV120:AV125"/>
    <mergeCell ref="AW120:AW125"/>
    <mergeCell ref="AX120:AX125"/>
    <mergeCell ref="AY120:AY125"/>
    <mergeCell ref="AZ120:AZ125"/>
    <mergeCell ref="S120:S125"/>
    <mergeCell ref="T120:T125"/>
    <mergeCell ref="U120:U125"/>
    <mergeCell ref="V120:V125"/>
    <mergeCell ref="W120:W125"/>
    <mergeCell ref="X120:X125"/>
    <mergeCell ref="Y120:Y125"/>
    <mergeCell ref="Z120:Z125"/>
    <mergeCell ref="AA120:AA125"/>
    <mergeCell ref="J120:J125"/>
    <mergeCell ref="K120:K125"/>
    <mergeCell ref="L120:L125"/>
    <mergeCell ref="M120:M125"/>
    <mergeCell ref="N120:N125"/>
    <mergeCell ref="O120:O125"/>
    <mergeCell ref="P120:P125"/>
    <mergeCell ref="Q120:Q125"/>
    <mergeCell ref="R120:R125"/>
    <mergeCell ref="A120:A131"/>
    <mergeCell ref="B120:B131"/>
    <mergeCell ref="C120:C131"/>
    <mergeCell ref="D120:D125"/>
    <mergeCell ref="E120:E125"/>
    <mergeCell ref="F120:F125"/>
    <mergeCell ref="G120:G125"/>
    <mergeCell ref="H120:H125"/>
    <mergeCell ref="I120:I125"/>
    <mergeCell ref="AZ24:AZ29"/>
    <mergeCell ref="BT18:BT23"/>
    <mergeCell ref="AY12:AY17"/>
    <mergeCell ref="AY18:AY23"/>
    <mergeCell ref="AX12:AX17"/>
    <mergeCell ref="AX18:AX23"/>
    <mergeCell ref="A2:G2"/>
    <mergeCell ref="BK10:BR10"/>
    <mergeCell ref="BK9:BR9"/>
    <mergeCell ref="BS9:BV9"/>
    <mergeCell ref="P10:Q10"/>
    <mergeCell ref="H12:H17"/>
    <mergeCell ref="K12:K17"/>
    <mergeCell ref="BB9:BJ9"/>
    <mergeCell ref="BE10:BH10"/>
    <mergeCell ref="T12:T17"/>
    <mergeCell ref="AR12:AR17"/>
    <mergeCell ref="T18:T23"/>
    <mergeCell ref="BA18:BA23"/>
    <mergeCell ref="AR9:AR11"/>
    <mergeCell ref="AV12:AV17"/>
    <mergeCell ref="AZ18:AZ23"/>
    <mergeCell ref="AT18:AT23"/>
    <mergeCell ref="AW12:AW17"/>
    <mergeCell ref="AS9:BA9"/>
    <mergeCell ref="T10:Y10"/>
    <mergeCell ref="D9:Q9"/>
    <mergeCell ref="R9:AA9"/>
    <mergeCell ref="AS10:AU10"/>
    <mergeCell ref="AV10:AX10"/>
    <mergeCell ref="AB9:AQ9"/>
    <mergeCell ref="R11:S11"/>
    <mergeCell ref="D11:F11"/>
    <mergeCell ref="T11:U11"/>
    <mergeCell ref="V11:W11"/>
    <mergeCell ref="X11:Y11"/>
    <mergeCell ref="AG11:AH11"/>
    <mergeCell ref="AI11:AJ11"/>
    <mergeCell ref="R10:S10"/>
    <mergeCell ref="AG10:AQ10"/>
    <mergeCell ref="A9:A11"/>
    <mergeCell ref="B9:B11"/>
    <mergeCell ref="C9:C11"/>
    <mergeCell ref="B5:G5"/>
    <mergeCell ref="J2:J5"/>
    <mergeCell ref="A7:G7"/>
    <mergeCell ref="A1:G1"/>
    <mergeCell ref="BT10:BV10"/>
    <mergeCell ref="AB10:AE10"/>
    <mergeCell ref="V18:V23"/>
    <mergeCell ref="W18:W23"/>
    <mergeCell ref="W24:W29"/>
    <mergeCell ref="U24:U29"/>
    <mergeCell ref="V24:V29"/>
    <mergeCell ref="AS24:AS29"/>
    <mergeCell ref="N24:N29"/>
    <mergeCell ref="M18:M23"/>
    <mergeCell ref="B12:B29"/>
    <mergeCell ref="C12:C29"/>
    <mergeCell ref="F12:F17"/>
    <mergeCell ref="O12:O17"/>
    <mergeCell ref="P12:P17"/>
    <mergeCell ref="Q12:Q17"/>
    <mergeCell ref="M24:M29"/>
    <mergeCell ref="N12:N17"/>
    <mergeCell ref="O24:O29"/>
    <mergeCell ref="O18:O23"/>
    <mergeCell ref="AS18:AS23"/>
    <mergeCell ref="AW11:AX11"/>
    <mergeCell ref="AT11:AU11"/>
    <mergeCell ref="X18:X23"/>
    <mergeCell ref="AS12:AS17"/>
    <mergeCell ref="AV30:AV35"/>
    <mergeCell ref="AW30:AW35"/>
    <mergeCell ref="AX30:AX35"/>
    <mergeCell ref="AY30:AY35"/>
    <mergeCell ref="AZ30:AZ35"/>
    <mergeCell ref="BA30:BA35"/>
    <mergeCell ref="D30:D35"/>
    <mergeCell ref="E30:E35"/>
    <mergeCell ref="F30:F35"/>
    <mergeCell ref="G30:G35"/>
    <mergeCell ref="H30:H35"/>
    <mergeCell ref="I30:I35"/>
    <mergeCell ref="J30:J35"/>
    <mergeCell ref="K30:K35"/>
    <mergeCell ref="L30:L35"/>
    <mergeCell ref="M30:M35"/>
    <mergeCell ref="N30:N35"/>
    <mergeCell ref="O30:O35"/>
    <mergeCell ref="P30:P35"/>
    <mergeCell ref="Q30:Q35"/>
    <mergeCell ref="R30:R35"/>
    <mergeCell ref="S30:S35"/>
    <mergeCell ref="T30:T35"/>
    <mergeCell ref="Z36:Z41"/>
    <mergeCell ref="AA36:AA41"/>
    <mergeCell ref="AR36:AR41"/>
    <mergeCell ref="AS36:AS41"/>
    <mergeCell ref="AT36:AT41"/>
    <mergeCell ref="AU36:AU41"/>
    <mergeCell ref="U30:U35"/>
    <mergeCell ref="V30:V35"/>
    <mergeCell ref="W30:W35"/>
    <mergeCell ref="X30:X35"/>
    <mergeCell ref="Y30:Y35"/>
    <mergeCell ref="Z30:Z35"/>
    <mergeCell ref="AA30:AA35"/>
    <mergeCell ref="AR30:AR35"/>
    <mergeCell ref="AS30:AS35"/>
    <mergeCell ref="AT30:AT35"/>
    <mergeCell ref="AU30:AU35"/>
    <mergeCell ref="T42:T47"/>
    <mergeCell ref="U42:U47"/>
    <mergeCell ref="V42:V47"/>
    <mergeCell ref="W42:W47"/>
    <mergeCell ref="X42:X47"/>
    <mergeCell ref="Y42:Y47"/>
    <mergeCell ref="BS30:BS35"/>
    <mergeCell ref="BT30:BT35"/>
    <mergeCell ref="BU30:BU35"/>
    <mergeCell ref="BV30:BV35"/>
    <mergeCell ref="D36:D41"/>
    <mergeCell ref="E36:E41"/>
    <mergeCell ref="F36:F41"/>
    <mergeCell ref="G36:G41"/>
    <mergeCell ref="H36:H41"/>
    <mergeCell ref="I36:I41"/>
    <mergeCell ref="J36:J41"/>
    <mergeCell ref="K36:K41"/>
    <mergeCell ref="L36:L41"/>
    <mergeCell ref="M36:M41"/>
    <mergeCell ref="N36:N41"/>
    <mergeCell ref="O36:O41"/>
    <mergeCell ref="P36:P41"/>
    <mergeCell ref="Q36:Q41"/>
    <mergeCell ref="R36:R41"/>
    <mergeCell ref="S36:S41"/>
    <mergeCell ref="T36:T41"/>
    <mergeCell ref="U36:U41"/>
    <mergeCell ref="V36:V41"/>
    <mergeCell ref="W36:W41"/>
    <mergeCell ref="X36:X41"/>
    <mergeCell ref="Y36:Y41"/>
    <mergeCell ref="AZ48:AZ53"/>
    <mergeCell ref="Z42:Z47"/>
    <mergeCell ref="AA42:AA47"/>
    <mergeCell ref="AR42:AR47"/>
    <mergeCell ref="AS42:AS47"/>
    <mergeCell ref="AT42:AT47"/>
    <mergeCell ref="AV36:AV41"/>
    <mergeCell ref="AW36:AW41"/>
    <mergeCell ref="AX36:AX41"/>
    <mergeCell ref="AY36:AY41"/>
    <mergeCell ref="AZ36:AZ41"/>
    <mergeCell ref="BA36:BA41"/>
    <mergeCell ref="BS36:BS41"/>
    <mergeCell ref="BT36:BT41"/>
    <mergeCell ref="BU36:BU41"/>
    <mergeCell ref="BV36:BV41"/>
    <mergeCell ref="D42:D47"/>
    <mergeCell ref="E42:E47"/>
    <mergeCell ref="F42:F47"/>
    <mergeCell ref="G42:G47"/>
    <mergeCell ref="H42:H47"/>
    <mergeCell ref="I42:I47"/>
    <mergeCell ref="J42:J47"/>
    <mergeCell ref="K42:K47"/>
    <mergeCell ref="L42:L47"/>
    <mergeCell ref="M42:M47"/>
    <mergeCell ref="N42:N47"/>
    <mergeCell ref="O42:O47"/>
    <mergeCell ref="P42:P47"/>
    <mergeCell ref="Q42:Q47"/>
    <mergeCell ref="R42:R47"/>
    <mergeCell ref="S42:S47"/>
    <mergeCell ref="AU54:AU59"/>
    <mergeCell ref="AV54:AV59"/>
    <mergeCell ref="AW54:AW59"/>
    <mergeCell ref="AX54:AX59"/>
    <mergeCell ref="AY54:AY59"/>
    <mergeCell ref="AZ54:AZ59"/>
    <mergeCell ref="BA42:BA47"/>
    <mergeCell ref="BS42:BS47"/>
    <mergeCell ref="BT42:BT47"/>
    <mergeCell ref="BU42:BU47"/>
    <mergeCell ref="BV42:BV47"/>
    <mergeCell ref="D48:D53"/>
    <mergeCell ref="E48:E53"/>
    <mergeCell ref="F48:F53"/>
    <mergeCell ref="G48:G53"/>
    <mergeCell ref="H48:H53"/>
    <mergeCell ref="I48:I53"/>
    <mergeCell ref="J48:J53"/>
    <mergeCell ref="K48:K53"/>
    <mergeCell ref="L48:L53"/>
    <mergeCell ref="M48:M53"/>
    <mergeCell ref="N48:N53"/>
    <mergeCell ref="O48:O53"/>
    <mergeCell ref="P48:P53"/>
    <mergeCell ref="Q48:Q53"/>
    <mergeCell ref="R48:R53"/>
    <mergeCell ref="S48:S53"/>
    <mergeCell ref="AU48:AU53"/>
    <mergeCell ref="AV48:AV53"/>
    <mergeCell ref="AW48:AW53"/>
    <mergeCell ref="AX48:AX53"/>
    <mergeCell ref="AY48:AY53"/>
    <mergeCell ref="Q54:Q59"/>
    <mergeCell ref="R54:R59"/>
    <mergeCell ref="S54:S59"/>
    <mergeCell ref="T54:T59"/>
    <mergeCell ref="U54:U59"/>
    <mergeCell ref="V54:V59"/>
    <mergeCell ref="W54:W59"/>
    <mergeCell ref="X54:X59"/>
    <mergeCell ref="Y54:Y59"/>
    <mergeCell ref="Z54:Z59"/>
    <mergeCell ref="AA54:AA59"/>
    <mergeCell ref="AR54:AR59"/>
    <mergeCell ref="AS54:AS59"/>
    <mergeCell ref="AT54:AT59"/>
    <mergeCell ref="T48:T53"/>
    <mergeCell ref="U48:U53"/>
    <mergeCell ref="V48:V53"/>
    <mergeCell ref="W48:W53"/>
    <mergeCell ref="X48:X53"/>
    <mergeCell ref="Y48:Y53"/>
    <mergeCell ref="Z48:Z53"/>
    <mergeCell ref="AA48:AA53"/>
    <mergeCell ref="AR48:AR53"/>
    <mergeCell ref="AS48:AS53"/>
    <mergeCell ref="AT48:AT53"/>
    <mergeCell ref="BA54:BA59"/>
    <mergeCell ref="BS54:BS59"/>
    <mergeCell ref="BT54:BT59"/>
    <mergeCell ref="BU54:BU59"/>
    <mergeCell ref="BV54:BV59"/>
    <mergeCell ref="A30:A59"/>
    <mergeCell ref="B30:B59"/>
    <mergeCell ref="C30:C59"/>
    <mergeCell ref="BA48:BA53"/>
    <mergeCell ref="BS48:BS53"/>
    <mergeCell ref="BT48:BT53"/>
    <mergeCell ref="BU48:BU53"/>
    <mergeCell ref="BV48:BV53"/>
    <mergeCell ref="D54:D59"/>
    <mergeCell ref="E54:E59"/>
    <mergeCell ref="F54:F59"/>
    <mergeCell ref="G54:G59"/>
    <mergeCell ref="H54:H59"/>
    <mergeCell ref="I54:I59"/>
    <mergeCell ref="J54:J59"/>
    <mergeCell ref="K54:K59"/>
    <mergeCell ref="L54:L59"/>
    <mergeCell ref="M54:M59"/>
    <mergeCell ref="N54:N59"/>
    <mergeCell ref="O54:O59"/>
    <mergeCell ref="P54:P59"/>
    <mergeCell ref="AU42:AU47"/>
    <mergeCell ref="AV42:AV47"/>
    <mergeCell ref="AW42:AW47"/>
    <mergeCell ref="AX42:AX47"/>
    <mergeCell ref="AY42:AY47"/>
    <mergeCell ref="AZ42:AZ47"/>
  </mergeCells>
  <phoneticPr fontId="59" type="noConversion"/>
  <conditionalFormatting sqref="R12:R59">
    <cfRule type="cellIs" dxfId="258" priority="37" operator="equal">
      <formula>"Muy Baja"</formula>
    </cfRule>
    <cfRule type="cellIs" dxfId="257" priority="36" operator="equal">
      <formula>"Baja"</formula>
    </cfRule>
    <cfRule type="cellIs" dxfId="256" priority="35" operator="equal">
      <formula>"Media"</formula>
    </cfRule>
    <cfRule type="cellIs" dxfId="255" priority="34" operator="equal">
      <formula>"Alta"</formula>
    </cfRule>
    <cfRule type="cellIs" dxfId="254" priority="33" operator="equal">
      <formula>"Muy Alta"</formula>
    </cfRule>
  </conditionalFormatting>
  <conditionalFormatting sqref="R60:R71">
    <cfRule type="cellIs" dxfId="253" priority="405" operator="equal">
      <formula>"Media"</formula>
    </cfRule>
    <cfRule type="cellIs" dxfId="252" priority="404" operator="equal">
      <formula>"Alta"</formula>
    </cfRule>
    <cfRule type="cellIs" dxfId="251" priority="403" operator="equal">
      <formula>"Muy Alta"</formula>
    </cfRule>
    <cfRule type="cellIs" dxfId="250" priority="406" operator="equal">
      <formula>"Baja"</formula>
    </cfRule>
    <cfRule type="cellIs" dxfId="249" priority="407" operator="equal">
      <formula>"Muy Baja"</formula>
    </cfRule>
  </conditionalFormatting>
  <conditionalFormatting sqref="R72:R347">
    <cfRule type="cellIs" dxfId="248" priority="181" operator="equal">
      <formula>"Muy Alta"</formula>
    </cfRule>
    <cfRule type="cellIs" dxfId="247" priority="182" operator="equal">
      <formula>"Alta"</formula>
    </cfRule>
    <cfRule type="cellIs" dxfId="246" priority="183" operator="equal">
      <formula>"Media"</formula>
    </cfRule>
    <cfRule type="cellIs" dxfId="245" priority="184" operator="equal">
      <formula>"Baja"</formula>
    </cfRule>
    <cfRule type="cellIs" dxfId="244" priority="185" operator="equal">
      <formula>"Muy Baja"</formula>
    </cfRule>
  </conditionalFormatting>
  <conditionalFormatting sqref="T12:T59">
    <cfRule type="cellIs" dxfId="243" priority="28" operator="equal">
      <formula>"Catastrófico"</formula>
    </cfRule>
    <cfRule type="cellIs" dxfId="242" priority="30" operator="equal">
      <formula>"Moderado"</formula>
    </cfRule>
    <cfRule type="cellIs" dxfId="241" priority="29" operator="equal">
      <formula>"Mayor"</formula>
    </cfRule>
    <cfRule type="cellIs" dxfId="240" priority="32" operator="equal">
      <formula>"Leve"</formula>
    </cfRule>
    <cfRule type="cellIs" dxfId="239" priority="31" operator="equal">
      <formula>"Menor"</formula>
    </cfRule>
  </conditionalFormatting>
  <conditionalFormatting sqref="T60:T71">
    <cfRule type="cellIs" dxfId="238" priority="400" operator="equal">
      <formula>"Moderado"</formula>
    </cfRule>
    <cfRule type="cellIs" dxfId="237" priority="402" operator="equal">
      <formula>"Leve"</formula>
    </cfRule>
    <cfRule type="cellIs" dxfId="236" priority="401" operator="equal">
      <formula>"Menor"</formula>
    </cfRule>
    <cfRule type="cellIs" dxfId="235" priority="399" operator="equal">
      <formula>"Mayor"</formula>
    </cfRule>
    <cfRule type="cellIs" dxfId="234" priority="398" operator="equal">
      <formula>"Catastrófico"</formula>
    </cfRule>
  </conditionalFormatting>
  <conditionalFormatting sqref="T72:T347">
    <cfRule type="cellIs" dxfId="233" priority="177" operator="equal">
      <formula>"Mayor"</formula>
    </cfRule>
    <cfRule type="cellIs" dxfId="232" priority="176" operator="equal">
      <formula>"Catastrófico"</formula>
    </cfRule>
    <cfRule type="cellIs" dxfId="231" priority="180" operator="equal">
      <formula>"Leve"</formula>
    </cfRule>
    <cfRule type="cellIs" dxfId="230" priority="179" operator="equal">
      <formula>"Menor"</formula>
    </cfRule>
    <cfRule type="cellIs" dxfId="229" priority="178" operator="equal">
      <formula>"Moderado"</formula>
    </cfRule>
  </conditionalFormatting>
  <conditionalFormatting sqref="V12:V59">
    <cfRule type="cellIs" dxfId="228" priority="23" operator="equal">
      <formula>"Catastrófico"</formula>
    </cfRule>
    <cfRule type="cellIs" dxfId="227" priority="26" operator="equal">
      <formula>"Menor"</formula>
    </cfRule>
    <cfRule type="cellIs" dxfId="226" priority="25" operator="equal">
      <formula>"Moderado"</formula>
    </cfRule>
    <cfRule type="cellIs" dxfId="225" priority="27" operator="equal">
      <formula>"Leve"</formula>
    </cfRule>
    <cfRule type="cellIs" dxfId="224" priority="24" operator="equal">
      <formula>"Mayor"</formula>
    </cfRule>
  </conditionalFormatting>
  <conditionalFormatting sqref="V60:V71">
    <cfRule type="cellIs" dxfId="223" priority="397" operator="equal">
      <formula>"Leve"</formula>
    </cfRule>
    <cfRule type="cellIs" dxfId="222" priority="396" operator="equal">
      <formula>"Menor"</formula>
    </cfRule>
    <cfRule type="cellIs" dxfId="221" priority="394" operator="equal">
      <formula>"Mayor"</formula>
    </cfRule>
    <cfRule type="cellIs" dxfId="220" priority="393" operator="equal">
      <formula>"Catastrófico"</formula>
    </cfRule>
    <cfRule type="cellIs" dxfId="219" priority="395" operator="equal">
      <formula>"Moderado"</formula>
    </cfRule>
  </conditionalFormatting>
  <conditionalFormatting sqref="V72:V347">
    <cfRule type="cellIs" dxfId="218" priority="175" operator="equal">
      <formula>"Leve"</formula>
    </cfRule>
    <cfRule type="cellIs" dxfId="217" priority="174" operator="equal">
      <formula>"Menor"</formula>
    </cfRule>
    <cfRule type="cellIs" dxfId="216" priority="173" operator="equal">
      <formula>"Moderado"</formula>
    </cfRule>
    <cfRule type="cellIs" dxfId="215" priority="172" operator="equal">
      <formula>"Mayor"</formula>
    </cfRule>
    <cfRule type="cellIs" dxfId="214" priority="171" operator="equal">
      <formula>"Catastrófico"</formula>
    </cfRule>
  </conditionalFormatting>
  <conditionalFormatting sqref="X12:X59">
    <cfRule type="cellIs" dxfId="213" priority="22" operator="equal">
      <formula>"Leve"</formula>
    </cfRule>
    <cfRule type="cellIs" dxfId="212" priority="21" operator="equal">
      <formula>"Menor"</formula>
    </cfRule>
    <cfRule type="cellIs" dxfId="211" priority="20" operator="equal">
      <formula>"Moderado"</formula>
    </cfRule>
    <cfRule type="cellIs" dxfId="210" priority="19" operator="equal">
      <formula>"Mayor"</formula>
    </cfRule>
    <cfRule type="cellIs" dxfId="209" priority="18" operator="equal">
      <formula>"Catastrófico"</formula>
    </cfRule>
  </conditionalFormatting>
  <conditionalFormatting sqref="X60:X71">
    <cfRule type="cellIs" dxfId="208" priority="388" operator="equal">
      <formula>"Catastrófico"</formula>
    </cfRule>
    <cfRule type="cellIs" dxfId="207" priority="390" operator="equal">
      <formula>"Moderado"</formula>
    </cfRule>
    <cfRule type="cellIs" dxfId="206" priority="391" operator="equal">
      <formula>"Menor"</formula>
    </cfRule>
    <cfRule type="cellIs" dxfId="205" priority="392" operator="equal">
      <formula>"Leve"</formula>
    </cfRule>
    <cfRule type="cellIs" dxfId="204" priority="389" operator="equal">
      <formula>"Mayor"</formula>
    </cfRule>
  </conditionalFormatting>
  <conditionalFormatting sqref="X72:X347">
    <cfRule type="cellIs" dxfId="203" priority="167" operator="equal">
      <formula>"Mayor"</formula>
    </cfRule>
    <cfRule type="cellIs" dxfId="202" priority="168" operator="equal">
      <formula>"Moderado"</formula>
    </cfRule>
    <cfRule type="cellIs" dxfId="201" priority="169" operator="equal">
      <formula>"Menor"</formula>
    </cfRule>
    <cfRule type="cellIs" dxfId="200" priority="170" operator="equal">
      <formula>"Leve"</formula>
    </cfRule>
    <cfRule type="cellIs" dxfId="199" priority="166" operator="equal">
      <formula>"Catastrófico"</formula>
    </cfRule>
  </conditionalFormatting>
  <conditionalFormatting sqref="AA12:AA59">
    <cfRule type="cellIs" dxfId="198" priority="14" operator="equal">
      <formula>"Extremo"</formula>
    </cfRule>
    <cfRule type="cellIs" dxfId="197" priority="15" operator="equal">
      <formula>"Alto"</formula>
    </cfRule>
    <cfRule type="cellIs" dxfId="196" priority="16" operator="equal">
      <formula>"Moderado"</formula>
    </cfRule>
    <cfRule type="cellIs" dxfId="195" priority="17" operator="equal">
      <formula>"Bajo"</formula>
    </cfRule>
  </conditionalFormatting>
  <conditionalFormatting sqref="AA60:AA71">
    <cfRule type="cellIs" dxfId="194" priority="384" operator="equal">
      <formula>"Extremo"</formula>
    </cfRule>
    <cfRule type="cellIs" dxfId="193" priority="387" operator="equal">
      <formula>"Bajo"</formula>
    </cfRule>
    <cfRule type="cellIs" dxfId="192" priority="386" operator="equal">
      <formula>"Moderado"</formula>
    </cfRule>
    <cfRule type="cellIs" dxfId="191" priority="385" operator="equal">
      <formula>"Alto"</formula>
    </cfRule>
  </conditionalFormatting>
  <conditionalFormatting sqref="AA72:AA347">
    <cfRule type="cellIs" dxfId="190" priority="164" operator="equal">
      <formula>"Moderado"</formula>
    </cfRule>
    <cfRule type="cellIs" dxfId="189" priority="163" operator="equal">
      <formula>"Alto"</formula>
    </cfRule>
    <cfRule type="cellIs" dxfId="188" priority="162" operator="equal">
      <formula>"Extremo"</formula>
    </cfRule>
    <cfRule type="cellIs" dxfId="187" priority="165" operator="equal">
      <formula>"Bajo"</formula>
    </cfRule>
  </conditionalFormatting>
  <conditionalFormatting sqref="AU12:AU59">
    <cfRule type="cellIs" dxfId="186" priority="9" operator="equal">
      <formula>"Muy Baja"</formula>
    </cfRule>
    <cfRule type="cellIs" dxfId="185" priority="10" operator="equal">
      <formula>"Baja"</formula>
    </cfRule>
    <cfRule type="cellIs" dxfId="184" priority="11" operator="equal">
      <formula>"Media"</formula>
    </cfRule>
    <cfRule type="cellIs" dxfId="183" priority="12" operator="equal">
      <formula>"Alta"</formula>
    </cfRule>
    <cfRule type="cellIs" dxfId="182" priority="13" operator="equal">
      <formula>"Muy Alta"</formula>
    </cfRule>
  </conditionalFormatting>
  <conditionalFormatting sqref="AU60:AU71">
    <cfRule type="cellIs" dxfId="181" priority="379" operator="equal">
      <formula>"Muy Baja"</formula>
    </cfRule>
    <cfRule type="cellIs" dxfId="180" priority="380" operator="equal">
      <formula>"Baja"</formula>
    </cfRule>
    <cfRule type="cellIs" dxfId="179" priority="381" operator="equal">
      <formula>"Media"</formula>
    </cfRule>
    <cfRule type="cellIs" dxfId="178" priority="383" operator="equal">
      <formula>"Muy Alta"</formula>
    </cfRule>
    <cfRule type="cellIs" dxfId="177" priority="382" operator="equal">
      <formula>"Alta"</formula>
    </cfRule>
  </conditionalFormatting>
  <conditionalFormatting sqref="AU72:AU347">
    <cfRule type="cellIs" dxfId="176" priority="160" operator="equal">
      <formula>"Alta"</formula>
    </cfRule>
    <cfRule type="cellIs" dxfId="175" priority="159" operator="equal">
      <formula>"Media"</formula>
    </cfRule>
    <cfRule type="cellIs" dxfId="174" priority="157" operator="equal">
      <formula>"Muy Baja"</formula>
    </cfRule>
    <cfRule type="cellIs" dxfId="173" priority="158" operator="equal">
      <formula>"Baja"</formula>
    </cfRule>
    <cfRule type="cellIs" dxfId="172" priority="161" operator="equal">
      <formula>"Muy Alta"</formula>
    </cfRule>
  </conditionalFormatting>
  <conditionalFormatting sqref="AX12:AX59">
    <cfRule type="cellIs" dxfId="171" priority="8" operator="equal">
      <formula>"Catastrófico"</formula>
    </cfRule>
    <cfRule type="cellIs" dxfId="170" priority="7" operator="equal">
      <formula>"Mayor"</formula>
    </cfRule>
    <cfRule type="cellIs" dxfId="169" priority="5" operator="equal">
      <formula>"Leve"</formula>
    </cfRule>
    <cfRule type="cellIs" dxfId="168" priority="6" operator="equal">
      <formula>"Menor"</formula>
    </cfRule>
  </conditionalFormatting>
  <conditionalFormatting sqref="AX60:AX71">
    <cfRule type="cellIs" dxfId="167" priority="378" operator="equal">
      <formula>"Catastrófico"</formula>
    </cfRule>
    <cfRule type="cellIs" dxfId="166" priority="377" operator="equal">
      <formula>"Mayor"</formula>
    </cfRule>
    <cfRule type="cellIs" dxfId="165" priority="375" operator="equal">
      <formula>"Leve"</formula>
    </cfRule>
    <cfRule type="cellIs" dxfId="164" priority="376" operator="equal">
      <formula>"Menor"</formula>
    </cfRule>
  </conditionalFormatting>
  <conditionalFormatting sqref="AX72:AX347">
    <cfRule type="cellIs" dxfId="163" priority="153" operator="equal">
      <formula>"Leve"</formula>
    </cfRule>
    <cfRule type="cellIs" dxfId="162" priority="155" operator="equal">
      <formula>"Mayor"</formula>
    </cfRule>
    <cfRule type="cellIs" dxfId="161" priority="156" operator="equal">
      <formula>"Catastrófico"</formula>
    </cfRule>
    <cfRule type="cellIs" dxfId="160" priority="154" operator="equal">
      <formula>"Menor"</formula>
    </cfRule>
  </conditionalFormatting>
  <conditionalFormatting sqref="AX12:AZ59">
    <cfRule type="cellIs" dxfId="159" priority="3" operator="equal">
      <formula>"Moderado"</formula>
    </cfRule>
  </conditionalFormatting>
  <conditionalFormatting sqref="AX60:AZ71">
    <cfRule type="cellIs" dxfId="158" priority="373" operator="equal">
      <formula>"Moderado"</formula>
    </cfRule>
  </conditionalFormatting>
  <conditionalFormatting sqref="AX72:AZ347">
    <cfRule type="cellIs" dxfId="157" priority="151" operator="equal">
      <formula>"Moderado"</formula>
    </cfRule>
  </conditionalFormatting>
  <conditionalFormatting sqref="AY12:AZ59">
    <cfRule type="cellIs" dxfId="156" priority="1" operator="equal">
      <formula>"Extremo"</formula>
    </cfRule>
    <cfRule type="cellIs" dxfId="155" priority="4" operator="equal">
      <formula>"Bajo"</formula>
    </cfRule>
    <cfRule type="cellIs" dxfId="154" priority="2" operator="equal">
      <formula>"Alto"</formula>
    </cfRule>
  </conditionalFormatting>
  <conditionalFormatting sqref="AY60:AZ71">
    <cfRule type="cellIs" dxfId="153" priority="374" operator="equal">
      <formula>"Bajo"</formula>
    </cfRule>
    <cfRule type="cellIs" dxfId="152" priority="372" operator="equal">
      <formula>"Alto"</formula>
    </cfRule>
    <cfRule type="cellIs" dxfId="151" priority="371" operator="equal">
      <formula>"Extremo"</formula>
    </cfRule>
  </conditionalFormatting>
  <conditionalFormatting sqref="AY72:AZ347">
    <cfRule type="cellIs" dxfId="150" priority="149" operator="equal">
      <formula>"Extremo"</formula>
    </cfRule>
    <cfRule type="cellIs" dxfId="149" priority="152" operator="equal">
      <formula>"Bajo"</formula>
    </cfRule>
    <cfRule type="cellIs" dxfId="148" priority="150" operator="equal">
      <formula>"Alto"</formula>
    </cfRule>
  </conditionalFormatting>
  <dataValidations count="3">
    <dataValidation type="list" allowBlank="1" showInputMessage="1" showErrorMessage="1" sqref="BL5" xr:uid="{1DD306D6-7695-46D9-A75F-62B8DAFBB097}">
      <formula1>"I TRIM, II TRIM, III TRIM, IV TRIM"</formula1>
    </dataValidation>
    <dataValidation type="list" allowBlank="1" showInputMessage="1" showErrorMessage="1" sqref="K12:K347" xr:uid="{A175B922-933A-4F8B-A433-0449CE89A9BB}">
      <formula1>"SI, NO"</formula1>
    </dataValidation>
    <dataValidation type="list" allowBlank="1" showInputMessage="1" showErrorMessage="1" sqref="D12:D347" xr:uid="{F7D493CB-E333-4ADB-83E9-26E9ADD8F856}">
      <formula1>"RG, RS, RF, RIC, RLAFT"</formula1>
    </dataValidation>
  </dataValidations>
  <pageMargins left="0.70866141732283472" right="0.70866141732283472" top="0.74803149606299213" bottom="0.74803149606299213" header="0.31496062992125984" footer="0.31496062992125984"/>
  <pageSetup scale="10" orientation="landscape" r:id="rId1"/>
  <headerFooter>
    <oddFooter>&amp;C&amp;G
DIES-05-FR-01
v.2
Hoja 2</oddFooter>
  </headerFooter>
  <colBreaks count="1" manualBreakCount="1">
    <brk id="53" min="1" max="69" man="1"/>
  </colBreaks>
  <drawing r:id="rId2"/>
  <legacyDrawing r:id="rId3"/>
  <legacyDrawingHF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6:U47"/>
  <sheetViews>
    <sheetView topLeftCell="B28" zoomScale="70" zoomScaleNormal="70" workbookViewId="0">
      <selection activeCell="C42" sqref="C42:C44"/>
    </sheetView>
  </sheetViews>
  <sheetFormatPr baseColWidth="10" defaultColWidth="11.42578125" defaultRowHeight="15.75" x14ac:dyDescent="0.25"/>
  <cols>
    <col min="1" max="1" width="2.7109375" style="25" customWidth="1"/>
    <col min="2" max="2" width="25.28515625" style="25" customWidth="1"/>
    <col min="3" max="3" width="45.5703125" style="25" customWidth="1"/>
    <col min="4" max="4" width="46.28515625" style="25" customWidth="1"/>
    <col min="5" max="5" width="36" style="25" customWidth="1"/>
    <col min="6" max="6" width="14" style="25" customWidth="1"/>
    <col min="7" max="13" width="11.42578125" style="25"/>
    <col min="14" max="14" width="15.7109375" style="25" bestFit="1" customWidth="1"/>
    <col min="15" max="15" width="17.5703125" style="25" customWidth="1"/>
    <col min="16" max="16" width="16.7109375" style="25" customWidth="1"/>
    <col min="17" max="17" width="14.140625" style="25" bestFit="1" customWidth="1"/>
    <col min="18" max="18" width="18.5703125" style="25" customWidth="1"/>
    <col min="19" max="19" width="19.140625" style="25" bestFit="1" customWidth="1"/>
    <col min="20" max="20" width="17.28515625" style="25" customWidth="1"/>
    <col min="21" max="16384" width="11.42578125" style="25"/>
  </cols>
  <sheetData>
    <row r="6" spans="2:7" x14ac:dyDescent="0.25">
      <c r="B6" s="1317" t="s">
        <v>1244</v>
      </c>
      <c r="C6" s="1317"/>
      <c r="D6" s="1317"/>
      <c r="G6" s="59" t="s">
        <v>1245</v>
      </c>
    </row>
    <row r="7" spans="2:7" x14ac:dyDescent="0.25">
      <c r="B7" s="20"/>
      <c r="C7" s="60" t="s">
        <v>1246</v>
      </c>
      <c r="D7" s="60" t="s">
        <v>1247</v>
      </c>
    </row>
    <row r="8" spans="2:7" ht="47.25" x14ac:dyDescent="0.25">
      <c r="B8" s="61" t="s">
        <v>272</v>
      </c>
      <c r="C8" s="23" t="s">
        <v>1248</v>
      </c>
      <c r="D8" s="62">
        <v>0.2</v>
      </c>
    </row>
    <row r="9" spans="2:7" ht="47.25" x14ac:dyDescent="0.25">
      <c r="B9" s="63" t="s">
        <v>252</v>
      </c>
      <c r="C9" s="24" t="s">
        <v>1249</v>
      </c>
      <c r="D9" s="64">
        <v>0.4</v>
      </c>
    </row>
    <row r="10" spans="2:7" ht="47.25" x14ac:dyDescent="0.25">
      <c r="B10" s="65" t="s">
        <v>212</v>
      </c>
      <c r="C10" s="24" t="s">
        <v>1250</v>
      </c>
      <c r="D10" s="64">
        <v>0.6</v>
      </c>
    </row>
    <row r="11" spans="2:7" ht="52.5" customHeight="1" x14ac:dyDescent="0.25">
      <c r="B11" s="66" t="s">
        <v>353</v>
      </c>
      <c r="C11" s="24" t="s">
        <v>1251</v>
      </c>
      <c r="D11" s="64">
        <v>0.8</v>
      </c>
    </row>
    <row r="12" spans="2:7" ht="47.25" x14ac:dyDescent="0.25">
      <c r="B12" s="67" t="s">
        <v>458</v>
      </c>
      <c r="C12" s="24" t="s">
        <v>1252</v>
      </c>
      <c r="D12" s="64">
        <v>1</v>
      </c>
    </row>
    <row r="15" spans="2:7" ht="18.75" customHeight="1" x14ac:dyDescent="0.25">
      <c r="B15" s="1317" t="s">
        <v>1253</v>
      </c>
      <c r="C15" s="1317"/>
      <c r="D15" s="1317"/>
      <c r="E15" s="1317"/>
    </row>
    <row r="16" spans="2:7" ht="38.25" customHeight="1" x14ac:dyDescent="0.25">
      <c r="B16" s="22"/>
      <c r="C16" s="60" t="s">
        <v>1254</v>
      </c>
      <c r="D16" s="60" t="s">
        <v>1255</v>
      </c>
      <c r="E16" s="60" t="s">
        <v>1256</v>
      </c>
    </row>
    <row r="17" spans="2:21" ht="31.5" x14ac:dyDescent="0.25">
      <c r="B17" s="61" t="s">
        <v>328</v>
      </c>
      <c r="C17" s="32" t="s">
        <v>1257</v>
      </c>
      <c r="D17" s="23" t="s">
        <v>1258</v>
      </c>
      <c r="E17" s="62">
        <v>0.2</v>
      </c>
    </row>
    <row r="18" spans="2:21" ht="63" x14ac:dyDescent="0.25">
      <c r="B18" s="63" t="s">
        <v>253</v>
      </c>
      <c r="C18" s="33" t="s">
        <v>1259</v>
      </c>
      <c r="D18" s="24" t="s">
        <v>1260</v>
      </c>
      <c r="E18" s="64">
        <v>0.4</v>
      </c>
      <c r="S18" s="28"/>
    </row>
    <row r="19" spans="2:21" ht="47.25" x14ac:dyDescent="0.25">
      <c r="B19" s="65" t="s">
        <v>213</v>
      </c>
      <c r="C19" s="33" t="s">
        <v>1261</v>
      </c>
      <c r="D19" s="24" t="s">
        <v>1262</v>
      </c>
      <c r="E19" s="64">
        <v>0.6</v>
      </c>
    </row>
    <row r="20" spans="2:21" ht="63" x14ac:dyDescent="0.25">
      <c r="B20" s="66" t="s">
        <v>424</v>
      </c>
      <c r="C20" s="33" t="s">
        <v>1263</v>
      </c>
      <c r="D20" s="24" t="s">
        <v>1264</v>
      </c>
      <c r="E20" s="64">
        <v>0.8</v>
      </c>
    </row>
    <row r="21" spans="2:21" ht="47.25" x14ac:dyDescent="0.25">
      <c r="B21" s="67" t="s">
        <v>1265</v>
      </c>
      <c r="C21" s="33" t="s">
        <v>1266</v>
      </c>
      <c r="D21" s="24" t="s">
        <v>1267</v>
      </c>
      <c r="E21" s="64">
        <v>1</v>
      </c>
    </row>
    <row r="22" spans="2:21" ht="16.5" thickBot="1" x14ac:dyDescent="0.3">
      <c r="P22" s="68"/>
      <c r="Q22" s="68"/>
      <c r="R22" s="68"/>
      <c r="S22" s="68"/>
    </row>
    <row r="23" spans="2:21" ht="16.5" thickBot="1" x14ac:dyDescent="0.3">
      <c r="B23" s="1318" t="s">
        <v>1268</v>
      </c>
      <c r="C23" s="1319"/>
      <c r="D23" s="1319"/>
      <c r="E23" s="1319"/>
      <c r="F23" s="1320"/>
      <c r="P23" s="69"/>
      <c r="Q23" s="69"/>
      <c r="R23" s="70"/>
      <c r="S23" s="70"/>
    </row>
    <row r="24" spans="2:21" ht="16.5" thickBot="1" x14ac:dyDescent="0.3">
      <c r="B24" s="71"/>
      <c r="C24" s="71"/>
      <c r="D24" s="71"/>
      <c r="E24" s="71"/>
      <c r="F24" s="71"/>
      <c r="N24" s="87"/>
      <c r="O24" s="87"/>
      <c r="P24" s="88">
        <v>100</v>
      </c>
      <c r="Q24" s="88">
        <v>500</v>
      </c>
      <c r="R24" s="88">
        <v>1000</v>
      </c>
      <c r="S24" s="88">
        <v>5000</v>
      </c>
    </row>
    <row r="25" spans="2:21" ht="16.5" thickBot="1" x14ac:dyDescent="0.3">
      <c r="B25" s="1321" t="s">
        <v>1269</v>
      </c>
      <c r="C25" s="1322"/>
      <c r="D25" s="1322"/>
      <c r="E25" s="73" t="s">
        <v>1270</v>
      </c>
      <c r="F25" s="74" t="s">
        <v>1271</v>
      </c>
      <c r="N25" s="87"/>
      <c r="O25" s="87"/>
      <c r="P25" s="89">
        <f>+P24*O26</f>
        <v>162350000</v>
      </c>
      <c r="Q25" s="89">
        <f>+Q24*O26</f>
        <v>811750000</v>
      </c>
      <c r="R25" s="90">
        <f>+R24*O26</f>
        <v>1623500000</v>
      </c>
      <c r="S25" s="90">
        <f>+S24*O26</f>
        <v>8117500000</v>
      </c>
      <c r="T25" s="59"/>
    </row>
    <row r="26" spans="2:21" ht="47.25" x14ac:dyDescent="0.25">
      <c r="B26" s="1323" t="s">
        <v>1272</v>
      </c>
      <c r="C26" s="1315" t="s">
        <v>1273</v>
      </c>
      <c r="D26" s="75" t="s">
        <v>216</v>
      </c>
      <c r="E26" s="76" t="s">
        <v>1274</v>
      </c>
      <c r="F26" s="77">
        <v>0.25</v>
      </c>
      <c r="N26" s="91" t="s">
        <v>1275</v>
      </c>
      <c r="O26" s="92">
        <v>1623500</v>
      </c>
      <c r="P26" s="93">
        <f>+P25/S27</f>
        <v>1.2810718007721324E-3</v>
      </c>
      <c r="Q26" s="93">
        <f>+Q25/S27</f>
        <v>6.405359003860662E-3</v>
      </c>
      <c r="R26" s="94">
        <f>+R25/S27</f>
        <v>1.2810718007721324E-2</v>
      </c>
      <c r="S26" s="94">
        <f>+S25/S27</f>
        <v>6.4053590038606625E-2</v>
      </c>
      <c r="T26" s="31"/>
    </row>
    <row r="27" spans="2:21" ht="63" x14ac:dyDescent="0.25">
      <c r="B27" s="1324"/>
      <c r="C27" s="1325"/>
      <c r="D27" s="182" t="s">
        <v>286</v>
      </c>
      <c r="E27" s="183" t="s">
        <v>1276</v>
      </c>
      <c r="F27" s="216">
        <v>0.15</v>
      </c>
      <c r="N27" s="87"/>
      <c r="O27" s="87"/>
      <c r="P27" s="95"/>
      <c r="Q27" s="95"/>
      <c r="R27" s="96" t="s">
        <v>1277</v>
      </c>
      <c r="S27" s="97">
        <v>126729821000</v>
      </c>
      <c r="T27" s="80"/>
    </row>
    <row r="28" spans="2:21" ht="63" x14ac:dyDescent="0.25">
      <c r="B28" s="1324"/>
      <c r="C28" s="1325"/>
      <c r="D28" s="182" t="s">
        <v>267</v>
      </c>
      <c r="E28" s="183" t="s">
        <v>1278</v>
      </c>
      <c r="F28" s="216">
        <v>0.1</v>
      </c>
      <c r="N28" s="86"/>
      <c r="O28" s="72"/>
      <c r="P28" s="72"/>
      <c r="Q28" s="72"/>
      <c r="R28" s="78"/>
      <c r="S28" s="79"/>
      <c r="T28" s="31"/>
      <c r="U28" s="30"/>
    </row>
    <row r="29" spans="2:21" ht="94.5" x14ac:dyDescent="0.25">
      <c r="B29" s="1324"/>
      <c r="C29" s="1325" t="s">
        <v>170</v>
      </c>
      <c r="D29" s="182" t="s">
        <v>814</v>
      </c>
      <c r="E29" s="183" t="s">
        <v>1279</v>
      </c>
      <c r="F29" s="216">
        <v>0.25</v>
      </c>
      <c r="N29" s="72"/>
      <c r="O29" s="72"/>
      <c r="P29" s="72"/>
      <c r="Q29" s="72"/>
      <c r="R29" s="78"/>
      <c r="S29" s="79"/>
    </row>
    <row r="30" spans="2:21" ht="47.25" x14ac:dyDescent="0.25">
      <c r="B30" s="1324"/>
      <c r="C30" s="1325"/>
      <c r="D30" s="182" t="s">
        <v>217</v>
      </c>
      <c r="E30" s="183" t="s">
        <v>1280</v>
      </c>
      <c r="F30" s="216">
        <v>0.15</v>
      </c>
      <c r="N30" s="81"/>
      <c r="O30" s="81"/>
      <c r="P30" s="81"/>
      <c r="Q30" s="81"/>
    </row>
    <row r="31" spans="2:21" ht="94.5" x14ac:dyDescent="0.25">
      <c r="B31" s="1324" t="s">
        <v>1281</v>
      </c>
      <c r="C31" s="1325" t="s">
        <v>174</v>
      </c>
      <c r="D31" s="182" t="s">
        <v>218</v>
      </c>
      <c r="E31" s="183" t="s">
        <v>1282</v>
      </c>
      <c r="F31" s="217" t="s">
        <v>1283</v>
      </c>
    </row>
    <row r="32" spans="2:21" ht="51" customHeight="1" x14ac:dyDescent="0.25">
      <c r="B32" s="1324"/>
      <c r="C32" s="1325"/>
      <c r="D32" s="182" t="s">
        <v>856</v>
      </c>
      <c r="E32" s="183" t="s">
        <v>1284</v>
      </c>
      <c r="F32" s="217"/>
    </row>
    <row r="33" spans="2:6" ht="51" customHeight="1" x14ac:dyDescent="0.25">
      <c r="B33" s="1324"/>
      <c r="C33" s="1325"/>
      <c r="D33" s="182" t="s">
        <v>952</v>
      </c>
      <c r="E33" s="183" t="s">
        <v>1285</v>
      </c>
      <c r="F33" s="217" t="s">
        <v>1283</v>
      </c>
    </row>
    <row r="34" spans="2:6" ht="31.5" x14ac:dyDescent="0.25">
      <c r="B34" s="1324"/>
      <c r="C34" s="1325"/>
      <c r="D34" s="182" t="s">
        <v>1286</v>
      </c>
      <c r="E34" s="183" t="s">
        <v>1287</v>
      </c>
      <c r="F34" s="217" t="s">
        <v>1283</v>
      </c>
    </row>
    <row r="35" spans="2:6" ht="78.75" customHeight="1" x14ac:dyDescent="0.25">
      <c r="B35" s="1324"/>
      <c r="C35" s="1313" t="s">
        <v>175</v>
      </c>
      <c r="D35" s="182" t="s">
        <v>296</v>
      </c>
      <c r="E35" s="82" t="s">
        <v>1288</v>
      </c>
      <c r="F35" s="217" t="s">
        <v>1283</v>
      </c>
    </row>
    <row r="36" spans="2:6" x14ac:dyDescent="0.25">
      <c r="B36" s="1324"/>
      <c r="C36" s="1314"/>
      <c r="D36" s="182" t="s">
        <v>475</v>
      </c>
      <c r="E36" s="1311" t="s">
        <v>1289</v>
      </c>
      <c r="F36" s="217" t="s">
        <v>1283</v>
      </c>
    </row>
    <row r="37" spans="2:6" x14ac:dyDescent="0.25">
      <c r="B37" s="1324"/>
      <c r="C37" s="1314"/>
      <c r="D37" s="182" t="s">
        <v>242</v>
      </c>
      <c r="E37" s="1311"/>
      <c r="F37" s="217" t="s">
        <v>1283</v>
      </c>
    </row>
    <row r="38" spans="2:6" x14ac:dyDescent="0.25">
      <c r="B38" s="1324"/>
      <c r="C38" s="1314"/>
      <c r="D38" s="182" t="s">
        <v>1201</v>
      </c>
      <c r="E38" s="1311"/>
      <c r="F38" s="217" t="s">
        <v>1283</v>
      </c>
    </row>
    <row r="39" spans="2:6" x14ac:dyDescent="0.25">
      <c r="B39" s="1324"/>
      <c r="C39" s="1314"/>
      <c r="D39" s="182" t="s">
        <v>247</v>
      </c>
      <c r="E39" s="1311"/>
      <c r="F39" s="217" t="s">
        <v>1283</v>
      </c>
    </row>
    <row r="40" spans="2:6" x14ac:dyDescent="0.25">
      <c r="B40" s="1324"/>
      <c r="C40" s="1314"/>
      <c r="D40" s="182" t="s">
        <v>396</v>
      </c>
      <c r="E40" s="1311"/>
      <c r="F40" s="217" t="s">
        <v>1283</v>
      </c>
    </row>
    <row r="41" spans="2:6" x14ac:dyDescent="0.25">
      <c r="B41" s="1324"/>
      <c r="C41" s="1315"/>
      <c r="D41" s="182" t="s">
        <v>219</v>
      </c>
      <c r="E41" s="1316"/>
      <c r="F41" s="217" t="s">
        <v>1283</v>
      </c>
    </row>
    <row r="42" spans="2:6" ht="31.5" customHeight="1" x14ac:dyDescent="0.25">
      <c r="B42" s="1324"/>
      <c r="C42" s="1325" t="s">
        <v>176</v>
      </c>
      <c r="D42" s="182" t="s">
        <v>220</v>
      </c>
      <c r="E42" s="1310" t="s">
        <v>1290</v>
      </c>
      <c r="F42" s="217" t="s">
        <v>1283</v>
      </c>
    </row>
    <row r="43" spans="2:6" ht="31.5" customHeight="1" x14ac:dyDescent="0.25">
      <c r="B43" s="1330"/>
      <c r="C43" s="1313"/>
      <c r="D43" s="182" t="s">
        <v>243</v>
      </c>
      <c r="E43" s="1311"/>
      <c r="F43" s="184" t="s">
        <v>1283</v>
      </c>
    </row>
    <row r="44" spans="2:6" ht="16.5" thickBot="1" x14ac:dyDescent="0.3">
      <c r="B44" s="1327"/>
      <c r="C44" s="1329"/>
      <c r="D44" s="128" t="s">
        <v>476</v>
      </c>
      <c r="E44" s="1312"/>
      <c r="F44" s="190" t="s">
        <v>1283</v>
      </c>
    </row>
    <row r="45" spans="2:6" ht="31.5" x14ac:dyDescent="0.25">
      <c r="B45" s="1326" t="s">
        <v>1281</v>
      </c>
      <c r="C45" s="1328" t="s">
        <v>1291</v>
      </c>
      <c r="D45" s="83" t="s">
        <v>221</v>
      </c>
      <c r="E45" s="84" t="s">
        <v>1292</v>
      </c>
      <c r="F45" s="85" t="s">
        <v>1283</v>
      </c>
    </row>
    <row r="46" spans="2:6" ht="78.75" x14ac:dyDescent="0.25">
      <c r="B46" s="1324"/>
      <c r="C46" s="1325"/>
      <c r="D46" s="182" t="s">
        <v>844</v>
      </c>
      <c r="E46" s="183" t="s">
        <v>1293</v>
      </c>
      <c r="F46" s="217" t="s">
        <v>1283</v>
      </c>
    </row>
    <row r="47" spans="2:6" ht="32.25" thickBot="1" x14ac:dyDescent="0.3">
      <c r="B47" s="1327"/>
      <c r="C47" s="1329"/>
      <c r="D47" s="185" t="s">
        <v>244</v>
      </c>
      <c r="E47" s="186" t="s">
        <v>1294</v>
      </c>
      <c r="F47" s="190" t="s">
        <v>1283</v>
      </c>
    </row>
  </sheetData>
  <mergeCells count="15">
    <mergeCell ref="B45:B47"/>
    <mergeCell ref="C45:C47"/>
    <mergeCell ref="B31:B44"/>
    <mergeCell ref="C31:C34"/>
    <mergeCell ref="C42:C44"/>
    <mergeCell ref="E42:E44"/>
    <mergeCell ref="C35:C41"/>
    <mergeCell ref="E36:E41"/>
    <mergeCell ref="B6:D6"/>
    <mergeCell ref="B15:E15"/>
    <mergeCell ref="B23:F23"/>
    <mergeCell ref="B25:D25"/>
    <mergeCell ref="B26:B30"/>
    <mergeCell ref="C26:C28"/>
    <mergeCell ref="C29:C30"/>
  </mergeCells>
  <pageMargins left="0.7" right="0.7" top="0.75" bottom="0.75" header="0.3" footer="0.3"/>
  <pageSetup scale="25"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111"/>
  <sheetViews>
    <sheetView topLeftCell="A109" zoomScale="85" zoomScaleNormal="85" workbookViewId="0">
      <selection activeCell="B8" sqref="B8"/>
    </sheetView>
  </sheetViews>
  <sheetFormatPr baseColWidth="10" defaultColWidth="11.42578125" defaultRowHeight="15.75" x14ac:dyDescent="0.25"/>
  <cols>
    <col min="1" max="1" width="31.42578125" style="18" customWidth="1"/>
    <col min="2" max="2" width="69.85546875" style="18" customWidth="1"/>
    <col min="3" max="3" width="16.42578125" style="18" customWidth="1"/>
    <col min="4" max="16384" width="11.42578125" style="18"/>
  </cols>
  <sheetData>
    <row r="1" spans="1:3" x14ac:dyDescent="0.25">
      <c r="A1" s="26" t="s">
        <v>1295</v>
      </c>
      <c r="C1" s="26" t="s">
        <v>1296</v>
      </c>
    </row>
    <row r="2" spans="1:3" x14ac:dyDescent="0.25">
      <c r="A2" s="21" t="s">
        <v>1297</v>
      </c>
      <c r="C2" s="21" t="s">
        <v>126</v>
      </c>
    </row>
    <row r="3" spans="1:3" x14ac:dyDescent="0.25">
      <c r="A3" s="21" t="s">
        <v>1298</v>
      </c>
      <c r="C3" s="21" t="s">
        <v>188</v>
      </c>
    </row>
    <row r="4" spans="1:3" ht="31.5" x14ac:dyDescent="0.25">
      <c r="A4" s="21" t="s">
        <v>1299</v>
      </c>
      <c r="C4" s="21" t="s">
        <v>189</v>
      </c>
    </row>
    <row r="5" spans="1:3" x14ac:dyDescent="0.25">
      <c r="A5" s="21" t="s">
        <v>1300</v>
      </c>
      <c r="C5" s="21" t="s">
        <v>190</v>
      </c>
    </row>
    <row r="6" spans="1:3" x14ac:dyDescent="0.25">
      <c r="A6" s="21"/>
      <c r="C6" s="27"/>
    </row>
    <row r="7" spans="1:3" x14ac:dyDescent="0.25">
      <c r="A7" s="26" t="s">
        <v>1301</v>
      </c>
      <c r="B7" s="26" t="s">
        <v>1302</v>
      </c>
    </row>
    <row r="8" spans="1:3" ht="31.5" x14ac:dyDescent="0.25">
      <c r="A8" s="21" t="s">
        <v>209</v>
      </c>
      <c r="B8" s="21" t="s">
        <v>209</v>
      </c>
    </row>
    <row r="9" spans="1:3" x14ac:dyDescent="0.25">
      <c r="A9" s="21" t="s">
        <v>1303</v>
      </c>
      <c r="B9" s="21" t="s">
        <v>325</v>
      </c>
    </row>
    <row r="10" spans="1:3" x14ac:dyDescent="0.25">
      <c r="A10" s="21" t="s">
        <v>1304</v>
      </c>
      <c r="B10" s="21" t="s">
        <v>618</v>
      </c>
    </row>
    <row r="11" spans="1:3" x14ac:dyDescent="0.25">
      <c r="A11" s="21" t="s">
        <v>1305</v>
      </c>
      <c r="B11" s="21" t="s">
        <v>1306</v>
      </c>
    </row>
    <row r="12" spans="1:3" x14ac:dyDescent="0.25">
      <c r="A12" s="21" t="s">
        <v>1307</v>
      </c>
      <c r="B12" s="21" t="s">
        <v>1308</v>
      </c>
    </row>
    <row r="13" spans="1:3" ht="34.5" customHeight="1" x14ac:dyDescent="0.25">
      <c r="A13" s="21" t="s">
        <v>1309</v>
      </c>
      <c r="B13" s="21" t="s">
        <v>1310</v>
      </c>
    </row>
    <row r="14" spans="1:3" ht="31.5" x14ac:dyDescent="0.25">
      <c r="A14" s="21" t="s">
        <v>1311</v>
      </c>
    </row>
    <row r="15" spans="1:3" x14ac:dyDescent="0.25">
      <c r="A15" s="21"/>
    </row>
    <row r="16" spans="1:3" x14ac:dyDescent="0.25">
      <c r="A16" s="26" t="s">
        <v>1312</v>
      </c>
    </row>
    <row r="17" spans="1:3" x14ac:dyDescent="0.25">
      <c r="A17" s="21" t="s">
        <v>1313</v>
      </c>
    </row>
    <row r="18" spans="1:3" x14ac:dyDescent="0.25">
      <c r="A18" s="21" t="s">
        <v>1314</v>
      </c>
    </row>
    <row r="19" spans="1:3" x14ac:dyDescent="0.25">
      <c r="A19" s="21"/>
    </row>
    <row r="20" spans="1:3" x14ac:dyDescent="0.25">
      <c r="A20" s="21"/>
    </row>
    <row r="22" spans="1:3" x14ac:dyDescent="0.25">
      <c r="A22" s="26" t="s">
        <v>1315</v>
      </c>
    </row>
    <row r="23" spans="1:3" x14ac:dyDescent="0.25">
      <c r="A23" s="26" t="s">
        <v>1316</v>
      </c>
    </row>
    <row r="24" spans="1:3" ht="78.75" x14ac:dyDescent="0.25">
      <c r="A24" s="21" t="s">
        <v>216</v>
      </c>
      <c r="B24" s="21" t="s">
        <v>1317</v>
      </c>
      <c r="C24" s="21">
        <v>0.25</v>
      </c>
    </row>
    <row r="25" spans="1:3" ht="78.75" x14ac:dyDescent="0.25">
      <c r="A25" s="21" t="s">
        <v>286</v>
      </c>
      <c r="B25" s="21" t="s">
        <v>1318</v>
      </c>
      <c r="C25" s="21">
        <v>0.15</v>
      </c>
    </row>
    <row r="26" spans="1:3" ht="47.25" x14ac:dyDescent="0.25">
      <c r="A26" s="21" t="s">
        <v>1319</v>
      </c>
      <c r="B26" s="21" t="s">
        <v>1320</v>
      </c>
      <c r="C26" s="21">
        <v>0.1</v>
      </c>
    </row>
    <row r="27" spans="1:3" x14ac:dyDescent="0.25">
      <c r="A27" s="19"/>
    </row>
    <row r="28" spans="1:3" x14ac:dyDescent="0.25">
      <c r="A28" s="26" t="s">
        <v>1321</v>
      </c>
    </row>
    <row r="29" spans="1:3" x14ac:dyDescent="0.25">
      <c r="A29" s="21" t="s">
        <v>814</v>
      </c>
      <c r="B29" s="27" t="s">
        <v>1322</v>
      </c>
      <c r="C29" s="21">
        <v>0.25</v>
      </c>
    </row>
    <row r="30" spans="1:3" x14ac:dyDescent="0.25">
      <c r="A30" s="21" t="s">
        <v>217</v>
      </c>
      <c r="B30" s="27" t="s">
        <v>1323</v>
      </c>
      <c r="C30" s="21">
        <v>0.15</v>
      </c>
    </row>
    <row r="32" spans="1:3" x14ac:dyDescent="0.25">
      <c r="A32" s="26" t="s">
        <v>1324</v>
      </c>
    </row>
    <row r="33" spans="1:2" ht="47.25" x14ac:dyDescent="0.25">
      <c r="A33" s="21" t="s">
        <v>1325</v>
      </c>
      <c r="B33" s="21" t="s">
        <v>1326</v>
      </c>
    </row>
    <row r="34" spans="1:2" ht="31.5" x14ac:dyDescent="0.25">
      <c r="A34" s="21" t="s">
        <v>1286</v>
      </c>
      <c r="B34" s="21" t="s">
        <v>1327</v>
      </c>
    </row>
    <row r="36" spans="1:2" x14ac:dyDescent="0.25">
      <c r="A36" s="26" t="s">
        <v>1328</v>
      </c>
    </row>
    <row r="37" spans="1:2" ht="31.5" x14ac:dyDescent="0.25">
      <c r="A37" s="21" t="s">
        <v>1329</v>
      </c>
      <c r="B37" s="21" t="s">
        <v>1330</v>
      </c>
    </row>
    <row r="38" spans="1:2" x14ac:dyDescent="0.25">
      <c r="A38" s="21" t="s">
        <v>1331</v>
      </c>
      <c r="B38" s="21" t="s">
        <v>1332</v>
      </c>
    </row>
    <row r="40" spans="1:2" x14ac:dyDescent="0.25">
      <c r="A40" s="26" t="s">
        <v>1333</v>
      </c>
    </row>
    <row r="41" spans="1:2" x14ac:dyDescent="0.25">
      <c r="A41" s="21" t="s">
        <v>1334</v>
      </c>
      <c r="B41" s="21" t="s">
        <v>1335</v>
      </c>
    </row>
    <row r="42" spans="1:2" x14ac:dyDescent="0.25">
      <c r="A42" s="21" t="s">
        <v>476</v>
      </c>
      <c r="B42" s="21" t="s">
        <v>1336</v>
      </c>
    </row>
    <row r="45" spans="1:2" x14ac:dyDescent="0.25">
      <c r="A45" s="26" t="s">
        <v>1337</v>
      </c>
    </row>
    <row r="46" spans="1:2" ht="31.5" x14ac:dyDescent="0.25">
      <c r="A46" s="21" t="s">
        <v>223</v>
      </c>
      <c r="B46" s="21" t="s">
        <v>1338</v>
      </c>
    </row>
    <row r="47" spans="1:2" ht="47.25" x14ac:dyDescent="0.25">
      <c r="A47" s="21" t="s">
        <v>1339</v>
      </c>
      <c r="B47" s="21" t="s">
        <v>1340</v>
      </c>
    </row>
    <row r="48" spans="1:2" x14ac:dyDescent="0.25">
      <c r="A48" s="21" t="s">
        <v>257</v>
      </c>
      <c r="B48" s="21" t="s">
        <v>1341</v>
      </c>
    </row>
    <row r="49" spans="1:6" x14ac:dyDescent="0.25">
      <c r="A49" s="21" t="s">
        <v>1342</v>
      </c>
      <c r="B49" s="21" t="s">
        <v>1343</v>
      </c>
    </row>
    <row r="53" spans="1:6" x14ac:dyDescent="0.25">
      <c r="B53" s="18" t="s">
        <v>1344</v>
      </c>
    </row>
    <row r="54" spans="1:6" x14ac:dyDescent="0.25">
      <c r="B54" s="18" t="s">
        <v>1345</v>
      </c>
    </row>
    <row r="55" spans="1:6" x14ac:dyDescent="0.25">
      <c r="B55" s="18" t="s">
        <v>1346</v>
      </c>
    </row>
    <row r="56" spans="1:6" x14ac:dyDescent="0.25">
      <c r="B56" s="18" t="s">
        <v>1347</v>
      </c>
    </row>
    <row r="58" spans="1:6" x14ac:dyDescent="0.25">
      <c r="B58" s="19" t="s">
        <v>1348</v>
      </c>
    </row>
    <row r="59" spans="1:6" x14ac:dyDescent="0.25">
      <c r="B59" s="18" t="s">
        <v>201</v>
      </c>
      <c r="C59" s="18" t="s">
        <v>205</v>
      </c>
    </row>
    <row r="60" spans="1:6" x14ac:dyDescent="0.25">
      <c r="B60" s="18" t="s">
        <v>287</v>
      </c>
      <c r="C60" s="18" t="s">
        <v>289</v>
      </c>
    </row>
    <row r="61" spans="1:6" x14ac:dyDescent="0.25">
      <c r="B61" s="18" t="s">
        <v>381</v>
      </c>
      <c r="C61" s="18" t="s">
        <v>383</v>
      </c>
    </row>
    <row r="62" spans="1:6" x14ac:dyDescent="0.25">
      <c r="B62" s="18" t="s">
        <v>416</v>
      </c>
      <c r="C62" s="18" t="s">
        <v>419</v>
      </c>
    </row>
    <row r="63" spans="1:6" x14ac:dyDescent="0.25">
      <c r="B63" s="18" t="s">
        <v>597</v>
      </c>
      <c r="C63" s="18" t="s">
        <v>599</v>
      </c>
    </row>
    <row r="64" spans="1:6" x14ac:dyDescent="0.25">
      <c r="B64" s="18" t="s">
        <v>643</v>
      </c>
      <c r="C64" s="18" t="s">
        <v>646</v>
      </c>
      <c r="F64" s="18" t="s">
        <v>1349</v>
      </c>
    </row>
    <row r="65" spans="1:3" x14ac:dyDescent="0.25">
      <c r="B65" s="18" t="s">
        <v>774</v>
      </c>
      <c r="C65" s="18" t="s">
        <v>777</v>
      </c>
    </row>
    <row r="66" spans="1:3" x14ac:dyDescent="0.25">
      <c r="B66" s="18" t="s">
        <v>894</v>
      </c>
      <c r="C66" s="18" t="s">
        <v>896</v>
      </c>
    </row>
    <row r="67" spans="1:3" x14ac:dyDescent="0.25">
      <c r="B67" s="18" t="s">
        <v>994</v>
      </c>
      <c r="C67" s="18" t="s">
        <v>996</v>
      </c>
    </row>
    <row r="68" spans="1:3" x14ac:dyDescent="0.25">
      <c r="B68" s="18" t="s">
        <v>1035</v>
      </c>
      <c r="C68" s="18" t="s">
        <v>1037</v>
      </c>
    </row>
    <row r="69" spans="1:3" x14ac:dyDescent="0.25">
      <c r="B69" s="18" t="s">
        <v>1081</v>
      </c>
      <c r="C69" s="18" t="s">
        <v>1083</v>
      </c>
    </row>
    <row r="70" spans="1:3" x14ac:dyDescent="0.25">
      <c r="B70" s="18" t="s">
        <v>1104</v>
      </c>
      <c r="C70" s="18" t="s">
        <v>1106</v>
      </c>
    </row>
    <row r="71" spans="1:3" x14ac:dyDescent="0.25">
      <c r="B71" s="18" t="s">
        <v>1150</v>
      </c>
      <c r="C71" s="18" t="s">
        <v>1152</v>
      </c>
    </row>
    <row r="72" spans="1:3" x14ac:dyDescent="0.25">
      <c r="B72" s="25" t="s">
        <v>1185</v>
      </c>
      <c r="C72" s="25" t="s">
        <v>1187</v>
      </c>
    </row>
    <row r="73" spans="1:3" x14ac:dyDescent="0.25">
      <c r="B73" s="25" t="s">
        <v>1221</v>
      </c>
      <c r="C73" s="25" t="s">
        <v>1223</v>
      </c>
    </row>
    <row r="74" spans="1:3" x14ac:dyDescent="0.25">
      <c r="B74" s="18" t="s">
        <v>1350</v>
      </c>
      <c r="C74" s="18" t="s">
        <v>1351</v>
      </c>
    </row>
    <row r="76" spans="1:3" x14ac:dyDescent="0.25">
      <c r="A76" s="18" t="s">
        <v>1352</v>
      </c>
    </row>
    <row r="77" spans="1:3" x14ac:dyDescent="0.25">
      <c r="A77" s="18" t="s">
        <v>1353</v>
      </c>
    </row>
    <row r="78" spans="1:3" x14ac:dyDescent="0.25">
      <c r="A78" s="18" t="s">
        <v>1354</v>
      </c>
    </row>
    <row r="81" spans="1:9" x14ac:dyDescent="0.25">
      <c r="A81" s="19" t="s">
        <v>1355</v>
      </c>
      <c r="B81" s="18" t="s">
        <v>1356</v>
      </c>
    </row>
    <row r="82" spans="1:9" x14ac:dyDescent="0.25">
      <c r="B82" s="18" t="s">
        <v>1357</v>
      </c>
      <c r="I82" s="19"/>
    </row>
    <row r="83" spans="1:9" x14ac:dyDescent="0.25">
      <c r="B83" s="18" t="s">
        <v>1358</v>
      </c>
      <c r="I83" s="19"/>
    </row>
    <row r="84" spans="1:9" x14ac:dyDescent="0.25">
      <c r="B84" s="18" t="s">
        <v>1359</v>
      </c>
      <c r="I84" s="19"/>
    </row>
    <row r="85" spans="1:9" x14ac:dyDescent="0.25">
      <c r="B85" s="18" t="s">
        <v>1360</v>
      </c>
      <c r="I85" s="19"/>
    </row>
    <row r="86" spans="1:9" x14ac:dyDescent="0.25">
      <c r="B86" s="18" t="s">
        <v>1361</v>
      </c>
    </row>
    <row r="87" spans="1:9" x14ac:dyDescent="0.25">
      <c r="B87" s="18" t="s">
        <v>1362</v>
      </c>
      <c r="C87" s="36"/>
    </row>
    <row r="88" spans="1:9" x14ac:dyDescent="0.25">
      <c r="B88" s="18" t="s">
        <v>1363</v>
      </c>
    </row>
    <row r="89" spans="1:9" x14ac:dyDescent="0.25">
      <c r="B89" s="18" t="s">
        <v>1364</v>
      </c>
    </row>
    <row r="90" spans="1:9" x14ac:dyDescent="0.25">
      <c r="B90" s="18" t="s">
        <v>1365</v>
      </c>
    </row>
    <row r="91" spans="1:9" x14ac:dyDescent="0.25">
      <c r="B91" s="18" t="s">
        <v>1366</v>
      </c>
    </row>
    <row r="92" spans="1:9" x14ac:dyDescent="0.25">
      <c r="B92" s="18" t="s">
        <v>1367</v>
      </c>
    </row>
    <row r="93" spans="1:9" x14ac:dyDescent="0.25">
      <c r="B93" s="18" t="s">
        <v>1368</v>
      </c>
    </row>
    <row r="95" spans="1:9" x14ac:dyDescent="0.25">
      <c r="A95" s="19" t="s">
        <v>1369</v>
      </c>
    </row>
    <row r="96" spans="1:9" x14ac:dyDescent="0.25">
      <c r="A96" s="43" t="s">
        <v>1370</v>
      </c>
    </row>
    <row r="97" spans="1:2" x14ac:dyDescent="0.25">
      <c r="A97" s="43" t="s">
        <v>1371</v>
      </c>
    </row>
    <row r="98" spans="1:2" x14ac:dyDescent="0.25">
      <c r="A98" s="43" t="s">
        <v>1372</v>
      </c>
    </row>
    <row r="99" spans="1:2" x14ac:dyDescent="0.25">
      <c r="A99" s="43" t="s">
        <v>1373</v>
      </c>
    </row>
    <row r="100" spans="1:2" x14ac:dyDescent="0.25">
      <c r="A100" s="43" t="s">
        <v>1374</v>
      </c>
    </row>
    <row r="101" spans="1:2" x14ac:dyDescent="0.25">
      <c r="A101" s="43" t="s">
        <v>1375</v>
      </c>
    </row>
    <row r="102" spans="1:2" x14ac:dyDescent="0.25">
      <c r="A102" s="43" t="s">
        <v>1376</v>
      </c>
    </row>
    <row r="103" spans="1:2" x14ac:dyDescent="0.25">
      <c r="A103" s="43" t="s">
        <v>1377</v>
      </c>
    </row>
    <row r="104" spans="1:2" x14ac:dyDescent="0.25">
      <c r="A104" s="18" t="s">
        <v>1378</v>
      </c>
    </row>
    <row r="105" spans="1:2" x14ac:dyDescent="0.25">
      <c r="A105" s="18" t="s">
        <v>1379</v>
      </c>
    </row>
    <row r="107" spans="1:2" x14ac:dyDescent="0.25">
      <c r="B107" s="19" t="s">
        <v>1380</v>
      </c>
    </row>
    <row r="108" spans="1:2" ht="31.5" x14ac:dyDescent="0.25">
      <c r="A108" s="18" t="s">
        <v>1381</v>
      </c>
      <c r="B108" s="46" t="s">
        <v>1382</v>
      </c>
    </row>
    <row r="109" spans="1:2" ht="47.25" x14ac:dyDescent="0.25">
      <c r="A109" s="18" t="s">
        <v>1383</v>
      </c>
      <c r="B109" s="46" t="s">
        <v>775</v>
      </c>
    </row>
    <row r="110" spans="1:2" ht="47.25" x14ac:dyDescent="0.25">
      <c r="A110" s="18" t="s">
        <v>1384</v>
      </c>
      <c r="B110" s="46" t="s">
        <v>417</v>
      </c>
    </row>
    <row r="111" spans="1:2" ht="78.75" x14ac:dyDescent="0.25">
      <c r="A111" s="18" t="s">
        <v>1385</v>
      </c>
      <c r="B111" s="46" t="s">
        <v>202</v>
      </c>
    </row>
  </sheetData>
  <pageMargins left="0.7" right="0.7" top="0.75" bottom="0.75" header="0.3" footer="0.3"/>
  <pageSetup scale="31"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1CD854-5878-4AED-B2B7-0C94E72C1B60}">
  <dimension ref="A1:BV69"/>
  <sheetViews>
    <sheetView topLeftCell="U1" zoomScale="30" zoomScaleNormal="30" workbookViewId="0">
      <selection activeCell="BK6" sqref="BK6:BR6"/>
    </sheetView>
  </sheetViews>
  <sheetFormatPr baseColWidth="10" defaultColWidth="9.140625" defaultRowHeight="15" x14ac:dyDescent="0.25"/>
  <cols>
    <col min="1" max="1" width="23.7109375" customWidth="1"/>
    <col min="2" max="2" width="38.42578125" customWidth="1"/>
    <col min="3" max="3" width="28" customWidth="1"/>
    <col min="7" max="7" width="25.5703125" customWidth="1"/>
    <col min="8" max="9" width="16.140625" hidden="1" customWidth="1"/>
    <col min="10" max="10" width="46.28515625" customWidth="1"/>
    <col min="12" max="12" width="16.5703125" customWidth="1"/>
    <col min="13" max="13" width="27.42578125" customWidth="1"/>
    <col min="14" max="15" width="15.28515625" hidden="1" customWidth="1"/>
    <col min="16" max="16" width="17.28515625" hidden="1" customWidth="1"/>
    <col min="17" max="17" width="13" hidden="1" customWidth="1"/>
    <col min="22" max="22" width="12.7109375" customWidth="1"/>
    <col min="24" max="24" width="13.85546875" customWidth="1"/>
    <col min="26" max="26" width="12.5703125" customWidth="1"/>
    <col min="27" max="27" width="12.7109375" customWidth="1"/>
    <col min="29" max="29" width="85.5703125" customWidth="1"/>
    <col min="30" max="30" width="8.28515625" customWidth="1"/>
    <col min="31" max="31" width="38.5703125" customWidth="1"/>
    <col min="44" max="44" width="47.28515625" customWidth="1"/>
    <col min="47" max="47" width="13" customWidth="1"/>
    <col min="50" max="53" width="13" customWidth="1"/>
    <col min="54" max="54" width="59.5703125" customWidth="1"/>
    <col min="55" max="55" width="38" customWidth="1"/>
    <col min="56" max="56" width="15.85546875" customWidth="1"/>
    <col min="61" max="61" width="21.85546875" customWidth="1"/>
    <col min="62" max="62" width="27.85546875" customWidth="1"/>
    <col min="63" max="63" width="62.140625" customWidth="1"/>
    <col min="64" max="64" width="30.7109375" customWidth="1"/>
    <col min="69" max="69" width="11.42578125" customWidth="1"/>
    <col min="71" max="71" width="29" hidden="1" customWidth="1"/>
    <col min="72" max="74" width="23.5703125" customWidth="1"/>
  </cols>
  <sheetData>
    <row r="1" spans="1:74" ht="15.75" x14ac:dyDescent="0.25">
      <c r="A1" s="1336" t="s">
        <v>1386</v>
      </c>
      <c r="B1" s="1337"/>
      <c r="C1" s="1337"/>
      <c r="D1" s="1337"/>
      <c r="E1" s="1337"/>
      <c r="F1" s="1337"/>
      <c r="G1" s="1337"/>
      <c r="H1" s="390"/>
    </row>
    <row r="2" spans="1:74" x14ac:dyDescent="0.25">
      <c r="A2" s="391"/>
      <c r="B2" s="391"/>
      <c r="C2" s="391"/>
      <c r="D2" s="391"/>
      <c r="E2" s="391"/>
      <c r="F2" s="391"/>
      <c r="G2" s="391"/>
      <c r="H2" s="391"/>
    </row>
    <row r="3" spans="1:74" ht="15.75" customHeight="1" x14ac:dyDescent="0.25">
      <c r="A3" s="1338" t="s">
        <v>1387</v>
      </c>
      <c r="B3" s="1338"/>
      <c r="C3" s="1338"/>
      <c r="D3" s="1338"/>
      <c r="E3" s="1338"/>
      <c r="F3" s="1338"/>
      <c r="G3" s="1339"/>
      <c r="H3" s="392"/>
    </row>
    <row r="5" spans="1:74" ht="15.75" x14ac:dyDescent="0.25">
      <c r="A5" s="888" t="s">
        <v>128</v>
      </c>
      <c r="B5" s="888" t="s">
        <v>129</v>
      </c>
      <c r="C5" s="888" t="s">
        <v>130</v>
      </c>
      <c r="D5" s="913" t="s">
        <v>131</v>
      </c>
      <c r="E5" s="914"/>
      <c r="F5" s="914"/>
      <c r="G5" s="914"/>
      <c r="H5" s="914"/>
      <c r="I5" s="914"/>
      <c r="J5" s="914"/>
      <c r="K5" s="914"/>
      <c r="L5" s="914"/>
      <c r="M5" s="914"/>
      <c r="N5" s="914"/>
      <c r="O5" s="914"/>
      <c r="P5" s="914"/>
      <c r="Q5" s="915"/>
      <c r="R5" s="912" t="s">
        <v>132</v>
      </c>
      <c r="S5" s="912"/>
      <c r="T5" s="912"/>
      <c r="U5" s="912"/>
      <c r="V5" s="912"/>
      <c r="W5" s="912"/>
      <c r="X5" s="912"/>
      <c r="Y5" s="912"/>
      <c r="Z5" s="912"/>
      <c r="AA5" s="912"/>
      <c r="AB5" s="897" t="s">
        <v>133</v>
      </c>
      <c r="AC5" s="898"/>
      <c r="AD5" s="898"/>
      <c r="AE5" s="898"/>
      <c r="AF5" s="898"/>
      <c r="AG5" s="898"/>
      <c r="AH5" s="898"/>
      <c r="AI5" s="898"/>
      <c r="AJ5" s="898"/>
      <c r="AK5" s="898"/>
      <c r="AL5" s="898"/>
      <c r="AM5" s="898"/>
      <c r="AN5" s="898"/>
      <c r="AO5" s="898"/>
      <c r="AP5" s="898"/>
      <c r="AQ5" s="898"/>
      <c r="AR5" s="896" t="s">
        <v>134</v>
      </c>
      <c r="AS5" s="911" t="s">
        <v>135</v>
      </c>
      <c r="AT5" s="911"/>
      <c r="AU5" s="911"/>
      <c r="AV5" s="911"/>
      <c r="AW5" s="911"/>
      <c r="AX5" s="911"/>
      <c r="AY5" s="911"/>
      <c r="AZ5" s="911"/>
      <c r="BA5" s="911"/>
      <c r="BB5" s="944" t="s">
        <v>136</v>
      </c>
      <c r="BC5" s="944"/>
      <c r="BD5" s="944"/>
      <c r="BE5" s="944"/>
      <c r="BF5" s="944"/>
      <c r="BG5" s="944"/>
      <c r="BH5" s="944"/>
      <c r="BI5" s="944"/>
      <c r="BJ5" s="944"/>
      <c r="BK5" s="937" t="s">
        <v>137</v>
      </c>
      <c r="BL5" s="916"/>
      <c r="BM5" s="916"/>
      <c r="BN5" s="916"/>
      <c r="BO5" s="916"/>
      <c r="BP5" s="916"/>
      <c r="BQ5" s="916"/>
      <c r="BR5" s="940"/>
      <c r="BS5" s="941"/>
      <c r="BT5" s="942"/>
      <c r="BU5" s="942"/>
      <c r="BV5" s="943"/>
    </row>
    <row r="6" spans="1:74" ht="45" customHeight="1" x14ac:dyDescent="0.25">
      <c r="A6" s="888"/>
      <c r="B6" s="888"/>
      <c r="C6" s="888"/>
      <c r="D6" s="142"/>
      <c r="E6" s="143"/>
      <c r="F6" s="143"/>
      <c r="G6" s="143"/>
      <c r="H6" s="143"/>
      <c r="I6" s="143"/>
      <c r="J6" s="143"/>
      <c r="K6" s="143"/>
      <c r="L6" s="143"/>
      <c r="M6" s="143"/>
      <c r="N6" s="143"/>
      <c r="O6" s="143"/>
      <c r="P6" s="913" t="s">
        <v>138</v>
      </c>
      <c r="Q6" s="915"/>
      <c r="R6" s="912" t="s">
        <v>139</v>
      </c>
      <c r="S6" s="912"/>
      <c r="T6" s="912" t="s">
        <v>140</v>
      </c>
      <c r="U6" s="912"/>
      <c r="V6" s="912"/>
      <c r="W6" s="912"/>
      <c r="X6" s="912"/>
      <c r="Y6" s="912"/>
      <c r="Z6" s="111"/>
      <c r="AA6" s="112"/>
      <c r="AB6" s="897"/>
      <c r="AC6" s="898"/>
      <c r="AD6" s="898"/>
      <c r="AE6" s="898"/>
      <c r="AF6" s="140"/>
      <c r="AG6" s="923"/>
      <c r="AH6" s="923"/>
      <c r="AI6" s="923"/>
      <c r="AJ6" s="923"/>
      <c r="AK6" s="923"/>
      <c r="AL6" s="923"/>
      <c r="AM6" s="923"/>
      <c r="AN6" s="923"/>
      <c r="AO6" s="923"/>
      <c r="AP6" s="897"/>
      <c r="AQ6" s="897"/>
      <c r="AR6" s="946"/>
      <c r="AS6" s="916" t="s">
        <v>141</v>
      </c>
      <c r="AT6" s="916"/>
      <c r="AU6" s="916"/>
      <c r="AV6" s="911" t="s">
        <v>142</v>
      </c>
      <c r="AW6" s="911"/>
      <c r="AX6" s="911"/>
      <c r="AY6" s="144"/>
      <c r="AZ6" s="144"/>
      <c r="BA6" s="145"/>
      <c r="BB6" s="113"/>
      <c r="BC6" s="114"/>
      <c r="BD6" s="114"/>
      <c r="BE6" s="945" t="s">
        <v>143</v>
      </c>
      <c r="BF6" s="945"/>
      <c r="BG6" s="945"/>
      <c r="BH6" s="945"/>
      <c r="BI6" s="114"/>
      <c r="BJ6" s="114"/>
      <c r="BK6" s="937" t="s">
        <v>144</v>
      </c>
      <c r="BL6" s="938"/>
      <c r="BM6" s="938"/>
      <c r="BN6" s="938"/>
      <c r="BO6" s="938"/>
      <c r="BP6" s="938"/>
      <c r="BQ6" s="938"/>
      <c r="BR6" s="939"/>
      <c r="BS6" s="146" t="s">
        <v>145</v>
      </c>
      <c r="BT6" s="896" t="s">
        <v>146</v>
      </c>
      <c r="BU6" s="896"/>
      <c r="BV6" s="896"/>
    </row>
    <row r="7" spans="1:74" ht="246" customHeight="1" x14ac:dyDescent="0.25">
      <c r="A7" s="889"/>
      <c r="B7" s="889"/>
      <c r="C7" s="889"/>
      <c r="D7" s="918" t="s">
        <v>147</v>
      </c>
      <c r="E7" s="919"/>
      <c r="F7" s="920"/>
      <c r="G7" s="115" t="s">
        <v>148</v>
      </c>
      <c r="H7" s="116" t="s">
        <v>149</v>
      </c>
      <c r="I7" s="116" t="s">
        <v>150</v>
      </c>
      <c r="J7" s="697" t="s">
        <v>151</v>
      </c>
      <c r="K7" s="117" t="s">
        <v>152</v>
      </c>
      <c r="L7" s="115" t="s">
        <v>153</v>
      </c>
      <c r="M7" s="115" t="s">
        <v>154</v>
      </c>
      <c r="N7" s="116" t="s">
        <v>155</v>
      </c>
      <c r="O7" s="116" t="s">
        <v>156</v>
      </c>
      <c r="P7" s="115" t="s">
        <v>157</v>
      </c>
      <c r="Q7" s="115" t="s">
        <v>158</v>
      </c>
      <c r="R7" s="917" t="s">
        <v>159</v>
      </c>
      <c r="S7" s="917"/>
      <c r="T7" s="917" t="s">
        <v>160</v>
      </c>
      <c r="U7" s="917"/>
      <c r="V7" s="917" t="s">
        <v>161</v>
      </c>
      <c r="W7" s="917"/>
      <c r="X7" s="917" t="s">
        <v>162</v>
      </c>
      <c r="Y7" s="917"/>
      <c r="Z7" s="118"/>
      <c r="AA7" s="118" t="s">
        <v>163</v>
      </c>
      <c r="AB7" s="119" t="s">
        <v>164</v>
      </c>
      <c r="AC7" s="119" t="s">
        <v>165</v>
      </c>
      <c r="AD7" s="120" t="s">
        <v>166</v>
      </c>
      <c r="AE7" s="119" t="s">
        <v>167</v>
      </c>
      <c r="AF7" s="120" t="s">
        <v>168</v>
      </c>
      <c r="AG7" s="921" t="s">
        <v>169</v>
      </c>
      <c r="AH7" s="921"/>
      <c r="AI7" s="922" t="s">
        <v>170</v>
      </c>
      <c r="AJ7" s="922"/>
      <c r="AK7" s="120" t="s">
        <v>171</v>
      </c>
      <c r="AL7" s="119" t="s">
        <v>172</v>
      </c>
      <c r="AM7" s="119" t="s">
        <v>173</v>
      </c>
      <c r="AN7" s="120" t="s">
        <v>174</v>
      </c>
      <c r="AO7" s="120" t="s">
        <v>175</v>
      </c>
      <c r="AP7" s="121" t="s">
        <v>176</v>
      </c>
      <c r="AQ7" s="121" t="s">
        <v>177</v>
      </c>
      <c r="AR7" s="946"/>
      <c r="AS7" s="122" t="s">
        <v>178</v>
      </c>
      <c r="AT7" s="908" t="s">
        <v>179</v>
      </c>
      <c r="AU7" s="909"/>
      <c r="AV7" s="118" t="s">
        <v>180</v>
      </c>
      <c r="AW7" s="908" t="s">
        <v>181</v>
      </c>
      <c r="AX7" s="909"/>
      <c r="AY7" s="118" t="s">
        <v>182</v>
      </c>
      <c r="AZ7" s="123" t="s">
        <v>183</v>
      </c>
      <c r="BA7" s="123" t="s">
        <v>184</v>
      </c>
      <c r="BB7" s="116" t="s">
        <v>185</v>
      </c>
      <c r="BC7" s="116" t="s">
        <v>186</v>
      </c>
      <c r="BD7" s="124" t="s">
        <v>187</v>
      </c>
      <c r="BE7" s="116" t="s">
        <v>126</v>
      </c>
      <c r="BF7" s="116" t="s">
        <v>188</v>
      </c>
      <c r="BG7" s="116" t="s">
        <v>189</v>
      </c>
      <c r="BH7" s="116" t="s">
        <v>190</v>
      </c>
      <c r="BI7" s="125" t="s">
        <v>191</v>
      </c>
      <c r="BJ7" s="116" t="s">
        <v>192</v>
      </c>
      <c r="BK7" s="123" t="s">
        <v>193</v>
      </c>
      <c r="BL7" s="123" t="s">
        <v>194</v>
      </c>
      <c r="BM7" s="123" t="s">
        <v>126</v>
      </c>
      <c r="BN7" s="123" t="s">
        <v>188</v>
      </c>
      <c r="BO7" s="123" t="s">
        <v>189</v>
      </c>
      <c r="BP7" s="123" t="s">
        <v>190</v>
      </c>
      <c r="BQ7" s="123" t="s">
        <v>195</v>
      </c>
      <c r="BR7" s="123" t="s">
        <v>196</v>
      </c>
      <c r="BS7" s="126" t="s">
        <v>197</v>
      </c>
      <c r="BT7" s="110" t="s">
        <v>198</v>
      </c>
      <c r="BU7" s="110" t="s">
        <v>199</v>
      </c>
      <c r="BV7" s="110" t="s">
        <v>200</v>
      </c>
    </row>
    <row r="8" spans="1:74" s="686" customFormat="1" ht="105" customHeight="1" x14ac:dyDescent="0.25">
      <c r="A8" s="1331" t="s">
        <v>287</v>
      </c>
      <c r="B8" s="1331" t="s">
        <v>202</v>
      </c>
      <c r="C8" s="1333" t="s">
        <v>288</v>
      </c>
      <c r="D8" s="930" t="s">
        <v>1388</v>
      </c>
      <c r="E8" s="830" t="s">
        <v>289</v>
      </c>
      <c r="F8" s="833">
        <v>1</v>
      </c>
      <c r="G8" s="821" t="s">
        <v>1389</v>
      </c>
      <c r="H8" s="836"/>
      <c r="I8" s="797"/>
      <c r="J8" s="839" t="s">
        <v>1390</v>
      </c>
      <c r="K8" s="836" t="s">
        <v>324</v>
      </c>
      <c r="L8" s="803" t="s">
        <v>209</v>
      </c>
      <c r="M8" s="845" t="s">
        <v>1391</v>
      </c>
      <c r="N8" s="803"/>
      <c r="O8" s="803"/>
      <c r="P8" s="867"/>
      <c r="Q8" s="879"/>
      <c r="R8" s="797" t="s">
        <v>252</v>
      </c>
      <c r="S8" s="860">
        <f>IF(R8="Muy Alta",100%,IF(R8="Alta",80%,IF(R8="Media",60%,IF(R8="Baja",40%,IF(R8="Muy Baja",20%,"")))))</f>
        <v>0.4</v>
      </c>
      <c r="T8" s="797" t="s">
        <v>253</v>
      </c>
      <c r="U8" s="860">
        <f>IF(T8="Catastrófico",100%,IF(T8="Mayor",80%,IF(T8="Moderado",60%,IF(T8="Menor",40%,IF(T8="Leve",20%,"")))))</f>
        <v>0.4</v>
      </c>
      <c r="V8" s="797" t="s">
        <v>253</v>
      </c>
      <c r="W8" s="860">
        <f>IF(V8="Catastrófico",100%,IF(V8="Mayor",80%,IF(V8="Moderado",60%,IF(V8="Menor",40%,IF(V8="Leve",20%,"")))))</f>
        <v>0.4</v>
      </c>
      <c r="X8" s="863" t="str">
        <f>IF(Y8=100%,"Catastrófico",IF(Y8=80%,"Mayor",IF(Y8=60%,"Moderado",IF(Y8=40%,"Menor",IF(Y8=20%,"Leve","")))))</f>
        <v>Menor</v>
      </c>
      <c r="Y8" s="860">
        <f>IF(AND(U8="",W8=""),"",MAX(U8,W8))</f>
        <v>0.4</v>
      </c>
      <c r="Z8" s="860" t="str">
        <f>CONCATENATE(R8,X8)</f>
        <v>BajaMenor</v>
      </c>
      <c r="AA8" s="851" t="str">
        <f>IF(Z8="Muy AltaLeve","Alto",IF(Z8="Muy AltaMenor","Alto",IF(Z8="Muy AltaModerado","Alto",IF(Z8="Muy AltaMayor","Alto",IF(Z8="Muy AltaCatastrófico","Extremo",IF(Z8="AltaLeve","Moderado",IF(Z8="AltaMenor","Moderado",IF(Z8="AltaModerado","Alto",IF(Z8="AltaMayor","Alto",IF(Z8="AltaCatastrófico","Extremo",IF(Z8="MediaLeve","Moderado",IF(Z8="MediaMenor","Moderado",IF(Z8="MediaModerado","Moderado",IF(Z8="MediaMayor","Alto",IF(Z8="MediaCatastrófico","Extremo",IF(Z8="BajaLeve","Bajo",IF(Z8="BajaMenor","Moderado",IF(Z8="BajaModerado","Moderado",IF(Z8="BajaMayor","Alto",IF(Z8="BajaCatastrófico","Extremo",IF(Z8="Muy BajaLeve","Bajo",IF(Z8="Muy BajaMenor","Bajo",IF(Z8="Muy BajaModerado","Moderado",IF(Z8="Muy BajaMayor","Alto",IF(Z8="Muy BajaCatastrófico","Extremo","")))))))))))))))))))))))))</f>
        <v>Moderado</v>
      </c>
      <c r="AB8" s="98">
        <v>1</v>
      </c>
      <c r="AC8" s="9" t="s">
        <v>1392</v>
      </c>
      <c r="AD8" s="610" t="s">
        <v>1393</v>
      </c>
      <c r="AE8" s="9" t="s">
        <v>1394</v>
      </c>
      <c r="AF8" s="100" t="str">
        <f t="shared" ref="AF8:AF25" si="0">IF(OR(AG8="Preventivo",AG8="Detectivo"),"Probabilidad",IF(AG8="Correctivo","Impacto",""))</f>
        <v>Probabilidad</v>
      </c>
      <c r="AG8" s="10" t="s">
        <v>216</v>
      </c>
      <c r="AH8" s="15">
        <f t="shared" ref="AH8:AH25" si="1">IF(AG8="","",IF(AG8="Preventivo",25%,IF(AG8="Detectivo",15%,IF(AG8="Correctivo",10%))))</f>
        <v>0.25</v>
      </c>
      <c r="AI8" s="10" t="s">
        <v>217</v>
      </c>
      <c r="AJ8" s="15">
        <f t="shared" ref="AJ8:AJ25" si="2">IF(AI8="Automático",25%,IF(AI8="Manual",15%,""))</f>
        <v>0.15</v>
      </c>
      <c r="AK8" s="102">
        <f t="shared" ref="AK8:AK25" si="3">IF(OR(AH8="",AJ8=""),"",AH8+AJ8)</f>
        <v>0.4</v>
      </c>
      <c r="AL8" s="101">
        <f>IFERROR(IF(AF8="Probabilidad",(S8-(+S8*AK8)),IF(AF8="Impacto",S8,"")),"")</f>
        <v>0.24</v>
      </c>
      <c r="AM8" s="101">
        <f>IFERROR(IF(AF8="Impacto",(Y8-(+Y8*AK8)),IF(AF8="Probabilidad",Y8,"")),"")</f>
        <v>0.4</v>
      </c>
      <c r="AN8" s="51" t="s">
        <v>218</v>
      </c>
      <c r="AO8" s="51" t="s">
        <v>296</v>
      </c>
      <c r="AP8" s="51" t="s">
        <v>220</v>
      </c>
      <c r="AQ8" s="51" t="s">
        <v>221</v>
      </c>
      <c r="AR8" s="836" t="s">
        <v>1395</v>
      </c>
      <c r="AS8" s="854">
        <f>S8</f>
        <v>0.4</v>
      </c>
      <c r="AT8" s="854">
        <f>IF(AL8="","",MIN(AL8:AL13))</f>
        <v>0.24</v>
      </c>
      <c r="AU8" s="851" t="str">
        <f>IFERROR(IF(AT8="","",IF(AT8&lt;=0.2,"Muy Baja",IF(AT8&lt;=0.4,"Baja",IF(AT8&lt;=0.6,"Media",IF(AT8&lt;=0.8,"Alta","Muy Alta"))))),"")</f>
        <v>Baja</v>
      </c>
      <c r="AV8" s="854">
        <f>Y8</f>
        <v>0.4</v>
      </c>
      <c r="AW8" s="854">
        <f>IF(AM8="","",MIN(AM8:AM13))</f>
        <v>0.4</v>
      </c>
      <c r="AX8" s="851" t="str">
        <f>IFERROR(IF(AW8="","",IF(AW8&lt;=0.2,"Leve",IF(AW8&lt;=0.4,"Menor",IF(AW8&lt;=0.6,"Moderado",IF(AW8&lt;=0.8,"Mayor","Catastrófico"))))),"")</f>
        <v>Menor</v>
      </c>
      <c r="AY8" s="851" t="str">
        <f>AA8</f>
        <v>Moderado</v>
      </c>
      <c r="AZ8" s="851" t="str">
        <f>IFERROR(IF(OR(AND(AU8="Muy Baja",AX8="Leve"),AND(AU8="Muy Baja",AX8="Menor"),AND(AU8="Baja",AX8="Leve")),"Bajo",IF(OR(AND(AU8="Muy baja",AX8="Moderado"),AND(AU8="Baja",AX8="Menor"),AND(AU8="Baja",AX8="Moderado"),AND(AU8="Media",AX8="Leve"),AND(AU8="Media",AX8="Menor"),AND(AU8="Media",AX8="Moderado"),AND(AU8="Alta",AX8="Leve"),AND(AU8="Alta",AX8="Menor")),"Moderado",IF(OR(AND(AU8="Muy Baja",AX8="Mayor"),AND(AU8="Baja",AX8="Mayor"),AND(AU8="Media",AX8="Mayor"),AND(AU8="Alta",AX8="Moderado"),AND(AU8="Alta",AX8="Mayor"),AND(AU8="Muy Alta",AX8="Leve"),AND(AU8="Muy Alta",AX8="Menor"),AND(AU8="Muy Alta",AX8="Moderado"),AND(AU8="Muy Alta",AX8="Mayor")),"Alto",IF(OR(AND(AU8="Muy Baja",AX8="Catastrófico"),AND(AU8="Baja",AX8="Catastrófico"),AND(AU8="Media",AX8="Catastrófico"),AND(AU8="Alta",AX8="Catastrófico"),AND(AU8="Muy Alta",AX8="Catastrófico")),"Extremo","")))),"")</f>
        <v>Moderado</v>
      </c>
      <c r="BA8" s="797" t="s">
        <v>223</v>
      </c>
      <c r="BB8" s="47" t="s">
        <v>1396</v>
      </c>
      <c r="BC8" s="47" t="s">
        <v>1397</v>
      </c>
      <c r="BD8" s="104">
        <f t="shared" ref="BD8:BD25" si="4">IF(SUM(BE8:BH8)=0,"",SUM(BE8:BH8))</f>
        <v>6</v>
      </c>
      <c r="BE8" s="9">
        <v>1</v>
      </c>
      <c r="BF8" s="9">
        <v>2</v>
      </c>
      <c r="BG8" s="9">
        <v>1</v>
      </c>
      <c r="BH8" s="9">
        <v>2</v>
      </c>
      <c r="BI8" s="47" t="s">
        <v>1398</v>
      </c>
      <c r="BJ8" s="47" t="s">
        <v>1399</v>
      </c>
      <c r="BK8" s="362" t="s">
        <v>1400</v>
      </c>
      <c r="BL8" s="363" t="s">
        <v>1401</v>
      </c>
      <c r="BM8" s="49">
        <v>1</v>
      </c>
      <c r="BN8" s="49"/>
      <c r="BO8" s="49"/>
      <c r="BP8" s="49"/>
      <c r="BQ8" s="105">
        <f t="shared" ref="BQ8:BQ25" si="5">IF(SUM(BM8:BP8)=0,"",SUM(BM8:BP8))</f>
        <v>1</v>
      </c>
      <c r="BR8" s="129">
        <f t="shared" ref="BR8:BR25" si="6">IF(ISERROR(BQ8/BD8),"",(BQ8/BD8))</f>
        <v>0.16666666666666666</v>
      </c>
      <c r="BS8" s="818" t="s">
        <v>361</v>
      </c>
      <c r="BT8" s="803" t="s">
        <v>305</v>
      </c>
      <c r="BU8" s="803" t="s">
        <v>361</v>
      </c>
      <c r="BV8" s="806" t="s">
        <v>361</v>
      </c>
    </row>
    <row r="9" spans="1:74" s="686" customFormat="1" ht="15.75" customHeight="1" x14ac:dyDescent="0.25">
      <c r="A9" s="1185"/>
      <c r="B9" s="1185"/>
      <c r="C9" s="1334"/>
      <c r="D9" s="931"/>
      <c r="E9" s="831"/>
      <c r="F9" s="834"/>
      <c r="G9" s="822"/>
      <c r="H9" s="837"/>
      <c r="I9" s="798"/>
      <c r="J9" s="840"/>
      <c r="K9" s="837"/>
      <c r="L9" s="804"/>
      <c r="M9" s="846"/>
      <c r="N9" s="804"/>
      <c r="O9" s="804"/>
      <c r="P9" s="868"/>
      <c r="Q9" s="880"/>
      <c r="R9" s="798"/>
      <c r="S9" s="861"/>
      <c r="T9" s="798"/>
      <c r="U9" s="861"/>
      <c r="V9" s="798"/>
      <c r="W9" s="861"/>
      <c r="X9" s="864"/>
      <c r="Y9" s="861"/>
      <c r="Z9" s="861"/>
      <c r="AA9" s="852"/>
      <c r="AB9" s="152">
        <v>2</v>
      </c>
      <c r="AC9" s="151"/>
      <c r="AD9" s="578"/>
      <c r="AE9" s="151"/>
      <c r="AF9" s="147" t="str">
        <f t="shared" si="0"/>
        <v/>
      </c>
      <c r="AG9" s="153"/>
      <c r="AH9" s="148" t="str">
        <f t="shared" si="1"/>
        <v/>
      </c>
      <c r="AI9" s="153"/>
      <c r="AJ9" s="148" t="str">
        <f t="shared" si="2"/>
        <v/>
      </c>
      <c r="AK9" s="149" t="str">
        <f t="shared" si="3"/>
        <v/>
      </c>
      <c r="AL9" s="154" t="str">
        <f>IFERROR(IF(AND(AF8="Probabilidad",AF9="Probabilidad"),(AL8-(+AL8*AK9)),IF(AF9="Probabilidad",(S8-(+S8*AK9)),IF(AF9="Impacto",AL8,""))),"")</f>
        <v/>
      </c>
      <c r="AM9" s="154" t="str">
        <f>IFERROR(IF(AND(AF8="Impacto",AF9="Impacto"),(AM8-(+AM8*AK9)),IF(AF9="Impacto",(Y8-(+Y8*AK9)),IF(AF9="Probabilidad",AM8,""))),"")</f>
        <v/>
      </c>
      <c r="AN9" s="155"/>
      <c r="AO9" s="155"/>
      <c r="AP9" s="155"/>
      <c r="AQ9" s="155"/>
      <c r="AR9" s="837"/>
      <c r="AS9" s="855"/>
      <c r="AT9" s="855"/>
      <c r="AU9" s="852"/>
      <c r="AV9" s="855"/>
      <c r="AW9" s="855"/>
      <c r="AX9" s="852"/>
      <c r="AY9" s="852"/>
      <c r="AZ9" s="852"/>
      <c r="BA9" s="798"/>
      <c r="BB9" s="131"/>
      <c r="BC9" s="131"/>
      <c r="BD9" s="175" t="str">
        <f t="shared" si="4"/>
        <v/>
      </c>
      <c r="BE9" s="151"/>
      <c r="BF9" s="151"/>
      <c r="BG9" s="151"/>
      <c r="BH9" s="151"/>
      <c r="BI9" s="131"/>
      <c r="BJ9" s="131"/>
      <c r="BK9" s="131"/>
      <c r="BL9" s="131"/>
      <c r="BM9" s="157"/>
      <c r="BN9" s="157"/>
      <c r="BO9" s="157"/>
      <c r="BP9" s="157"/>
      <c r="BQ9" s="158" t="str">
        <f t="shared" si="5"/>
        <v/>
      </c>
      <c r="BR9" s="159" t="str">
        <f t="shared" si="6"/>
        <v/>
      </c>
      <c r="BS9" s="819"/>
      <c r="BT9" s="804"/>
      <c r="BU9" s="804"/>
      <c r="BV9" s="807"/>
    </row>
    <row r="10" spans="1:74" s="686" customFormat="1" ht="15.75" customHeight="1" x14ac:dyDescent="0.25">
      <c r="A10" s="1185"/>
      <c r="B10" s="1185"/>
      <c r="C10" s="1334"/>
      <c r="D10" s="931"/>
      <c r="E10" s="831"/>
      <c r="F10" s="834"/>
      <c r="G10" s="822"/>
      <c r="H10" s="837"/>
      <c r="I10" s="798"/>
      <c r="J10" s="840"/>
      <c r="K10" s="837"/>
      <c r="L10" s="804"/>
      <c r="M10" s="846"/>
      <c r="N10" s="804"/>
      <c r="O10" s="804"/>
      <c r="P10" s="868"/>
      <c r="Q10" s="880"/>
      <c r="R10" s="798"/>
      <c r="S10" s="861"/>
      <c r="T10" s="798"/>
      <c r="U10" s="861"/>
      <c r="V10" s="798"/>
      <c r="W10" s="861"/>
      <c r="X10" s="864"/>
      <c r="Y10" s="861"/>
      <c r="Z10" s="861"/>
      <c r="AA10" s="852"/>
      <c r="AB10" s="152">
        <v>3</v>
      </c>
      <c r="AC10" s="151"/>
      <c r="AD10" s="578"/>
      <c r="AE10" s="151"/>
      <c r="AF10" s="147" t="str">
        <f t="shared" si="0"/>
        <v/>
      </c>
      <c r="AG10" s="153"/>
      <c r="AH10" s="148" t="str">
        <f t="shared" si="1"/>
        <v/>
      </c>
      <c r="AI10" s="153"/>
      <c r="AJ10" s="148" t="str">
        <f t="shared" si="2"/>
        <v/>
      </c>
      <c r="AK10" s="149" t="str">
        <f t="shared" si="3"/>
        <v/>
      </c>
      <c r="AL10" s="154" t="str">
        <f>IFERROR(IF(AND(AF9="Probabilidad",AF10="Probabilidad"),(AL9-(+AL9*AK10)),IF(AND(AF9="Impacto",AF10="Probabilidad"),(AL8-(+AL8*AK10)),IF(AF10="Impacto",AL9,""))),"")</f>
        <v/>
      </c>
      <c r="AM10" s="154" t="str">
        <f>IFERROR(IF(AND(AF9="Impacto",AF10="Impacto"),(AM9-(+AM9*AK10)),IF(AND(AF9="Probabilidad",AF10="Impacto"),(AM8-(+AM8*AK10)),IF(AF10="Probabilidad",AM9,""))),"")</f>
        <v/>
      </c>
      <c r="AN10" s="155"/>
      <c r="AO10" s="155"/>
      <c r="AP10" s="155"/>
      <c r="AQ10" s="155"/>
      <c r="AR10" s="837"/>
      <c r="AS10" s="855"/>
      <c r="AT10" s="855"/>
      <c r="AU10" s="852"/>
      <c r="AV10" s="855"/>
      <c r="AW10" s="855"/>
      <c r="AX10" s="852"/>
      <c r="AY10" s="852"/>
      <c r="AZ10" s="852"/>
      <c r="BA10" s="798"/>
      <c r="BB10" s="131"/>
      <c r="BC10" s="131"/>
      <c r="BD10" s="175" t="str">
        <f t="shared" si="4"/>
        <v/>
      </c>
      <c r="BE10" s="151"/>
      <c r="BF10" s="151"/>
      <c r="BG10" s="151"/>
      <c r="BH10" s="151"/>
      <c r="BI10" s="131"/>
      <c r="BJ10" s="131"/>
      <c r="BK10" s="131"/>
      <c r="BL10" s="131"/>
      <c r="BM10" s="157"/>
      <c r="BN10" s="157"/>
      <c r="BO10" s="157"/>
      <c r="BP10" s="157"/>
      <c r="BQ10" s="158" t="str">
        <f t="shared" si="5"/>
        <v/>
      </c>
      <c r="BR10" s="159" t="str">
        <f t="shared" si="6"/>
        <v/>
      </c>
      <c r="BS10" s="819"/>
      <c r="BT10" s="804"/>
      <c r="BU10" s="804"/>
      <c r="BV10" s="807"/>
    </row>
    <row r="11" spans="1:74" s="686" customFormat="1" ht="15.75" customHeight="1" x14ac:dyDescent="0.25">
      <c r="A11" s="1185"/>
      <c r="B11" s="1185"/>
      <c r="C11" s="1334"/>
      <c r="D11" s="931"/>
      <c r="E11" s="831"/>
      <c r="F11" s="834"/>
      <c r="G11" s="822"/>
      <c r="H11" s="837"/>
      <c r="I11" s="798"/>
      <c r="J11" s="840"/>
      <c r="K11" s="837"/>
      <c r="L11" s="804"/>
      <c r="M11" s="846"/>
      <c r="N11" s="804"/>
      <c r="O11" s="804"/>
      <c r="P11" s="868"/>
      <c r="Q11" s="880"/>
      <c r="R11" s="798"/>
      <c r="S11" s="861"/>
      <c r="T11" s="798"/>
      <c r="U11" s="861"/>
      <c r="V11" s="798"/>
      <c r="W11" s="861"/>
      <c r="X11" s="864"/>
      <c r="Y11" s="861"/>
      <c r="Z11" s="861"/>
      <c r="AA11" s="852"/>
      <c r="AB11" s="152">
        <v>4</v>
      </c>
      <c r="AC11" s="151"/>
      <c r="AD11" s="578"/>
      <c r="AE11" s="151"/>
      <c r="AF11" s="147" t="str">
        <f t="shared" si="0"/>
        <v/>
      </c>
      <c r="AG11" s="153"/>
      <c r="AH11" s="148" t="str">
        <f t="shared" si="1"/>
        <v/>
      </c>
      <c r="AI11" s="153"/>
      <c r="AJ11" s="148" t="str">
        <f t="shared" si="2"/>
        <v/>
      </c>
      <c r="AK11" s="149" t="str">
        <f t="shared" si="3"/>
        <v/>
      </c>
      <c r="AL11" s="154" t="str">
        <f>IFERROR(IF(AND(AF10="Probabilidad",AF11="Probabilidad"),(AL10-(+AL10*AK11)),IF(AND(AF10="Impacto",AF11="Probabilidad"),(AL9-(+AL9*AK11)),IF(AF11="Impacto",AL10,""))),"")</f>
        <v/>
      </c>
      <c r="AM11" s="154" t="str">
        <f>IFERROR(IF(AND(AF10="Impacto",AF11="Impacto"),(AM10-(+AM10*AK11)),IF(AND(AF10="Probabilidad",AF11="Impacto"),(AM9-(+AM9*AK11)),IF(AF11="Probabilidad",AM10,""))),"")</f>
        <v/>
      </c>
      <c r="AN11" s="155"/>
      <c r="AO11" s="155"/>
      <c r="AP11" s="155"/>
      <c r="AQ11" s="155"/>
      <c r="AR11" s="837"/>
      <c r="AS11" s="855"/>
      <c r="AT11" s="855"/>
      <c r="AU11" s="852"/>
      <c r="AV11" s="855"/>
      <c r="AW11" s="855"/>
      <c r="AX11" s="852"/>
      <c r="AY11" s="852"/>
      <c r="AZ11" s="852"/>
      <c r="BA11" s="798"/>
      <c r="BB11" s="131"/>
      <c r="BC11" s="131"/>
      <c r="BD11" s="175" t="str">
        <f t="shared" si="4"/>
        <v/>
      </c>
      <c r="BE11" s="151"/>
      <c r="BF11" s="151"/>
      <c r="BG11" s="151"/>
      <c r="BH11" s="151"/>
      <c r="BI11" s="131"/>
      <c r="BJ11" s="131"/>
      <c r="BK11" s="131"/>
      <c r="BL11" s="131"/>
      <c r="BM11" s="157"/>
      <c r="BN11" s="157"/>
      <c r="BO11" s="157"/>
      <c r="BP11" s="157"/>
      <c r="BQ11" s="158" t="str">
        <f t="shared" si="5"/>
        <v/>
      </c>
      <c r="BR11" s="159" t="str">
        <f t="shared" si="6"/>
        <v/>
      </c>
      <c r="BS11" s="819"/>
      <c r="BT11" s="804"/>
      <c r="BU11" s="804"/>
      <c r="BV11" s="807"/>
    </row>
    <row r="12" spans="1:74" s="686" customFormat="1" ht="15.75" customHeight="1" x14ac:dyDescent="0.25">
      <c r="A12" s="1185"/>
      <c r="B12" s="1185"/>
      <c r="C12" s="1334"/>
      <c r="D12" s="931"/>
      <c r="E12" s="831"/>
      <c r="F12" s="834"/>
      <c r="G12" s="822"/>
      <c r="H12" s="837"/>
      <c r="I12" s="798"/>
      <c r="J12" s="840"/>
      <c r="K12" s="837"/>
      <c r="L12" s="804"/>
      <c r="M12" s="846"/>
      <c r="N12" s="804"/>
      <c r="O12" s="804"/>
      <c r="P12" s="868"/>
      <c r="Q12" s="880"/>
      <c r="R12" s="798"/>
      <c r="S12" s="861"/>
      <c r="T12" s="798"/>
      <c r="U12" s="861"/>
      <c r="V12" s="798"/>
      <c r="W12" s="861"/>
      <c r="X12" s="864"/>
      <c r="Y12" s="861"/>
      <c r="Z12" s="861"/>
      <c r="AA12" s="852"/>
      <c r="AB12" s="152">
        <v>5</v>
      </c>
      <c r="AC12" s="151"/>
      <c r="AD12" s="578"/>
      <c r="AE12" s="151"/>
      <c r="AF12" s="147" t="str">
        <f t="shared" si="0"/>
        <v/>
      </c>
      <c r="AG12" s="153"/>
      <c r="AH12" s="148" t="str">
        <f t="shared" si="1"/>
        <v/>
      </c>
      <c r="AI12" s="153"/>
      <c r="AJ12" s="148" t="str">
        <f t="shared" si="2"/>
        <v/>
      </c>
      <c r="AK12" s="149" t="str">
        <f t="shared" si="3"/>
        <v/>
      </c>
      <c r="AL12" s="154" t="str">
        <f>IFERROR(IF(AND(AF11="Probabilidad",AF12="Probabilidad"),(AL11-(+AL11*AK12)),IF(AND(AF11="Impacto",AF12="Probabilidad"),(AL10-(+AL10*AK12)),IF(AF12="Impacto",AL11,""))),"")</f>
        <v/>
      </c>
      <c r="AM12" s="154" t="str">
        <f>IFERROR(IF(AND(AF11="Impacto",AF12="Impacto"),(AM11-(+AM11*AK12)),IF(AND(AF11="Probabilidad",AF12="Impacto"),(AM10-(+AM10*AK12)),IF(AF12="Probabilidad",AM11,""))),"")</f>
        <v/>
      </c>
      <c r="AN12" s="155"/>
      <c r="AO12" s="155"/>
      <c r="AP12" s="155"/>
      <c r="AQ12" s="155"/>
      <c r="AR12" s="837"/>
      <c r="AS12" s="855"/>
      <c r="AT12" s="855"/>
      <c r="AU12" s="852"/>
      <c r="AV12" s="855"/>
      <c r="AW12" s="855"/>
      <c r="AX12" s="852"/>
      <c r="AY12" s="852"/>
      <c r="AZ12" s="852"/>
      <c r="BA12" s="798"/>
      <c r="BB12" s="131"/>
      <c r="BC12" s="131"/>
      <c r="BD12" s="175" t="str">
        <f t="shared" si="4"/>
        <v/>
      </c>
      <c r="BE12" s="151"/>
      <c r="BF12" s="151"/>
      <c r="BG12" s="151"/>
      <c r="BH12" s="151"/>
      <c r="BI12" s="131"/>
      <c r="BJ12" s="131"/>
      <c r="BK12" s="131"/>
      <c r="BL12" s="131"/>
      <c r="BM12" s="157"/>
      <c r="BN12" s="157"/>
      <c r="BO12" s="157"/>
      <c r="BP12" s="157"/>
      <c r="BQ12" s="158" t="str">
        <f t="shared" si="5"/>
        <v/>
      </c>
      <c r="BR12" s="159" t="str">
        <f t="shared" si="6"/>
        <v/>
      </c>
      <c r="BS12" s="819"/>
      <c r="BT12" s="804"/>
      <c r="BU12" s="804"/>
      <c r="BV12" s="807"/>
    </row>
    <row r="13" spans="1:74" s="686" customFormat="1" ht="15.75" customHeight="1" x14ac:dyDescent="0.25">
      <c r="A13" s="1185"/>
      <c r="B13" s="1185"/>
      <c r="C13" s="1334"/>
      <c r="D13" s="932"/>
      <c r="E13" s="832"/>
      <c r="F13" s="835"/>
      <c r="G13" s="823"/>
      <c r="H13" s="838"/>
      <c r="I13" s="799"/>
      <c r="J13" s="841"/>
      <c r="K13" s="838"/>
      <c r="L13" s="805"/>
      <c r="M13" s="847"/>
      <c r="N13" s="805"/>
      <c r="O13" s="805"/>
      <c r="P13" s="869"/>
      <c r="Q13" s="881"/>
      <c r="R13" s="799"/>
      <c r="S13" s="862"/>
      <c r="T13" s="799"/>
      <c r="U13" s="862"/>
      <c r="V13" s="799"/>
      <c r="W13" s="862"/>
      <c r="X13" s="865"/>
      <c r="Y13" s="862"/>
      <c r="Z13" s="862"/>
      <c r="AA13" s="853"/>
      <c r="AB13" s="164">
        <v>6</v>
      </c>
      <c r="AC13" s="162"/>
      <c r="AD13" s="620"/>
      <c r="AE13" s="162"/>
      <c r="AF13" s="177" t="str">
        <f t="shared" si="0"/>
        <v/>
      </c>
      <c r="AG13" s="165"/>
      <c r="AH13" s="163" t="str">
        <f t="shared" si="1"/>
        <v/>
      </c>
      <c r="AI13" s="165"/>
      <c r="AJ13" s="163" t="str">
        <f t="shared" si="2"/>
        <v/>
      </c>
      <c r="AK13" s="166" t="str">
        <f t="shared" si="3"/>
        <v/>
      </c>
      <c r="AL13" s="222" t="str">
        <f>IFERROR(IF(AND(AF12="Probabilidad",AF13="Probabilidad"),(AL12-(+AL12*AK13)),IF(AND(AF12="Impacto",AF13="Probabilidad"),(AL11-(+AL11*AK13)),IF(AF13="Impacto",AL12,""))),"")</f>
        <v/>
      </c>
      <c r="AM13" s="222" t="str">
        <f>IFERROR(IF(AND(AF12="Impacto",AF13="Impacto"),(AM12-(+AM12*AK13)),IF(AND(AF12="Probabilidad",AF13="Impacto"),(AM11-(+AM11*AK13)),IF(AF13="Probabilidad",AM12,""))),"")</f>
        <v/>
      </c>
      <c r="AN13" s="223"/>
      <c r="AO13" s="223"/>
      <c r="AP13" s="223"/>
      <c r="AQ13" s="223"/>
      <c r="AR13" s="838"/>
      <c r="AS13" s="856"/>
      <c r="AT13" s="856"/>
      <c r="AU13" s="853"/>
      <c r="AV13" s="856"/>
      <c r="AW13" s="856"/>
      <c r="AX13" s="853"/>
      <c r="AY13" s="853"/>
      <c r="AZ13" s="853"/>
      <c r="BA13" s="799"/>
      <c r="BB13" s="169"/>
      <c r="BC13" s="169"/>
      <c r="BD13" s="178" t="str">
        <f t="shared" si="4"/>
        <v/>
      </c>
      <c r="BE13" s="162"/>
      <c r="BF13" s="162"/>
      <c r="BG13" s="162"/>
      <c r="BH13" s="162"/>
      <c r="BI13" s="169"/>
      <c r="BJ13" s="169"/>
      <c r="BK13" s="169"/>
      <c r="BL13" s="169"/>
      <c r="BM13" s="170"/>
      <c r="BN13" s="170"/>
      <c r="BO13" s="170"/>
      <c r="BP13" s="170"/>
      <c r="BQ13" s="171" t="str">
        <f t="shared" si="5"/>
        <v/>
      </c>
      <c r="BR13" s="172" t="str">
        <f t="shared" si="6"/>
        <v/>
      </c>
      <c r="BS13" s="820"/>
      <c r="BT13" s="805"/>
      <c r="BU13" s="805"/>
      <c r="BV13" s="808"/>
    </row>
    <row r="14" spans="1:74" s="686" customFormat="1" ht="145.5" x14ac:dyDescent="0.25">
      <c r="A14" s="1185"/>
      <c r="B14" s="1185"/>
      <c r="C14" s="1334"/>
      <c r="D14" s="930" t="s">
        <v>1388</v>
      </c>
      <c r="E14" s="830" t="s">
        <v>289</v>
      </c>
      <c r="F14" s="833">
        <v>2</v>
      </c>
      <c r="G14" s="821" t="s">
        <v>349</v>
      </c>
      <c r="H14" s="836"/>
      <c r="I14" s="797"/>
      <c r="J14" s="839" t="s">
        <v>1402</v>
      </c>
      <c r="K14" s="842" t="s">
        <v>324</v>
      </c>
      <c r="L14" s="803" t="s">
        <v>209</v>
      </c>
      <c r="M14" s="845" t="s">
        <v>351</v>
      </c>
      <c r="N14" s="803"/>
      <c r="O14" s="803"/>
      <c r="P14" s="867"/>
      <c r="Q14" s="879"/>
      <c r="R14" s="797" t="s">
        <v>252</v>
      </c>
      <c r="S14" s="860">
        <f>IF(R14="Muy Alta",100%,IF(R14="Alta",80%,IF(R14="Media",60%,IF(R14="Baja",40%,IF(R14="Muy Baja",20%,"")))))</f>
        <v>0.4</v>
      </c>
      <c r="T14" s="797" t="s">
        <v>328</v>
      </c>
      <c r="U14" s="860">
        <f>IF(T14="Catastrófico",100%,IF(T14="Mayor",80%,IF(T14="Moderado",60%,IF(T14="Menor",40%,IF(T14="Leve",20%,"")))))</f>
        <v>0.2</v>
      </c>
      <c r="V14" s="797" t="s">
        <v>213</v>
      </c>
      <c r="W14" s="860">
        <f>IF(V14="Catastrófico",100%,IF(V14="Mayor",80%,IF(V14="Moderado",60%,IF(V14="Menor",40%,IF(V14="Leve",20%,"")))))</f>
        <v>0.6</v>
      </c>
      <c r="X14" s="863" t="str">
        <f>IF(Y14=100%,"Catastrófico",IF(Y14=80%,"Mayor",IF(Y14=60%,"Moderado",IF(Y14=40%,"Menor",IF(Y14=20%,"Leve","")))))</f>
        <v>Moderado</v>
      </c>
      <c r="Y14" s="860">
        <f>IF(AND(U14="",W14=""),"",MAX(U14,W14))</f>
        <v>0.6</v>
      </c>
      <c r="Z14" s="860" t="str">
        <f>CONCATENATE(R14,X14)</f>
        <v>BajaModerado</v>
      </c>
      <c r="AA14" s="851" t="str">
        <f>IF(Z14="Muy AltaLeve","Alto",IF(Z14="Muy AltaMenor","Alto",IF(Z14="Muy AltaModerado","Alto",IF(Z14="Muy AltaMayor","Alto",IF(Z14="Muy AltaCatastrófico","Extremo",IF(Z14="AltaLeve","Moderado",IF(Z14="AltaMenor","Moderado",IF(Z14="AltaModerado","Alto",IF(Z14="AltaMayor","Alto",IF(Z14="AltaCatastrófico","Extremo",IF(Z14="MediaLeve","Moderado",IF(Z14="MediaMenor","Moderado",IF(Z14="MediaModerado","Moderado",IF(Z14="MediaMayor","Alto",IF(Z14="MediaCatastrófico","Extremo",IF(Z14="BajaLeve","Bajo",IF(Z14="BajaMenor","Moderado",IF(Z14="BajaModerado","Moderado",IF(Z14="BajaMayor","Alto",IF(Z14="BajaCatastrófico","Extremo",IF(Z14="Muy BajaLeve","Bajo",IF(Z14="Muy BajaMenor","Bajo",IF(Z14="Muy BajaModerado","Moderado",IF(Z14="Muy BajaMayor","Alto",IF(Z14="Muy BajaCatastrófico","Extremo","")))))))))))))))))))))))))</f>
        <v>Moderado</v>
      </c>
      <c r="AB14" s="98">
        <v>1</v>
      </c>
      <c r="AC14" s="9" t="s">
        <v>1403</v>
      </c>
      <c r="AD14" s="610" t="s">
        <v>1404</v>
      </c>
      <c r="AE14" s="9" t="s">
        <v>1405</v>
      </c>
      <c r="AF14" s="100" t="str">
        <f t="shared" si="0"/>
        <v>Probabilidad</v>
      </c>
      <c r="AG14" s="10" t="s">
        <v>216</v>
      </c>
      <c r="AH14" s="15">
        <f t="shared" si="1"/>
        <v>0.25</v>
      </c>
      <c r="AI14" s="10" t="s">
        <v>217</v>
      </c>
      <c r="AJ14" s="15">
        <f t="shared" si="2"/>
        <v>0.15</v>
      </c>
      <c r="AK14" s="102">
        <f t="shared" si="3"/>
        <v>0.4</v>
      </c>
      <c r="AL14" s="101">
        <f>IFERROR(IF(AF14="Probabilidad",(S14-(+S14*AK14)),IF(AF14="Impacto",S14,"")),"")</f>
        <v>0.24</v>
      </c>
      <c r="AM14" s="101">
        <f>IFERROR(IF(AF14="Impacto",(Y14-(+Y14*AK14)),IF(AF14="Probabilidad",Y14,"")),"")</f>
        <v>0.6</v>
      </c>
      <c r="AN14" s="349" t="s">
        <v>218</v>
      </c>
      <c r="AO14" s="349" t="s">
        <v>296</v>
      </c>
      <c r="AP14" s="349" t="s">
        <v>220</v>
      </c>
      <c r="AQ14" s="349" t="s">
        <v>221</v>
      </c>
      <c r="AR14" s="836" t="s">
        <v>1406</v>
      </c>
      <c r="AS14" s="854">
        <f>S14</f>
        <v>0.4</v>
      </c>
      <c r="AT14" s="854">
        <f>IF(AL14="","",MIN(AL14:AL19))</f>
        <v>1.8662399999999996E-2</v>
      </c>
      <c r="AU14" s="851" t="str">
        <f>IFERROR(IF(AT14="","",IF(AT14&lt;=0.2,"Muy Baja",IF(AT14&lt;=0.4,"Baja",IF(AT14&lt;=0.6,"Media",IF(AT14&lt;=0.8,"Alta","Muy Alta"))))),"")</f>
        <v>Muy Baja</v>
      </c>
      <c r="AV14" s="854">
        <f>Y14</f>
        <v>0.6</v>
      </c>
      <c r="AW14" s="854">
        <f>IF(AM14="","",MIN(AM14:AM19))</f>
        <v>0.6</v>
      </c>
      <c r="AX14" s="851" t="str">
        <f>IFERROR(IF(AW14="","",IF(AW14&lt;=0.2,"Leve",IF(AW14&lt;=0.4,"Menor",IF(AW14&lt;=0.6,"Moderado",IF(AW14&lt;=0.8,"Mayor","Catastrófico"))))),"")</f>
        <v>Moderado</v>
      </c>
      <c r="AY14" s="851" t="str">
        <f>AA14</f>
        <v>Moderado</v>
      </c>
      <c r="AZ14" s="851" t="str">
        <f>IFERROR(IF(OR(AND(AU14="Muy Baja",AX14="Leve"),AND(AU14="Muy Baja",AX14="Menor"),AND(AU14="Baja",AX14="Leve")),"Bajo",IF(OR(AND(AU14="Muy baja",AX14="Moderado"),AND(AU14="Baja",AX14="Menor"),AND(AU14="Baja",AX14="Moderado"),AND(AU14="Media",AX14="Leve"),AND(AU14="Media",AX14="Menor"),AND(AU14="Media",AX14="Moderado"),AND(AU14="Alta",AX14="Leve"),AND(AU14="Alta",AX14="Menor")),"Moderado",IF(OR(AND(AU14="Muy Baja",AX14="Mayor"),AND(AU14="Baja",AX14="Mayor"),AND(AU14="Media",AX14="Mayor"),AND(AU14="Alta",AX14="Moderado"),AND(AU14="Alta",AX14="Mayor"),AND(AU14="Muy Alta",AX14="Leve"),AND(AU14="Muy Alta",AX14="Menor"),AND(AU14="Muy Alta",AX14="Moderado"),AND(AU14="Muy Alta",AX14="Mayor")),"Alto",IF(OR(AND(AU14="Muy Baja",AX14="Catastrófico"),AND(AU14="Baja",AX14="Catastrófico"),AND(AU14="Media",AX14="Catastrófico"),AND(AU14="Alta",AX14="Catastrófico"),AND(AU14="Muy Alta",AX14="Catastrófico")),"Extremo","")))),"")</f>
        <v>Moderado</v>
      </c>
      <c r="BA14" s="797" t="s">
        <v>223</v>
      </c>
      <c r="BB14" s="47" t="s">
        <v>358</v>
      </c>
      <c r="BC14" s="47" t="s">
        <v>359</v>
      </c>
      <c r="BD14" s="104">
        <f t="shared" si="4"/>
        <v>1</v>
      </c>
      <c r="BE14" s="9"/>
      <c r="BF14" s="9"/>
      <c r="BG14" s="9">
        <v>1</v>
      </c>
      <c r="BH14" s="9"/>
      <c r="BI14" s="47" t="s">
        <v>1407</v>
      </c>
      <c r="BJ14" s="47" t="s">
        <v>1408</v>
      </c>
      <c r="BK14" s="47"/>
      <c r="BL14" s="47"/>
      <c r="BM14" s="49"/>
      <c r="BN14" s="49"/>
      <c r="BO14" s="49"/>
      <c r="BP14" s="49"/>
      <c r="BQ14" s="105" t="str">
        <f t="shared" si="5"/>
        <v/>
      </c>
      <c r="BR14" s="129" t="str">
        <f t="shared" si="6"/>
        <v/>
      </c>
      <c r="BS14" s="818" t="s">
        <v>361</v>
      </c>
      <c r="BT14" s="803" t="s">
        <v>305</v>
      </c>
      <c r="BU14" s="803" t="s">
        <v>361</v>
      </c>
      <c r="BV14" s="806" t="s">
        <v>361</v>
      </c>
    </row>
    <row r="15" spans="1:74" s="686" customFormat="1" ht="145.5" x14ac:dyDescent="0.25">
      <c r="A15" s="1185"/>
      <c r="B15" s="1185"/>
      <c r="C15" s="1334"/>
      <c r="D15" s="931"/>
      <c r="E15" s="831"/>
      <c r="F15" s="834"/>
      <c r="G15" s="822"/>
      <c r="H15" s="837"/>
      <c r="I15" s="798"/>
      <c r="J15" s="840"/>
      <c r="K15" s="843"/>
      <c r="L15" s="804"/>
      <c r="M15" s="846"/>
      <c r="N15" s="804"/>
      <c r="O15" s="804"/>
      <c r="P15" s="868"/>
      <c r="Q15" s="880"/>
      <c r="R15" s="798"/>
      <c r="S15" s="861"/>
      <c r="T15" s="798"/>
      <c r="U15" s="861"/>
      <c r="V15" s="798"/>
      <c r="W15" s="861"/>
      <c r="X15" s="864"/>
      <c r="Y15" s="861"/>
      <c r="Z15" s="861"/>
      <c r="AA15" s="852"/>
      <c r="AB15" s="152">
        <v>2</v>
      </c>
      <c r="AC15" s="151" t="s">
        <v>1409</v>
      </c>
      <c r="AD15" s="578" t="s">
        <v>1404</v>
      </c>
      <c r="AE15" s="151" t="s">
        <v>1410</v>
      </c>
      <c r="AF15" s="147" t="str">
        <f t="shared" si="0"/>
        <v>Probabilidad</v>
      </c>
      <c r="AG15" s="235" t="s">
        <v>216</v>
      </c>
      <c r="AH15" s="148">
        <f t="shared" si="1"/>
        <v>0.25</v>
      </c>
      <c r="AI15" s="235" t="s">
        <v>217</v>
      </c>
      <c r="AJ15" s="148">
        <f t="shared" si="2"/>
        <v>0.15</v>
      </c>
      <c r="AK15" s="149">
        <f t="shared" si="3"/>
        <v>0.4</v>
      </c>
      <c r="AL15" s="154">
        <f>IFERROR(IF(AND(AF14="Probabilidad",AF15="Probabilidad"),(AL14-(+AL14*AK15)),IF(AF15="Probabilidad",(S14-(+S14*AK15)),IF(AF15="Impacto",AL14,""))),"")</f>
        <v>0.14399999999999999</v>
      </c>
      <c r="AM15" s="154">
        <f>IFERROR(IF(AND(AF14="Impacto",AF15="Impacto"),(AM14-(+AM14*AK15)),IF(AF15="Impacto",(Y14-(Y14*AK15)),IF(AF15="Probabilidad",AM14,""))),"")</f>
        <v>0.6</v>
      </c>
      <c r="AN15" s="52" t="s">
        <v>218</v>
      </c>
      <c r="AO15" s="52" t="s">
        <v>296</v>
      </c>
      <c r="AP15" s="52" t="s">
        <v>220</v>
      </c>
      <c r="AQ15" s="52" t="s">
        <v>221</v>
      </c>
      <c r="AR15" s="837"/>
      <c r="AS15" s="855"/>
      <c r="AT15" s="855"/>
      <c r="AU15" s="852"/>
      <c r="AV15" s="855"/>
      <c r="AW15" s="855"/>
      <c r="AX15" s="852"/>
      <c r="AY15" s="852"/>
      <c r="AZ15" s="852"/>
      <c r="BA15" s="798"/>
      <c r="BB15" s="131" t="s">
        <v>1411</v>
      </c>
      <c r="BC15" s="131" t="s">
        <v>1412</v>
      </c>
      <c r="BD15" s="175">
        <f t="shared" si="4"/>
        <v>6</v>
      </c>
      <c r="BE15" s="151">
        <v>1</v>
      </c>
      <c r="BF15" s="151">
        <v>2</v>
      </c>
      <c r="BG15" s="151">
        <v>1</v>
      </c>
      <c r="BH15" s="151">
        <v>2</v>
      </c>
      <c r="BI15" s="238" t="s">
        <v>1407</v>
      </c>
      <c r="BJ15" s="238" t="s">
        <v>1408</v>
      </c>
      <c r="BK15" s="131" t="s">
        <v>1413</v>
      </c>
      <c r="BL15" s="131" t="s">
        <v>1414</v>
      </c>
      <c r="BM15" s="157">
        <v>1</v>
      </c>
      <c r="BN15" s="157"/>
      <c r="BO15" s="157"/>
      <c r="BP15" s="157"/>
      <c r="BQ15" s="158">
        <f t="shared" si="5"/>
        <v>1</v>
      </c>
      <c r="BR15" s="159">
        <f t="shared" si="6"/>
        <v>0.16666666666666666</v>
      </c>
      <c r="BS15" s="819"/>
      <c r="BT15" s="804"/>
      <c r="BU15" s="804"/>
      <c r="BV15" s="807"/>
    </row>
    <row r="16" spans="1:74" s="686" customFormat="1" ht="96" customHeight="1" x14ac:dyDescent="0.25">
      <c r="A16" s="1185"/>
      <c r="B16" s="1185"/>
      <c r="C16" s="1334"/>
      <c r="D16" s="931"/>
      <c r="E16" s="831"/>
      <c r="F16" s="834"/>
      <c r="G16" s="822"/>
      <c r="H16" s="837"/>
      <c r="I16" s="798"/>
      <c r="J16" s="840"/>
      <c r="K16" s="843"/>
      <c r="L16" s="804"/>
      <c r="M16" s="846"/>
      <c r="N16" s="804"/>
      <c r="O16" s="804"/>
      <c r="P16" s="868"/>
      <c r="Q16" s="880"/>
      <c r="R16" s="798"/>
      <c r="S16" s="861"/>
      <c r="T16" s="798"/>
      <c r="U16" s="861"/>
      <c r="V16" s="798"/>
      <c r="W16" s="861"/>
      <c r="X16" s="864"/>
      <c r="Y16" s="861"/>
      <c r="Z16" s="861"/>
      <c r="AA16" s="852"/>
      <c r="AB16" s="152">
        <v>3</v>
      </c>
      <c r="AC16" s="151" t="s">
        <v>1415</v>
      </c>
      <c r="AD16" s="578" t="s">
        <v>1404</v>
      </c>
      <c r="AE16" s="151" t="s">
        <v>1410</v>
      </c>
      <c r="AF16" s="147" t="str">
        <f t="shared" si="0"/>
        <v>Probabilidad</v>
      </c>
      <c r="AG16" s="235" t="s">
        <v>216</v>
      </c>
      <c r="AH16" s="148">
        <f t="shared" si="1"/>
        <v>0.25</v>
      </c>
      <c r="AI16" s="235" t="s">
        <v>217</v>
      </c>
      <c r="AJ16" s="148">
        <f t="shared" si="2"/>
        <v>0.15</v>
      </c>
      <c r="AK16" s="149">
        <f t="shared" si="3"/>
        <v>0.4</v>
      </c>
      <c r="AL16" s="154">
        <f>IFERROR(IF(AND(AF15="Probabilidad",AF16="Probabilidad"),(AL15-(+AL15*AK16)),IF(AND(AF15="Impacto",AF16="Probabilidad"),(AL14-(+AL14*AK16)),IF(AF16="Impacto",AL15,""))),"")</f>
        <v>8.6399999999999991E-2</v>
      </c>
      <c r="AM16" s="154">
        <f>IFERROR(IF(AND(AF15="Impacto",AF16="Impacto"),(AM15-(+AM15*AK16)),IF(AND(AF15="Probabilidad",AF16="Impacto"),(AM14-(+AM14*AK16)),IF(AF16="Probabilidad",AM15,""))),"")</f>
        <v>0.6</v>
      </c>
      <c r="AN16" s="155" t="s">
        <v>218</v>
      </c>
      <c r="AO16" s="155" t="s">
        <v>296</v>
      </c>
      <c r="AP16" s="155" t="s">
        <v>220</v>
      </c>
      <c r="AQ16" s="155" t="s">
        <v>221</v>
      </c>
      <c r="AR16" s="837"/>
      <c r="AS16" s="855"/>
      <c r="AT16" s="855"/>
      <c r="AU16" s="852"/>
      <c r="AV16" s="855"/>
      <c r="AW16" s="855"/>
      <c r="AX16" s="852"/>
      <c r="AY16" s="852"/>
      <c r="AZ16" s="852"/>
      <c r="BA16" s="798"/>
      <c r="BB16" s="131"/>
      <c r="BC16" s="131"/>
      <c r="BD16" s="175" t="str">
        <f t="shared" si="4"/>
        <v/>
      </c>
      <c r="BE16" s="151"/>
      <c r="BF16" s="151"/>
      <c r="BG16" s="151"/>
      <c r="BH16" s="151"/>
      <c r="BI16" s="131"/>
      <c r="BJ16" s="131"/>
      <c r="BK16" s="131"/>
      <c r="BL16" s="131"/>
      <c r="BM16" s="157"/>
      <c r="BN16" s="157"/>
      <c r="BO16" s="157"/>
      <c r="BP16" s="157"/>
      <c r="BQ16" s="158" t="str">
        <f t="shared" si="5"/>
        <v/>
      </c>
      <c r="BR16" s="159" t="str">
        <f t="shared" si="6"/>
        <v/>
      </c>
      <c r="BS16" s="819"/>
      <c r="BT16" s="804"/>
      <c r="BU16" s="804"/>
      <c r="BV16" s="807"/>
    </row>
    <row r="17" spans="1:74" s="686" customFormat="1" ht="96" customHeight="1" x14ac:dyDescent="0.25">
      <c r="A17" s="1185"/>
      <c r="B17" s="1185"/>
      <c r="C17" s="1334"/>
      <c r="D17" s="931"/>
      <c r="E17" s="831"/>
      <c r="F17" s="834"/>
      <c r="G17" s="822"/>
      <c r="H17" s="837"/>
      <c r="I17" s="798"/>
      <c r="J17" s="840"/>
      <c r="K17" s="843"/>
      <c r="L17" s="804"/>
      <c r="M17" s="846"/>
      <c r="N17" s="804"/>
      <c r="O17" s="804"/>
      <c r="P17" s="868"/>
      <c r="Q17" s="880"/>
      <c r="R17" s="798"/>
      <c r="S17" s="861"/>
      <c r="T17" s="798"/>
      <c r="U17" s="861"/>
      <c r="V17" s="798"/>
      <c r="W17" s="861"/>
      <c r="X17" s="864"/>
      <c r="Y17" s="861"/>
      <c r="Z17" s="861"/>
      <c r="AA17" s="852"/>
      <c r="AB17" s="152">
        <v>4</v>
      </c>
      <c r="AC17" s="151" t="s">
        <v>1416</v>
      </c>
      <c r="AD17" s="578" t="s">
        <v>1404</v>
      </c>
      <c r="AE17" s="151" t="s">
        <v>1417</v>
      </c>
      <c r="AF17" s="147" t="str">
        <f t="shared" si="0"/>
        <v>Probabilidad</v>
      </c>
      <c r="AG17" s="235" t="s">
        <v>216</v>
      </c>
      <c r="AH17" s="148">
        <f t="shared" si="1"/>
        <v>0.25</v>
      </c>
      <c r="AI17" s="235" t="s">
        <v>217</v>
      </c>
      <c r="AJ17" s="148">
        <f t="shared" si="2"/>
        <v>0.15</v>
      </c>
      <c r="AK17" s="149">
        <f t="shared" si="3"/>
        <v>0.4</v>
      </c>
      <c r="AL17" s="154">
        <f>IFERROR(IF(AND(AF16="Probabilidad",AF17="Probabilidad"),(AL16-(+AL16*AK17)),IF(AND(AF16="Impacto",AF17="Probabilidad"),(AL15-(+AL15*AK17)),IF(AF17="Impacto",AL16,""))),"")</f>
        <v>5.183999999999999E-2</v>
      </c>
      <c r="AM17" s="154">
        <f>IFERROR(IF(AND(AF16="Impacto",AF17="Impacto"),(AM16-(+AM16*AK17)),IF(AND(AF16="Probabilidad",AF17="Impacto"),(AM15-(+AM15*AK17)),IF(AF17="Probabilidad",AM16,""))),"")</f>
        <v>0.6</v>
      </c>
      <c r="AN17" s="155" t="s">
        <v>218</v>
      </c>
      <c r="AO17" s="155" t="s">
        <v>296</v>
      </c>
      <c r="AP17" s="155" t="s">
        <v>220</v>
      </c>
      <c r="AQ17" s="155" t="s">
        <v>221</v>
      </c>
      <c r="AR17" s="837"/>
      <c r="AS17" s="855"/>
      <c r="AT17" s="855"/>
      <c r="AU17" s="852"/>
      <c r="AV17" s="855"/>
      <c r="AW17" s="855"/>
      <c r="AX17" s="852"/>
      <c r="AY17" s="852"/>
      <c r="AZ17" s="852"/>
      <c r="BA17" s="798"/>
      <c r="BB17" s="131"/>
      <c r="BC17" s="131"/>
      <c r="BD17" s="175" t="str">
        <f t="shared" si="4"/>
        <v/>
      </c>
      <c r="BE17" s="151"/>
      <c r="BF17" s="151"/>
      <c r="BG17" s="151"/>
      <c r="BH17" s="151"/>
      <c r="BI17" s="131"/>
      <c r="BJ17" s="131"/>
      <c r="BK17" s="131"/>
      <c r="BL17" s="131"/>
      <c r="BM17" s="157"/>
      <c r="BN17" s="157"/>
      <c r="BO17" s="157"/>
      <c r="BP17" s="157"/>
      <c r="BQ17" s="158" t="str">
        <f t="shared" si="5"/>
        <v/>
      </c>
      <c r="BR17" s="159" t="str">
        <f t="shared" si="6"/>
        <v/>
      </c>
      <c r="BS17" s="819"/>
      <c r="BT17" s="804"/>
      <c r="BU17" s="804"/>
      <c r="BV17" s="807"/>
    </row>
    <row r="18" spans="1:74" s="686" customFormat="1" ht="96" customHeight="1" x14ac:dyDescent="0.25">
      <c r="A18" s="1185"/>
      <c r="B18" s="1185"/>
      <c r="C18" s="1334"/>
      <c r="D18" s="931"/>
      <c r="E18" s="831"/>
      <c r="F18" s="834"/>
      <c r="G18" s="822"/>
      <c r="H18" s="837"/>
      <c r="I18" s="798"/>
      <c r="J18" s="840"/>
      <c r="K18" s="843"/>
      <c r="L18" s="804"/>
      <c r="M18" s="846"/>
      <c r="N18" s="804"/>
      <c r="O18" s="804"/>
      <c r="P18" s="868"/>
      <c r="Q18" s="880"/>
      <c r="R18" s="798"/>
      <c r="S18" s="861"/>
      <c r="T18" s="798"/>
      <c r="U18" s="861"/>
      <c r="V18" s="798"/>
      <c r="W18" s="861"/>
      <c r="X18" s="864"/>
      <c r="Y18" s="861"/>
      <c r="Z18" s="861"/>
      <c r="AA18" s="852"/>
      <c r="AB18" s="152">
        <v>5</v>
      </c>
      <c r="AC18" s="151" t="s">
        <v>1418</v>
      </c>
      <c r="AD18" s="585" t="s">
        <v>1404</v>
      </c>
      <c r="AE18" s="151" t="s">
        <v>1417</v>
      </c>
      <c r="AF18" s="147" t="str">
        <f t="shared" si="0"/>
        <v>Probabilidad</v>
      </c>
      <c r="AG18" s="235" t="s">
        <v>216</v>
      </c>
      <c r="AH18" s="148">
        <f t="shared" si="1"/>
        <v>0.25</v>
      </c>
      <c r="AI18" s="235" t="s">
        <v>217</v>
      </c>
      <c r="AJ18" s="148">
        <f t="shared" si="2"/>
        <v>0.15</v>
      </c>
      <c r="AK18" s="149">
        <f t="shared" si="3"/>
        <v>0.4</v>
      </c>
      <c r="AL18" s="154">
        <f>IFERROR(IF(AND(AF17="Probabilidad",AF18="Probabilidad"),(AL17-(+AL17*AK18)),IF(AND(AF17="Impacto",AF18="Probabilidad"),(AL16-(+AL16*AK18)),IF(AF18="Impacto",AL17,""))),"")</f>
        <v>3.1103999999999993E-2</v>
      </c>
      <c r="AM18" s="154">
        <f>IFERROR(IF(AND(AF17="Impacto",AF18="Impacto"),(AM17-(+AM17*AK18)),IF(AND(AF17="Probabilidad",AF18="Impacto"),(AM16-(+AM16*AK18)),IF(AF18="Probabilidad",AM17,""))),"")</f>
        <v>0.6</v>
      </c>
      <c r="AN18" s="155" t="s">
        <v>218</v>
      </c>
      <c r="AO18" s="155" t="s">
        <v>296</v>
      </c>
      <c r="AP18" s="155" t="s">
        <v>220</v>
      </c>
      <c r="AQ18" s="155" t="s">
        <v>221</v>
      </c>
      <c r="AR18" s="837"/>
      <c r="AS18" s="855"/>
      <c r="AT18" s="855"/>
      <c r="AU18" s="852"/>
      <c r="AV18" s="855"/>
      <c r="AW18" s="855"/>
      <c r="AX18" s="852"/>
      <c r="AY18" s="852"/>
      <c r="AZ18" s="852"/>
      <c r="BA18" s="798"/>
      <c r="BB18" s="131"/>
      <c r="BC18" s="131"/>
      <c r="BD18" s="175" t="str">
        <f t="shared" si="4"/>
        <v/>
      </c>
      <c r="BE18" s="151"/>
      <c r="BF18" s="151"/>
      <c r="BG18" s="151"/>
      <c r="BH18" s="151"/>
      <c r="BI18" s="131"/>
      <c r="BJ18" s="131"/>
      <c r="BK18" s="131"/>
      <c r="BL18" s="131"/>
      <c r="BM18" s="157"/>
      <c r="BN18" s="157"/>
      <c r="BO18" s="157"/>
      <c r="BP18" s="157"/>
      <c r="BQ18" s="158" t="str">
        <f t="shared" si="5"/>
        <v/>
      </c>
      <c r="BR18" s="159" t="str">
        <f t="shared" si="6"/>
        <v/>
      </c>
      <c r="BS18" s="819"/>
      <c r="BT18" s="804"/>
      <c r="BU18" s="804"/>
      <c r="BV18" s="807"/>
    </row>
    <row r="19" spans="1:74" s="686" customFormat="1" ht="96" customHeight="1" x14ac:dyDescent="0.25">
      <c r="A19" s="1185"/>
      <c r="B19" s="1185"/>
      <c r="C19" s="1334"/>
      <c r="D19" s="932"/>
      <c r="E19" s="832"/>
      <c r="F19" s="835"/>
      <c r="G19" s="823"/>
      <c r="H19" s="838"/>
      <c r="I19" s="799"/>
      <c r="J19" s="841"/>
      <c r="K19" s="844"/>
      <c r="L19" s="805"/>
      <c r="M19" s="847"/>
      <c r="N19" s="805"/>
      <c r="O19" s="805"/>
      <c r="P19" s="869"/>
      <c r="Q19" s="881"/>
      <c r="R19" s="799"/>
      <c r="S19" s="862"/>
      <c r="T19" s="799"/>
      <c r="U19" s="862"/>
      <c r="V19" s="799"/>
      <c r="W19" s="862"/>
      <c r="X19" s="865"/>
      <c r="Y19" s="862"/>
      <c r="Z19" s="862"/>
      <c r="AA19" s="853"/>
      <c r="AB19" s="164">
        <v>6</v>
      </c>
      <c r="AC19" s="549" t="s">
        <v>1419</v>
      </c>
      <c r="AD19" s="693" t="s">
        <v>1404</v>
      </c>
      <c r="AE19" s="549" t="s">
        <v>1417</v>
      </c>
      <c r="AF19" s="177" t="str">
        <f t="shared" si="0"/>
        <v>Probabilidad</v>
      </c>
      <c r="AG19" s="661" t="s">
        <v>216</v>
      </c>
      <c r="AH19" s="163">
        <f t="shared" si="1"/>
        <v>0.25</v>
      </c>
      <c r="AI19" s="661" t="s">
        <v>217</v>
      </c>
      <c r="AJ19" s="163">
        <f t="shared" si="2"/>
        <v>0.15</v>
      </c>
      <c r="AK19" s="166">
        <f t="shared" si="3"/>
        <v>0.4</v>
      </c>
      <c r="AL19" s="222">
        <f>IFERROR(IF(AND(AF18="Probabilidad",AF19="Probabilidad"),(AL18-(+AL18*AK19)),IF(AND(AF18="Impacto",AF19="Probabilidad"),(AL17-(+AL17*AK19)),IF(AF19="Impacto",AL18,""))),"")</f>
        <v>1.8662399999999996E-2</v>
      </c>
      <c r="AM19" s="222">
        <f>IFERROR(IF(AND(AF18="Impacto",AF19="Impacto"),(AM18-(+AM18*AK19)),IF(AND(AF18="Probabilidad",AF19="Impacto"),(AM17-(+AM17*AK19)),IF(AF19="Probabilidad",AM18,""))),"")</f>
        <v>0.6</v>
      </c>
      <c r="AN19" s="223" t="s">
        <v>218</v>
      </c>
      <c r="AO19" s="223" t="s">
        <v>296</v>
      </c>
      <c r="AP19" s="223" t="s">
        <v>220</v>
      </c>
      <c r="AQ19" s="223" t="s">
        <v>221</v>
      </c>
      <c r="AR19" s="838"/>
      <c r="AS19" s="856"/>
      <c r="AT19" s="856"/>
      <c r="AU19" s="853"/>
      <c r="AV19" s="856"/>
      <c r="AW19" s="856"/>
      <c r="AX19" s="853"/>
      <c r="AY19" s="853"/>
      <c r="AZ19" s="853"/>
      <c r="BA19" s="799"/>
      <c r="BB19" s="169"/>
      <c r="BC19" s="169"/>
      <c r="BD19" s="178" t="str">
        <f t="shared" si="4"/>
        <v/>
      </c>
      <c r="BE19" s="162"/>
      <c r="BF19" s="162"/>
      <c r="BG19" s="162"/>
      <c r="BH19" s="162"/>
      <c r="BI19" s="169"/>
      <c r="BJ19" s="169"/>
      <c r="BK19" s="169"/>
      <c r="BL19" s="169"/>
      <c r="BM19" s="170"/>
      <c r="BN19" s="170"/>
      <c r="BO19" s="170"/>
      <c r="BP19" s="170"/>
      <c r="BQ19" s="171" t="str">
        <f t="shared" si="5"/>
        <v/>
      </c>
      <c r="BR19" s="172" t="str">
        <f t="shared" si="6"/>
        <v/>
      </c>
      <c r="BS19" s="820"/>
      <c r="BT19" s="805"/>
      <c r="BU19" s="805"/>
      <c r="BV19" s="808"/>
    </row>
    <row r="20" spans="1:74" s="686" customFormat="1" ht="145.5" x14ac:dyDescent="0.25">
      <c r="A20" s="1185"/>
      <c r="B20" s="1185"/>
      <c r="C20" s="1334"/>
      <c r="D20" s="930" t="s">
        <v>1388</v>
      </c>
      <c r="E20" s="830" t="s">
        <v>289</v>
      </c>
      <c r="F20" s="833">
        <v>3</v>
      </c>
      <c r="G20" s="821" t="s">
        <v>349</v>
      </c>
      <c r="H20" s="836"/>
      <c r="I20" s="797"/>
      <c r="J20" s="839" t="s">
        <v>1420</v>
      </c>
      <c r="K20" s="842" t="s">
        <v>324</v>
      </c>
      <c r="L20" s="803" t="s">
        <v>209</v>
      </c>
      <c r="M20" s="845" t="s">
        <v>1421</v>
      </c>
      <c r="N20" s="803"/>
      <c r="O20" s="803"/>
      <c r="P20" s="867"/>
      <c r="Q20" s="879"/>
      <c r="R20" s="797" t="s">
        <v>212</v>
      </c>
      <c r="S20" s="860">
        <f>IF(R20="Muy Alta",100%,IF(R20="Alta",80%,IF(R20="Media",60%,IF(R20="Baja",40%,IF(R20="Muy Baja",20%,"")))))</f>
        <v>0.6</v>
      </c>
      <c r="T20" s="797" t="s">
        <v>253</v>
      </c>
      <c r="U20" s="860">
        <f>IF(T20="Catastrófico",100%,IF(T20="Mayor",80%,IF(T20="Moderado",60%,IF(T20="Menor",40%,IF(T20="Leve",20%,"")))))</f>
        <v>0.4</v>
      </c>
      <c r="V20" s="797" t="s">
        <v>253</v>
      </c>
      <c r="W20" s="860">
        <f>IF(V20="Catastrófico",100%,IF(V20="Mayor",80%,IF(V20="Moderado",60%,IF(V20="Menor",40%,IF(V20="Leve",20%,"")))))</f>
        <v>0.4</v>
      </c>
      <c r="X20" s="863" t="str">
        <f>IF(Y20=100%,"Catastrófico",IF(Y20=80%,"Mayor",IF(Y20=60%,"Moderado",IF(Y20=40%,"Menor",IF(Y20=20%,"Leve","")))))</f>
        <v>Menor</v>
      </c>
      <c r="Y20" s="860">
        <f>IF(AND(U20="",W20=""),"",MAX(U20,W20))</f>
        <v>0.4</v>
      </c>
      <c r="Z20" s="860" t="str">
        <f>CONCATENATE(R20,X20)</f>
        <v>MediaMenor</v>
      </c>
      <c r="AA20" s="851" t="str">
        <f>IF(Z20="Muy AltaLeve","Alto",IF(Z20="Muy AltaMenor","Alto",IF(Z20="Muy AltaModerado","Alto",IF(Z20="Muy AltaMayor","Alto",IF(Z20="Muy AltaCatastrófico","Extremo",IF(Z20="AltaLeve","Moderado",IF(Z20="AltaMenor","Moderado",IF(Z20="AltaModerado","Alto",IF(Z20="AltaMayor","Alto",IF(Z20="AltaCatastrófico","Extremo",IF(Z20="MediaLeve","Moderado",IF(Z20="MediaMenor","Moderado",IF(Z20="MediaModerado","Moderado",IF(Z20="MediaMayor","Alto",IF(Z20="MediaCatastrófico","Extremo",IF(Z20="BajaLeve","Bajo",IF(Z20="BajaMenor","Moderado",IF(Z20="BajaModerado","Moderado",IF(Z20="BajaMayor","Alto",IF(Z20="BajaCatastrófico","Extremo",IF(Z20="Muy BajaLeve","Bajo",IF(Z20="Muy BajaMenor","Bajo",IF(Z20="Muy BajaModerado","Moderado",IF(Z20="Muy BajaMayor","Alto",IF(Z20="Muy BajaCatastrófico","Extremo","")))))))))))))))))))))))))</f>
        <v>Moderado</v>
      </c>
      <c r="AB20" s="98">
        <v>1</v>
      </c>
      <c r="AC20" s="9" t="s">
        <v>354</v>
      </c>
      <c r="AD20" s="610" t="s">
        <v>1404</v>
      </c>
      <c r="AE20" s="9" t="s">
        <v>356</v>
      </c>
      <c r="AF20" s="100" t="str">
        <f t="shared" si="0"/>
        <v>Probabilidad</v>
      </c>
      <c r="AG20" s="10" t="s">
        <v>216</v>
      </c>
      <c r="AH20" s="15">
        <f t="shared" si="1"/>
        <v>0.25</v>
      </c>
      <c r="AI20" s="10" t="s">
        <v>217</v>
      </c>
      <c r="AJ20" s="15">
        <f t="shared" si="2"/>
        <v>0.15</v>
      </c>
      <c r="AK20" s="102">
        <f t="shared" si="3"/>
        <v>0.4</v>
      </c>
      <c r="AL20" s="101">
        <f>IFERROR(IF(AF20="Probabilidad",(S20-(+S20*AK20)),IF(AF20="Impacto",S20,"")),"")</f>
        <v>0.36</v>
      </c>
      <c r="AM20" s="101">
        <f>IFERROR(IF(AF20="Impacto",(Y20-(+Y20*AK20)),IF(AF20="Probabilidad",Y20,"")),"")</f>
        <v>0.4</v>
      </c>
      <c r="AN20" s="349" t="s">
        <v>218</v>
      </c>
      <c r="AO20" s="349" t="s">
        <v>296</v>
      </c>
      <c r="AP20" s="349" t="s">
        <v>220</v>
      </c>
      <c r="AQ20" s="349" t="s">
        <v>221</v>
      </c>
      <c r="AR20" s="836" t="s">
        <v>1422</v>
      </c>
      <c r="AS20" s="854">
        <f>S20</f>
        <v>0.6</v>
      </c>
      <c r="AT20" s="854">
        <f>IF(AL20="","",MIN(AL20:AL25))</f>
        <v>0.12959999999999999</v>
      </c>
      <c r="AU20" s="851" t="str">
        <f>IFERROR(IF(AT20="","",IF(AT20&lt;=0.2,"Muy Baja",IF(AT20&lt;=0.4,"Baja",IF(AT20&lt;=0.6,"Media",IF(AT20&lt;=0.8,"Alta","Muy Alta"))))),"")</f>
        <v>Muy Baja</v>
      </c>
      <c r="AV20" s="854">
        <f>Y20</f>
        <v>0.4</v>
      </c>
      <c r="AW20" s="854">
        <f>IF(AM20="","",MIN(AM20:AM25))</f>
        <v>0.30000000000000004</v>
      </c>
      <c r="AX20" s="851" t="str">
        <f>IFERROR(IF(AW20="","",IF(AW20&lt;=0.2,"Leve",IF(AW20&lt;=0.4,"Menor",IF(AW20&lt;=0.6,"Moderado",IF(AW20&lt;=0.8,"Mayor","Catastrófico"))))),"")</f>
        <v>Menor</v>
      </c>
      <c r="AY20" s="851" t="str">
        <f>AA20</f>
        <v>Moderado</v>
      </c>
      <c r="AZ20" s="851" t="str">
        <f>IFERROR(IF(OR(AND(AU20="Muy Baja",AX20="Leve"),AND(AU20="Muy Baja",AX20="Menor"),AND(AU20="Baja",AX20="Leve")),"Bajo",IF(OR(AND(AU20="Muy baja",AX20="Moderado"),AND(AU20="Baja",AX20="Menor"),AND(AU20="Baja",AX20="Moderado"),AND(AU20="Media",AX20="Leve"),AND(AU20="Media",AX20="Menor"),AND(AU20="Media",AX20="Moderado"),AND(AU20="Alta",AX20="Leve"),AND(AU20="Alta",AX20="Menor")),"Moderado",IF(OR(AND(AU20="Muy Baja",AX20="Mayor"),AND(AU20="Baja",AX20="Mayor"),AND(AU20="Media",AX20="Mayor"),AND(AU20="Alta",AX20="Moderado"),AND(AU20="Alta",AX20="Mayor"),AND(AU20="Muy Alta",AX20="Leve"),AND(AU20="Muy Alta",AX20="Menor"),AND(AU20="Muy Alta",AX20="Moderado"),AND(AU20="Muy Alta",AX20="Mayor")),"Alto",IF(OR(AND(AU20="Muy Baja",AX20="Catastrófico"),AND(AU20="Baja",AX20="Catastrófico"),AND(AU20="Media",AX20="Catastrófico"),AND(AU20="Alta",AX20="Catastrófico"),AND(AU20="Muy Alta",AX20="Catastrófico")),"Extremo","")))),"")</f>
        <v>Bajo</v>
      </c>
      <c r="BA20" s="797" t="s">
        <v>257</v>
      </c>
      <c r="BB20" s="47"/>
      <c r="BC20" s="47"/>
      <c r="BD20" s="104" t="str">
        <f t="shared" si="4"/>
        <v/>
      </c>
      <c r="BE20" s="9"/>
      <c r="BF20" s="9"/>
      <c r="BG20" s="9"/>
      <c r="BH20" s="9"/>
      <c r="BI20" s="47"/>
      <c r="BJ20" s="47"/>
      <c r="BK20" s="47"/>
      <c r="BL20" s="47"/>
      <c r="BM20" s="49"/>
      <c r="BN20" s="49"/>
      <c r="BO20" s="49"/>
      <c r="BP20" s="49"/>
      <c r="BQ20" s="105" t="str">
        <f t="shared" si="5"/>
        <v/>
      </c>
      <c r="BR20" s="129" t="str">
        <f t="shared" si="6"/>
        <v/>
      </c>
      <c r="BS20" s="818" t="s">
        <v>361</v>
      </c>
      <c r="BT20" s="803" t="s">
        <v>305</v>
      </c>
      <c r="BU20" s="803" t="s">
        <v>361</v>
      </c>
      <c r="BV20" s="806" t="s">
        <v>361</v>
      </c>
    </row>
    <row r="21" spans="1:74" s="686" customFormat="1" ht="96" customHeight="1" x14ac:dyDescent="0.25">
      <c r="A21" s="1185"/>
      <c r="B21" s="1185"/>
      <c r="C21" s="1334"/>
      <c r="D21" s="931"/>
      <c r="E21" s="831"/>
      <c r="F21" s="834"/>
      <c r="G21" s="822"/>
      <c r="H21" s="837"/>
      <c r="I21" s="798"/>
      <c r="J21" s="840"/>
      <c r="K21" s="843"/>
      <c r="L21" s="804"/>
      <c r="M21" s="846"/>
      <c r="N21" s="804"/>
      <c r="O21" s="804"/>
      <c r="P21" s="868"/>
      <c r="Q21" s="880"/>
      <c r="R21" s="798"/>
      <c r="S21" s="861"/>
      <c r="T21" s="798"/>
      <c r="U21" s="861"/>
      <c r="V21" s="798"/>
      <c r="W21" s="861"/>
      <c r="X21" s="864"/>
      <c r="Y21" s="861"/>
      <c r="Z21" s="861"/>
      <c r="AA21" s="852"/>
      <c r="AB21" s="152">
        <v>2</v>
      </c>
      <c r="AC21" s="151" t="s">
        <v>363</v>
      </c>
      <c r="AD21" s="578" t="s">
        <v>1404</v>
      </c>
      <c r="AE21" s="151" t="s">
        <v>364</v>
      </c>
      <c r="AF21" s="147" t="str">
        <f t="shared" si="0"/>
        <v>Probabilidad</v>
      </c>
      <c r="AG21" s="153" t="s">
        <v>216</v>
      </c>
      <c r="AH21" s="148">
        <f t="shared" si="1"/>
        <v>0.25</v>
      </c>
      <c r="AI21" s="235" t="s">
        <v>217</v>
      </c>
      <c r="AJ21" s="148">
        <f t="shared" si="2"/>
        <v>0.15</v>
      </c>
      <c r="AK21" s="149">
        <f t="shared" si="3"/>
        <v>0.4</v>
      </c>
      <c r="AL21" s="154">
        <f>IFERROR(IF(AND(AF20="Probabilidad",AF21="Probabilidad"),(AL20-(+AL20*AK21)),IF(AF21="Probabilidad",(S20-(+S20*AK21)),IF(AF21="Impacto",AL20,""))),"")</f>
        <v>0.216</v>
      </c>
      <c r="AM21" s="154">
        <f>IFERROR(IF(AND(AF20="Impacto",AF21="Impacto"),(AM20-(+AM20*AK21)),IF(AF21="Impacto",(Y20-(Y20*AK21)),IF(AF21="Probabilidad",AM20,""))),"")</f>
        <v>0.4</v>
      </c>
      <c r="AN21" s="155" t="s">
        <v>218</v>
      </c>
      <c r="AO21" s="155" t="s">
        <v>296</v>
      </c>
      <c r="AP21" s="155" t="s">
        <v>220</v>
      </c>
      <c r="AQ21" s="155" t="s">
        <v>221</v>
      </c>
      <c r="AR21" s="837"/>
      <c r="AS21" s="855"/>
      <c r="AT21" s="855"/>
      <c r="AU21" s="852"/>
      <c r="AV21" s="855"/>
      <c r="AW21" s="855"/>
      <c r="AX21" s="852"/>
      <c r="AY21" s="852"/>
      <c r="AZ21" s="852"/>
      <c r="BA21" s="798"/>
      <c r="BB21" s="131"/>
      <c r="BC21" s="131"/>
      <c r="BD21" s="175" t="str">
        <f t="shared" si="4"/>
        <v/>
      </c>
      <c r="BE21" s="151"/>
      <c r="BF21" s="151"/>
      <c r="BG21" s="151"/>
      <c r="BH21" s="151"/>
      <c r="BI21" s="131"/>
      <c r="BJ21" s="131"/>
      <c r="BK21" s="131"/>
      <c r="BL21" s="131"/>
      <c r="BM21" s="157"/>
      <c r="BN21" s="157"/>
      <c r="BO21" s="157"/>
      <c r="BP21" s="157"/>
      <c r="BQ21" s="158" t="str">
        <f t="shared" si="5"/>
        <v/>
      </c>
      <c r="BR21" s="159" t="str">
        <f t="shared" si="6"/>
        <v/>
      </c>
      <c r="BS21" s="819"/>
      <c r="BT21" s="804"/>
      <c r="BU21" s="804"/>
      <c r="BV21" s="807"/>
    </row>
    <row r="22" spans="1:74" s="686" customFormat="1" ht="96" customHeight="1" x14ac:dyDescent="0.25">
      <c r="A22" s="1185"/>
      <c r="B22" s="1185"/>
      <c r="C22" s="1334"/>
      <c r="D22" s="931"/>
      <c r="E22" s="831"/>
      <c r="F22" s="834"/>
      <c r="G22" s="822"/>
      <c r="H22" s="837"/>
      <c r="I22" s="798"/>
      <c r="J22" s="840"/>
      <c r="K22" s="843"/>
      <c r="L22" s="804"/>
      <c r="M22" s="846"/>
      <c r="N22" s="804"/>
      <c r="O22" s="804"/>
      <c r="P22" s="868"/>
      <c r="Q22" s="880"/>
      <c r="R22" s="798"/>
      <c r="S22" s="861"/>
      <c r="T22" s="798"/>
      <c r="U22" s="861"/>
      <c r="V22" s="798"/>
      <c r="W22" s="861"/>
      <c r="X22" s="864"/>
      <c r="Y22" s="861"/>
      <c r="Z22" s="861"/>
      <c r="AA22" s="852"/>
      <c r="AB22" s="152">
        <v>3</v>
      </c>
      <c r="AC22" s="7" t="s">
        <v>368</v>
      </c>
      <c r="AD22" s="578" t="s">
        <v>1404</v>
      </c>
      <c r="AE22" s="151" t="s">
        <v>369</v>
      </c>
      <c r="AF22" s="147" t="str">
        <f t="shared" si="0"/>
        <v>Probabilidad</v>
      </c>
      <c r="AG22" s="235" t="s">
        <v>216</v>
      </c>
      <c r="AH22" s="148">
        <f t="shared" si="1"/>
        <v>0.25</v>
      </c>
      <c r="AI22" s="235" t="s">
        <v>217</v>
      </c>
      <c r="AJ22" s="148">
        <f t="shared" si="2"/>
        <v>0.15</v>
      </c>
      <c r="AK22" s="149">
        <f t="shared" si="3"/>
        <v>0.4</v>
      </c>
      <c r="AL22" s="154">
        <f>IFERROR(IF(AND(AF21="Probabilidad",AF22="Probabilidad"),(AL21-(+AL21*AK22)),IF(AND(AF21="Impacto",AF22="Probabilidad"),(AL20-(+AL20*AK22)),IF(AF22="Impacto",AL21,""))),"")</f>
        <v>0.12959999999999999</v>
      </c>
      <c r="AM22" s="154">
        <f>IFERROR(IF(AND(AF21="Impacto",AF22="Impacto"),(AM21-(+AM21*AK22)),IF(AND(AF21="Probabilidad",AF22="Impacto"),(AM20-(+AM20*AK22)),IF(AF22="Probabilidad",AM21,""))),"")</f>
        <v>0.4</v>
      </c>
      <c r="AN22" s="155" t="s">
        <v>218</v>
      </c>
      <c r="AO22" s="155" t="s">
        <v>296</v>
      </c>
      <c r="AP22" s="155" t="s">
        <v>220</v>
      </c>
      <c r="AQ22" s="155" t="s">
        <v>221</v>
      </c>
      <c r="AR22" s="837"/>
      <c r="AS22" s="855"/>
      <c r="AT22" s="855"/>
      <c r="AU22" s="852"/>
      <c r="AV22" s="855"/>
      <c r="AW22" s="855"/>
      <c r="AX22" s="852"/>
      <c r="AY22" s="852"/>
      <c r="AZ22" s="852"/>
      <c r="BA22" s="798"/>
      <c r="BB22" s="131"/>
      <c r="BC22" s="131"/>
      <c r="BD22" s="175" t="str">
        <f t="shared" si="4"/>
        <v/>
      </c>
      <c r="BE22" s="151"/>
      <c r="BF22" s="151"/>
      <c r="BG22" s="151"/>
      <c r="BH22" s="151"/>
      <c r="BI22" s="131"/>
      <c r="BJ22" s="131"/>
      <c r="BK22" s="131"/>
      <c r="BL22" s="131"/>
      <c r="BM22" s="157"/>
      <c r="BN22" s="157"/>
      <c r="BO22" s="157"/>
      <c r="BP22" s="157"/>
      <c r="BQ22" s="158" t="str">
        <f t="shared" si="5"/>
        <v/>
      </c>
      <c r="BR22" s="159" t="str">
        <f t="shared" si="6"/>
        <v/>
      </c>
      <c r="BS22" s="819"/>
      <c r="BT22" s="804"/>
      <c r="BU22" s="804"/>
      <c r="BV22" s="807"/>
    </row>
    <row r="23" spans="1:74" s="686" customFormat="1" ht="96" customHeight="1" x14ac:dyDescent="0.25">
      <c r="A23" s="1185"/>
      <c r="B23" s="1185"/>
      <c r="C23" s="1334"/>
      <c r="D23" s="931"/>
      <c r="E23" s="831"/>
      <c r="F23" s="834"/>
      <c r="G23" s="822"/>
      <c r="H23" s="837"/>
      <c r="I23" s="798"/>
      <c r="J23" s="840"/>
      <c r="K23" s="843"/>
      <c r="L23" s="804"/>
      <c r="M23" s="846"/>
      <c r="N23" s="804"/>
      <c r="O23" s="804"/>
      <c r="P23" s="868"/>
      <c r="Q23" s="880"/>
      <c r="R23" s="798"/>
      <c r="S23" s="861"/>
      <c r="T23" s="798"/>
      <c r="U23" s="861"/>
      <c r="V23" s="798"/>
      <c r="W23" s="861"/>
      <c r="X23" s="864"/>
      <c r="Y23" s="861"/>
      <c r="Z23" s="861"/>
      <c r="AA23" s="852"/>
      <c r="AB23" s="152">
        <v>4</v>
      </c>
      <c r="AC23" s="151" t="s">
        <v>1423</v>
      </c>
      <c r="AD23" s="648" t="s">
        <v>1404</v>
      </c>
      <c r="AE23" s="151" t="s">
        <v>369</v>
      </c>
      <c r="AF23" s="147" t="str">
        <f t="shared" si="0"/>
        <v>Impacto</v>
      </c>
      <c r="AG23" s="153" t="s">
        <v>267</v>
      </c>
      <c r="AH23" s="148">
        <f t="shared" si="1"/>
        <v>0.1</v>
      </c>
      <c r="AI23" s="235" t="s">
        <v>217</v>
      </c>
      <c r="AJ23" s="148">
        <f t="shared" si="2"/>
        <v>0.15</v>
      </c>
      <c r="AK23" s="149">
        <f t="shared" si="3"/>
        <v>0.25</v>
      </c>
      <c r="AL23" s="154">
        <f>IFERROR(IF(AND(AF22="Probabilidad",AF23="Probabilidad"),(AL22-(+AL22*AK23)),IF(AND(AF22="Impacto",AF23="Probabilidad"),(AL21-(+AL21*AK23)),IF(AF23="Impacto",AL22,""))),"")</f>
        <v>0.12959999999999999</v>
      </c>
      <c r="AM23" s="174">
        <f>IFERROR(IF(AND(AF22="Impacto",AF23="Impacto"),(AM22-(+AM22*AK23)),IF(AND(AF22="Probabilidad",AF23="Impacto"),(AM21-(+AM21*AK23)),IF(AF23="Probabilidad",AM22,""))),"")</f>
        <v>0.30000000000000004</v>
      </c>
      <c r="AN23" s="127" t="s">
        <v>218</v>
      </c>
      <c r="AO23" s="127" t="s">
        <v>296</v>
      </c>
      <c r="AP23" s="127" t="s">
        <v>220</v>
      </c>
      <c r="AQ23" s="127" t="s">
        <v>221</v>
      </c>
      <c r="AR23" s="837"/>
      <c r="AS23" s="855"/>
      <c r="AT23" s="855"/>
      <c r="AU23" s="852"/>
      <c r="AV23" s="855"/>
      <c r="AW23" s="855"/>
      <c r="AX23" s="852"/>
      <c r="AY23" s="852"/>
      <c r="AZ23" s="852"/>
      <c r="BA23" s="798"/>
      <c r="BB23" s="131"/>
      <c r="BC23" s="131"/>
      <c r="BD23" s="175" t="str">
        <f t="shared" si="4"/>
        <v/>
      </c>
      <c r="BE23" s="151"/>
      <c r="BF23" s="151"/>
      <c r="BG23" s="151"/>
      <c r="BH23" s="151"/>
      <c r="BI23" s="131"/>
      <c r="BJ23" s="131"/>
      <c r="BK23" s="131"/>
      <c r="BL23" s="131"/>
      <c r="BM23" s="157"/>
      <c r="BN23" s="157"/>
      <c r="BO23" s="157"/>
      <c r="BP23" s="157"/>
      <c r="BQ23" s="158" t="str">
        <f t="shared" si="5"/>
        <v/>
      </c>
      <c r="BR23" s="159" t="str">
        <f t="shared" si="6"/>
        <v/>
      </c>
      <c r="BS23" s="819"/>
      <c r="BT23" s="804"/>
      <c r="BU23" s="804"/>
      <c r="BV23" s="807"/>
    </row>
    <row r="24" spans="1:74" s="686" customFormat="1" ht="15.75" customHeight="1" x14ac:dyDescent="0.25">
      <c r="A24" s="1185"/>
      <c r="B24" s="1185"/>
      <c r="C24" s="1334"/>
      <c r="D24" s="931"/>
      <c r="E24" s="831"/>
      <c r="F24" s="834"/>
      <c r="G24" s="822"/>
      <c r="H24" s="837"/>
      <c r="I24" s="798"/>
      <c r="J24" s="840"/>
      <c r="K24" s="843"/>
      <c r="L24" s="804"/>
      <c r="M24" s="846"/>
      <c r="N24" s="804"/>
      <c r="O24" s="804"/>
      <c r="P24" s="868"/>
      <c r="Q24" s="880"/>
      <c r="R24" s="798"/>
      <c r="S24" s="861"/>
      <c r="T24" s="798"/>
      <c r="U24" s="861"/>
      <c r="V24" s="798"/>
      <c r="W24" s="861"/>
      <c r="X24" s="864"/>
      <c r="Y24" s="861"/>
      <c r="Z24" s="861"/>
      <c r="AA24" s="852"/>
      <c r="AB24" s="152">
        <v>5</v>
      </c>
      <c r="AC24" s="151"/>
      <c r="AD24" s="151"/>
      <c r="AE24" s="151"/>
      <c r="AF24" s="147" t="str">
        <f t="shared" si="0"/>
        <v/>
      </c>
      <c r="AG24" s="153"/>
      <c r="AH24" s="148" t="str">
        <f t="shared" si="1"/>
        <v/>
      </c>
      <c r="AI24" s="153"/>
      <c r="AJ24" s="148" t="str">
        <f t="shared" si="2"/>
        <v/>
      </c>
      <c r="AK24" s="149" t="str">
        <f t="shared" si="3"/>
        <v/>
      </c>
      <c r="AL24" s="154" t="str">
        <f>IFERROR(IF(AND(AF23="Probabilidad",AF24="Probabilidad"),(AL23-(+AL23*AK24)),IF(AND(AF23="Impacto",AF24="Probabilidad"),(AL22-(+AL22*AK24)),IF(AF24="Impacto",AL23,""))),"")</f>
        <v/>
      </c>
      <c r="AM24" s="154" t="str">
        <f>IFERROR(IF(AND(AF23="Impacto",AF24="Impacto"),(AM23-(+AM23*AK24)),IF(AND(AF23="Probabilidad",AF24="Impacto"),(AM22-(+AM22*AK24)),IF(AF24="Probabilidad",AM23,""))),"")</f>
        <v/>
      </c>
      <c r="AN24" s="155"/>
      <c r="AO24" s="155"/>
      <c r="AP24" s="155"/>
      <c r="AQ24" s="155"/>
      <c r="AR24" s="837"/>
      <c r="AS24" s="855"/>
      <c r="AT24" s="855"/>
      <c r="AU24" s="852"/>
      <c r="AV24" s="855"/>
      <c r="AW24" s="855"/>
      <c r="AX24" s="852"/>
      <c r="AY24" s="852"/>
      <c r="AZ24" s="852"/>
      <c r="BA24" s="798"/>
      <c r="BB24" s="131"/>
      <c r="BC24" s="131"/>
      <c r="BD24" s="175" t="str">
        <f t="shared" si="4"/>
        <v/>
      </c>
      <c r="BE24" s="151"/>
      <c r="BF24" s="151"/>
      <c r="BG24" s="151"/>
      <c r="BH24" s="151"/>
      <c r="BI24" s="131"/>
      <c r="BJ24" s="131"/>
      <c r="BK24" s="131"/>
      <c r="BL24" s="131"/>
      <c r="BM24" s="157"/>
      <c r="BN24" s="157"/>
      <c r="BO24" s="157"/>
      <c r="BP24" s="157"/>
      <c r="BQ24" s="158" t="str">
        <f t="shared" si="5"/>
        <v/>
      </c>
      <c r="BR24" s="159" t="str">
        <f t="shared" si="6"/>
        <v/>
      </c>
      <c r="BS24" s="819"/>
      <c r="BT24" s="804"/>
      <c r="BU24" s="804"/>
      <c r="BV24" s="807"/>
    </row>
    <row r="25" spans="1:74" s="686" customFormat="1" x14ac:dyDescent="0.25">
      <c r="A25" s="1332"/>
      <c r="B25" s="1332"/>
      <c r="C25" s="1335"/>
      <c r="D25" s="932"/>
      <c r="E25" s="832"/>
      <c r="F25" s="835"/>
      <c r="G25" s="823"/>
      <c r="H25" s="838"/>
      <c r="I25" s="799"/>
      <c r="J25" s="841"/>
      <c r="K25" s="844"/>
      <c r="L25" s="805"/>
      <c r="M25" s="847"/>
      <c r="N25" s="805"/>
      <c r="O25" s="805"/>
      <c r="P25" s="869"/>
      <c r="Q25" s="881"/>
      <c r="R25" s="799"/>
      <c r="S25" s="862"/>
      <c r="T25" s="799"/>
      <c r="U25" s="862"/>
      <c r="V25" s="799"/>
      <c r="W25" s="862"/>
      <c r="X25" s="865"/>
      <c r="Y25" s="862"/>
      <c r="Z25" s="862"/>
      <c r="AA25" s="853"/>
      <c r="AB25" s="164">
        <v>6</v>
      </c>
      <c r="AC25" s="162"/>
      <c r="AD25" s="162"/>
      <c r="AE25" s="162"/>
      <c r="AF25" s="177" t="str">
        <f t="shared" si="0"/>
        <v/>
      </c>
      <c r="AG25" s="165"/>
      <c r="AH25" s="163" t="str">
        <f t="shared" si="1"/>
        <v/>
      </c>
      <c r="AI25" s="165"/>
      <c r="AJ25" s="163" t="str">
        <f t="shared" si="2"/>
        <v/>
      </c>
      <c r="AK25" s="166" t="str">
        <f t="shared" si="3"/>
        <v/>
      </c>
      <c r="AL25" s="222" t="str">
        <f>IFERROR(IF(AND(AF24="Probabilidad",AF25="Probabilidad"),(AL24-(+AL24*AK25)),IF(AND(AF24="Impacto",AF25="Probabilidad"),(AL23-(+AL23*AK25)),IF(AF25="Impacto",AL24,""))),"")</f>
        <v/>
      </c>
      <c r="AM25" s="222" t="str">
        <f>IFERROR(IF(AND(AF24="Impacto",AF25="Impacto"),(AM24-(+AM24*AK25)),IF(AND(AF24="Probabilidad",AF25="Impacto"),(AM23-(+AM23*AK25)),IF(AF25="Probabilidad",AM24,""))),"")</f>
        <v/>
      </c>
      <c r="AN25" s="223"/>
      <c r="AO25" s="223"/>
      <c r="AP25" s="223"/>
      <c r="AQ25" s="223"/>
      <c r="AR25" s="838"/>
      <c r="AS25" s="856"/>
      <c r="AT25" s="856"/>
      <c r="AU25" s="853"/>
      <c r="AV25" s="856"/>
      <c r="AW25" s="856"/>
      <c r="AX25" s="853"/>
      <c r="AY25" s="853"/>
      <c r="AZ25" s="853"/>
      <c r="BA25" s="799"/>
      <c r="BB25" s="169"/>
      <c r="BC25" s="169"/>
      <c r="BD25" s="178" t="str">
        <f t="shared" si="4"/>
        <v/>
      </c>
      <c r="BE25" s="162"/>
      <c r="BF25" s="162"/>
      <c r="BG25" s="162"/>
      <c r="BH25" s="162"/>
      <c r="BI25" s="169"/>
      <c r="BJ25" s="169"/>
      <c r="BK25" s="169"/>
      <c r="BL25" s="169"/>
      <c r="BM25" s="170"/>
      <c r="BN25" s="170"/>
      <c r="BO25" s="170"/>
      <c r="BP25" s="170"/>
      <c r="BQ25" s="171" t="str">
        <f t="shared" si="5"/>
        <v/>
      </c>
      <c r="BR25" s="172" t="str">
        <f t="shared" si="6"/>
        <v/>
      </c>
      <c r="BS25" s="820"/>
      <c r="BT25" s="805"/>
      <c r="BU25" s="805"/>
      <c r="BV25" s="808"/>
    </row>
    <row r="26" spans="1:74" ht="150" x14ac:dyDescent="0.25">
      <c r="A26" s="1347" t="s">
        <v>894</v>
      </c>
      <c r="B26" s="1350" t="s">
        <v>202</v>
      </c>
      <c r="C26" s="1352" t="s">
        <v>1424</v>
      </c>
      <c r="D26" s="930" t="s">
        <v>1388</v>
      </c>
      <c r="E26" s="830" t="s">
        <v>896</v>
      </c>
      <c r="F26" s="833">
        <v>1</v>
      </c>
      <c r="G26" s="803" t="s">
        <v>1425</v>
      </c>
      <c r="H26" s="836"/>
      <c r="I26" s="797"/>
      <c r="J26" s="839" t="s">
        <v>1426</v>
      </c>
      <c r="K26" s="842" t="s">
        <v>208</v>
      </c>
      <c r="L26" s="803" t="s">
        <v>209</v>
      </c>
      <c r="M26" s="845" t="s">
        <v>1427</v>
      </c>
      <c r="N26" s="803"/>
      <c r="O26" s="803"/>
      <c r="P26" s="867"/>
      <c r="Q26" s="879"/>
      <c r="R26" s="797" t="s">
        <v>212</v>
      </c>
      <c r="S26" s="860">
        <f>IF(R26="Muy Alta",100%,IF(R26="Alta",80%,IF(R26="Media",60%,IF(R26="Baja",40%,IF(R26="Muy Baja",20%,"")))))</f>
        <v>0.6</v>
      </c>
      <c r="T26" s="797" t="s">
        <v>253</v>
      </c>
      <c r="U26" s="860">
        <f>IF(T26="Catastrófico",100%,IF(T26="Mayor",80%,IF(T26="Moderado",60%,IF(T26="Menor",40%,IF(T26="Leve",20%,"")))))</f>
        <v>0.4</v>
      </c>
      <c r="V26" s="797" t="s">
        <v>213</v>
      </c>
      <c r="W26" s="860">
        <f>IF(V26="Catastrófico",100%,IF(V26="Mayor",80%,IF(V26="Moderado",60%,IF(V26="Menor",40%,IF(V26="Leve",20%,"")))))</f>
        <v>0.6</v>
      </c>
      <c r="X26" s="863" t="str">
        <f>IF(Y26=100%,"Catastrófico",IF(Y26=80%,"Mayor",IF(Y26=60%,"Moderado",IF(Y26=40%,"Menor",IF(Y26=20%,"Leve","")))))</f>
        <v>Moderado</v>
      </c>
      <c r="Y26" s="860">
        <f>IF(AND(U26="",W26=""),"",MAX(U26,W26))</f>
        <v>0.6</v>
      </c>
      <c r="Z26" s="860" t="str">
        <f>CONCATENATE(R26,X26)</f>
        <v>MediaModerado</v>
      </c>
      <c r="AA26" s="851" t="str">
        <f>IF(Z26="Muy AltaLeve","Alto",IF(Z26="Muy AltaMenor","Alto",IF(Z26="Muy AltaModerado","Alto",IF(Z26="Muy AltaMayor","Alto",IF(Z26="Muy AltaCatastrófico","Extremo",IF(Z26="AltaLeve","Moderado",IF(Z26="AltaMenor","Moderado",IF(Z26="AltaModerado","Alto",IF(Z26="AltaMayor","Alto",IF(Z26="AltaCatastrófico","Extremo",IF(Z26="MediaLeve","Moderado",IF(Z26="MediaMenor","Moderado",IF(Z26="MediaModerado","Moderado",IF(Z26="MediaMayor","Alto",IF(Z26="MediaCatastrófico","Extremo",IF(Z26="BajaLeve","Bajo",IF(Z26="BajaMenor","Moderado",IF(Z26="BajaModerado","Moderado",IF(Z26="BajaMayor","Alto",IF(Z26="BajaCatastrófico","Extremo",IF(Z26="Muy BajaLeve","Bajo",IF(Z26="Muy BajaMenor","Bajo",IF(Z26="Muy BajaModerado","Moderado",IF(Z26="Muy BajaMayor","Alto",IF(Z26="Muy BajaCatastrófico","Extremo","")))))))))))))))))))))))))</f>
        <v>Moderado</v>
      </c>
      <c r="AB26" s="98">
        <v>1</v>
      </c>
      <c r="AC26" s="9" t="s">
        <v>1428</v>
      </c>
      <c r="AD26" s="9" t="s">
        <v>274</v>
      </c>
      <c r="AE26" s="9" t="s">
        <v>1429</v>
      </c>
      <c r="AF26" s="100" t="str">
        <f t="shared" ref="AF26:AF67" si="7">IF(OR(AG26="Preventivo",AG26="Detectivo"),"Probabilidad",IF(AG26="Correctivo","Impacto",""))</f>
        <v>Probabilidad</v>
      </c>
      <c r="AG26" s="10" t="s">
        <v>216</v>
      </c>
      <c r="AH26" s="15">
        <f t="shared" ref="AH26:AH67" si="8">IF(AG26="","",IF(AG26="Preventivo",25%,IF(AG26="Detectivo",15%,IF(AG26="Correctivo",10%))))</f>
        <v>0.25</v>
      </c>
      <c r="AI26" s="10" t="s">
        <v>217</v>
      </c>
      <c r="AJ26" s="15">
        <f t="shared" ref="AJ26:AJ67" si="9">IF(AI26="Automático",25%,IF(AI26="Manual",15%,""))</f>
        <v>0.15</v>
      </c>
      <c r="AK26" s="102">
        <f t="shared" ref="AK26:AK67" si="10">IF(OR(AH26="",AJ26=""),"",AH26+AJ26)</f>
        <v>0.4</v>
      </c>
      <c r="AL26" s="101">
        <f>IFERROR(IF(AF26="Probabilidad",(S26-(+S26*AK26)),IF(AF26="Impacto",S26,"")),"")</f>
        <v>0.36</v>
      </c>
      <c r="AM26" s="101">
        <f>IFERROR(IF(AF26="Impacto",(Y26-(+Y26*AK26)),IF(AF26="Probabilidad",Y26,"")),"")</f>
        <v>0.6</v>
      </c>
      <c r="AN26" s="51" t="s">
        <v>218</v>
      </c>
      <c r="AO26" s="51" t="s">
        <v>296</v>
      </c>
      <c r="AP26" s="51" t="s">
        <v>243</v>
      </c>
      <c r="AQ26" s="51" t="s">
        <v>221</v>
      </c>
      <c r="AR26" s="836" t="s">
        <v>1430</v>
      </c>
      <c r="AS26" s="854">
        <f>S26</f>
        <v>0.6</v>
      </c>
      <c r="AT26" s="854">
        <f>IF(AL26="","",MIN(AL26:AL31))</f>
        <v>7.7759999999999996E-2</v>
      </c>
      <c r="AU26" s="851" t="str">
        <f>IFERROR(IF(AT26="","",IF(AT26&lt;=0.2,"Muy Baja",IF(AT26&lt;=0.4,"Baja",IF(AT26&lt;=0.6,"Media",IF(AT26&lt;=0.8,"Alta","Muy Alta"))))),"")</f>
        <v>Muy Baja</v>
      </c>
      <c r="AV26" s="854">
        <f>Y26</f>
        <v>0.6</v>
      </c>
      <c r="AW26" s="854">
        <f>IF(AM26="","",MIN(AM26:AM31))</f>
        <v>0.6</v>
      </c>
      <c r="AX26" s="851" t="str">
        <f>IFERROR(IF(AW26="","",IF(AW26&lt;=0.2,"Leve",IF(AW26&lt;=0.4,"Menor",IF(AW26&lt;=0.6,"Moderado",IF(AW26&lt;=0.8,"Mayor","Catastrófico"))))),"")</f>
        <v>Moderado</v>
      </c>
      <c r="AY26" s="851" t="str">
        <f>AA26</f>
        <v>Moderado</v>
      </c>
      <c r="AZ26" s="851" t="str">
        <f>IFERROR(IF(OR(AND(AU26="Muy Baja",AX26="Leve"),AND(AU26="Muy Baja",AX26="Menor"),AND(AU26="Baja",AX26="Leve")),"Bajo",IF(OR(AND(AU26="Muy baja",AX26="Moderado"),AND(AU26="Baja",AX26="Menor"),AND(AU26="Baja",AX26="Moderado"),AND(AU26="Media",AX26="Leve"),AND(AU26="Media",AX26="Menor"),AND(AU26="Media",AX26="Moderado"),AND(AU26="Alta",AX26="Leve"),AND(AU26="Alta",AX26="Menor")),"Moderado",IF(OR(AND(AU26="Muy Baja",AX26="Mayor"),AND(AU26="Baja",AX26="Mayor"),AND(AU26="Media",AX26="Mayor"),AND(AU26="Alta",AX26="Moderado"),AND(AU26="Alta",AX26="Mayor"),AND(AU26="Muy Alta",AX26="Leve"),AND(AU26="Muy Alta",AX26="Menor"),AND(AU26="Muy Alta",AX26="Moderado"),AND(AU26="Muy Alta",AX26="Mayor")),"Alto",IF(OR(AND(AU26="Muy Baja",AX26="Catastrófico"),AND(AU26="Baja",AX26="Catastrófico"),AND(AU26="Media",AX26="Catastrófico"),AND(AU26="Alta",AX26="Catastrófico"),AND(AU26="Muy Alta",AX26="Catastrófico")),"Extremo","")))),"")</f>
        <v>Moderado</v>
      </c>
      <c r="BA26" s="797" t="s">
        <v>223</v>
      </c>
      <c r="BB26" s="643" t="s">
        <v>3137</v>
      </c>
      <c r="BC26" s="643" t="s">
        <v>1431</v>
      </c>
      <c r="BD26" s="104">
        <f t="shared" ref="BD26:BD31" si="11">IF(SUM(BE26:BH26)=0,"",SUM(BE26:BH26))</f>
        <v>1</v>
      </c>
      <c r="BE26" s="9">
        <v>1</v>
      </c>
      <c r="BF26" s="9"/>
      <c r="BG26" s="9"/>
      <c r="BH26" s="9"/>
      <c r="BI26" s="723" t="s">
        <v>1432</v>
      </c>
      <c r="BJ26" s="362" t="s">
        <v>957</v>
      </c>
      <c r="BK26" s="362" t="s">
        <v>1433</v>
      </c>
      <c r="BL26" s="363" t="s">
        <v>1434</v>
      </c>
      <c r="BM26" s="721">
        <v>1</v>
      </c>
      <c r="BN26" s="49"/>
      <c r="BO26" s="49"/>
      <c r="BP26" s="49"/>
      <c r="BQ26" s="105">
        <f t="shared" ref="BQ26:BQ43" si="12">IF(SUM(BM26:BP26)=0,"",SUM(BM26:BP26))</f>
        <v>1</v>
      </c>
      <c r="BR26" s="129">
        <f t="shared" ref="BR26:BR67" si="13">IF(ISERROR(BQ26/BD26),"",(BQ26/BD26))</f>
        <v>1</v>
      </c>
      <c r="BS26" s="974" t="s">
        <v>278</v>
      </c>
      <c r="BT26" s="1262" t="s">
        <v>911</v>
      </c>
      <c r="BU26" s="974" t="s">
        <v>278</v>
      </c>
      <c r="BV26" s="974" t="s">
        <v>278</v>
      </c>
    </row>
    <row r="27" spans="1:74" ht="90.75" customHeight="1" x14ac:dyDescent="0.25">
      <c r="A27" s="1348"/>
      <c r="B27" s="1276"/>
      <c r="C27" s="1353"/>
      <c r="D27" s="931"/>
      <c r="E27" s="831"/>
      <c r="F27" s="834"/>
      <c r="G27" s="804"/>
      <c r="H27" s="837"/>
      <c r="I27" s="798"/>
      <c r="J27" s="840"/>
      <c r="K27" s="843"/>
      <c r="L27" s="804"/>
      <c r="M27" s="846"/>
      <c r="N27" s="804"/>
      <c r="O27" s="804"/>
      <c r="P27" s="868"/>
      <c r="Q27" s="880"/>
      <c r="R27" s="798"/>
      <c r="S27" s="861"/>
      <c r="T27" s="798"/>
      <c r="U27" s="861"/>
      <c r="V27" s="798"/>
      <c r="W27" s="861"/>
      <c r="X27" s="864"/>
      <c r="Y27" s="861"/>
      <c r="Z27" s="861"/>
      <c r="AA27" s="852"/>
      <c r="AB27" s="152">
        <v>2</v>
      </c>
      <c r="AC27" s="151" t="s">
        <v>1435</v>
      </c>
      <c r="AD27" s="151" t="s">
        <v>274</v>
      </c>
      <c r="AE27" s="151" t="s">
        <v>1436</v>
      </c>
      <c r="AF27" s="147" t="str">
        <f t="shared" si="7"/>
        <v>Probabilidad</v>
      </c>
      <c r="AG27" s="153" t="s">
        <v>216</v>
      </c>
      <c r="AH27" s="148">
        <f t="shared" si="8"/>
        <v>0.25</v>
      </c>
      <c r="AI27" s="153" t="s">
        <v>217</v>
      </c>
      <c r="AJ27" s="148">
        <f t="shared" si="9"/>
        <v>0.15</v>
      </c>
      <c r="AK27" s="149">
        <f t="shared" si="10"/>
        <v>0.4</v>
      </c>
      <c r="AL27" s="154">
        <f>IFERROR(IF(AND(AF26="Probabilidad",AF27="Probabilidad"),(AL26-(+AL26*AK27)),IF(AF27="Probabilidad",(S26-(+S26*AK27)),IF(AF27="Impacto",AL26,""))),"")</f>
        <v>0.216</v>
      </c>
      <c r="AM27" s="154">
        <f>IFERROR(IF(AND(AF26="Impacto",AF27="Impacto"),(AM26-(+AM26*AK27)),IF(AF27="Impacto",(Y26-(Y26*AK27)),IF(AF27="Probabilidad",AM26,""))),"")</f>
        <v>0.6</v>
      </c>
      <c r="AN27" s="155" t="s">
        <v>856</v>
      </c>
      <c r="AO27" s="155" t="s">
        <v>242</v>
      </c>
      <c r="AP27" s="155" t="s">
        <v>243</v>
      </c>
      <c r="AQ27" s="155" t="s">
        <v>244</v>
      </c>
      <c r="AR27" s="837"/>
      <c r="AS27" s="855"/>
      <c r="AT27" s="855"/>
      <c r="AU27" s="852"/>
      <c r="AV27" s="855"/>
      <c r="AW27" s="855"/>
      <c r="AX27" s="852"/>
      <c r="AY27" s="852"/>
      <c r="AZ27" s="852"/>
      <c r="BA27" s="798"/>
      <c r="BB27" s="131"/>
      <c r="BC27" s="131"/>
      <c r="BD27" s="175" t="str">
        <f t="shared" si="11"/>
        <v/>
      </c>
      <c r="BE27" s="151"/>
      <c r="BF27" s="151"/>
      <c r="BG27" s="151"/>
      <c r="BH27" s="151"/>
      <c r="BI27" s="131"/>
      <c r="BJ27" s="131"/>
      <c r="BK27" s="131"/>
      <c r="BL27" s="131"/>
      <c r="BM27" s="157"/>
      <c r="BN27" s="157"/>
      <c r="BO27" s="157"/>
      <c r="BP27" s="157"/>
      <c r="BQ27" s="158" t="str">
        <f t="shared" si="12"/>
        <v/>
      </c>
      <c r="BR27" s="159" t="str">
        <f t="shared" si="13"/>
        <v/>
      </c>
      <c r="BS27" s="975"/>
      <c r="BT27" s="1017"/>
      <c r="BU27" s="975"/>
      <c r="BV27" s="975"/>
    </row>
    <row r="28" spans="1:74" ht="96" customHeight="1" x14ac:dyDescent="0.25">
      <c r="A28" s="1348"/>
      <c r="B28" s="1276"/>
      <c r="C28" s="1353"/>
      <c r="D28" s="931"/>
      <c r="E28" s="831"/>
      <c r="F28" s="834"/>
      <c r="G28" s="804"/>
      <c r="H28" s="837"/>
      <c r="I28" s="798"/>
      <c r="J28" s="840"/>
      <c r="K28" s="843"/>
      <c r="L28" s="804"/>
      <c r="M28" s="846"/>
      <c r="N28" s="804"/>
      <c r="O28" s="804"/>
      <c r="P28" s="868"/>
      <c r="Q28" s="880"/>
      <c r="R28" s="798"/>
      <c r="S28" s="861"/>
      <c r="T28" s="798"/>
      <c r="U28" s="861"/>
      <c r="V28" s="798"/>
      <c r="W28" s="861"/>
      <c r="X28" s="864"/>
      <c r="Y28" s="861"/>
      <c r="Z28" s="861"/>
      <c r="AA28" s="852"/>
      <c r="AB28" s="152">
        <v>3</v>
      </c>
      <c r="AC28" s="151" t="s">
        <v>1437</v>
      </c>
      <c r="AD28" s="151" t="s">
        <v>274</v>
      </c>
      <c r="AE28" s="151" t="s">
        <v>1438</v>
      </c>
      <c r="AF28" s="147" t="str">
        <f t="shared" si="7"/>
        <v>Probabilidad</v>
      </c>
      <c r="AG28" s="153" t="s">
        <v>216</v>
      </c>
      <c r="AH28" s="148">
        <f t="shared" si="8"/>
        <v>0.25</v>
      </c>
      <c r="AI28" s="153" t="s">
        <v>217</v>
      </c>
      <c r="AJ28" s="148">
        <f t="shared" si="9"/>
        <v>0.15</v>
      </c>
      <c r="AK28" s="149">
        <f t="shared" si="10"/>
        <v>0.4</v>
      </c>
      <c r="AL28" s="154">
        <f>IFERROR(IF(AND(AF27="Probabilidad",AF28="Probabilidad"),(AL27-(+AL27*AK28)),IF(AND(AF27="Impacto",AF28="Probabilidad"),(AL26-(+AL26*AK28)),IF(AF28="Impacto",AL27,""))),"")</f>
        <v>0.12959999999999999</v>
      </c>
      <c r="AM28" s="154">
        <f>IFERROR(IF(AND(AF27="Impacto",AF28="Impacto"),(AM27-(+AM27*AK28)),IF(AND(AF27="Probabilidad",AF28="Impacto"),(AM26-(+AM26*AK28)),IF(AF28="Probabilidad",AM27,""))),"")</f>
        <v>0.6</v>
      </c>
      <c r="AN28" s="155" t="s">
        <v>218</v>
      </c>
      <c r="AO28" s="155" t="s">
        <v>296</v>
      </c>
      <c r="AP28" s="155" t="s">
        <v>243</v>
      </c>
      <c r="AQ28" s="155" t="s">
        <v>221</v>
      </c>
      <c r="AR28" s="837"/>
      <c r="AS28" s="855"/>
      <c r="AT28" s="855"/>
      <c r="AU28" s="852"/>
      <c r="AV28" s="855"/>
      <c r="AW28" s="855"/>
      <c r="AX28" s="852"/>
      <c r="AY28" s="852"/>
      <c r="AZ28" s="852"/>
      <c r="BA28" s="798"/>
      <c r="BB28" s="131"/>
      <c r="BC28" s="131"/>
      <c r="BD28" s="175" t="str">
        <f t="shared" si="11"/>
        <v/>
      </c>
      <c r="BE28" s="151"/>
      <c r="BF28" s="151"/>
      <c r="BG28" s="151"/>
      <c r="BH28" s="151"/>
      <c r="BI28" s="131"/>
      <c r="BJ28" s="131"/>
      <c r="BK28" s="131"/>
      <c r="BL28" s="131"/>
      <c r="BM28" s="157"/>
      <c r="BN28" s="157"/>
      <c r="BO28" s="157"/>
      <c r="BP28" s="157"/>
      <c r="BQ28" s="158" t="str">
        <f t="shared" si="12"/>
        <v/>
      </c>
      <c r="BR28" s="159" t="str">
        <f t="shared" si="13"/>
        <v/>
      </c>
      <c r="BS28" s="975"/>
      <c r="BT28" s="1017"/>
      <c r="BU28" s="975"/>
      <c r="BV28" s="975"/>
    </row>
    <row r="29" spans="1:74" ht="75.75" customHeight="1" x14ac:dyDescent="0.25">
      <c r="A29" s="1348"/>
      <c r="B29" s="1276"/>
      <c r="C29" s="1353"/>
      <c r="D29" s="931"/>
      <c r="E29" s="831"/>
      <c r="F29" s="834"/>
      <c r="G29" s="804"/>
      <c r="H29" s="837"/>
      <c r="I29" s="798"/>
      <c r="J29" s="840"/>
      <c r="K29" s="843"/>
      <c r="L29" s="804"/>
      <c r="M29" s="846"/>
      <c r="N29" s="804"/>
      <c r="O29" s="804"/>
      <c r="P29" s="868"/>
      <c r="Q29" s="880"/>
      <c r="R29" s="798"/>
      <c r="S29" s="861"/>
      <c r="T29" s="798"/>
      <c r="U29" s="861"/>
      <c r="V29" s="798"/>
      <c r="W29" s="861"/>
      <c r="X29" s="864"/>
      <c r="Y29" s="861"/>
      <c r="Z29" s="861"/>
      <c r="AA29" s="852"/>
      <c r="AB29" s="152">
        <v>4</v>
      </c>
      <c r="AC29" s="151" t="s">
        <v>1439</v>
      </c>
      <c r="AD29" s="151" t="s">
        <v>274</v>
      </c>
      <c r="AE29" s="151" t="s">
        <v>1440</v>
      </c>
      <c r="AF29" s="147" t="str">
        <f t="shared" si="7"/>
        <v>Probabilidad</v>
      </c>
      <c r="AG29" s="153" t="s">
        <v>216</v>
      </c>
      <c r="AH29" s="148">
        <f t="shared" si="8"/>
        <v>0.25</v>
      </c>
      <c r="AI29" s="153" t="s">
        <v>217</v>
      </c>
      <c r="AJ29" s="148">
        <f t="shared" si="9"/>
        <v>0.15</v>
      </c>
      <c r="AK29" s="149">
        <f t="shared" si="10"/>
        <v>0.4</v>
      </c>
      <c r="AL29" s="154">
        <f>IFERROR(IF(AND(AF28="Probabilidad",AF29="Probabilidad"),(AL28-(+AL28*AK29)),IF(AND(AF28="Impacto",AF29="Probabilidad"),(AL27-(+AL27*AK29)),IF(AF29="Impacto",AL28,""))),"")</f>
        <v>7.7759999999999996E-2</v>
      </c>
      <c r="AM29" s="154">
        <f>IFERROR(IF(AND(AF28="Impacto",AF29="Impacto"),(AM28-(+AM28*AK29)),IF(AND(AF28="Probabilidad",AF29="Impacto"),(AM27-(+AM27*AK29)),IF(AF29="Probabilidad",AM28,""))),"")</f>
        <v>0.6</v>
      </c>
      <c r="AN29" s="155" t="s">
        <v>218</v>
      </c>
      <c r="AO29" s="127" t="s">
        <v>219</v>
      </c>
      <c r="AP29" s="127" t="s">
        <v>220</v>
      </c>
      <c r="AQ29" s="155" t="s">
        <v>244</v>
      </c>
      <c r="AR29" s="837"/>
      <c r="AS29" s="855"/>
      <c r="AT29" s="855"/>
      <c r="AU29" s="852"/>
      <c r="AV29" s="855"/>
      <c r="AW29" s="855"/>
      <c r="AX29" s="852"/>
      <c r="AY29" s="852"/>
      <c r="AZ29" s="852"/>
      <c r="BA29" s="798"/>
      <c r="BB29" s="131"/>
      <c r="BC29" s="131"/>
      <c r="BD29" s="175" t="str">
        <f t="shared" si="11"/>
        <v/>
      </c>
      <c r="BE29" s="151"/>
      <c r="BF29" s="151"/>
      <c r="BG29" s="151"/>
      <c r="BH29" s="151"/>
      <c r="BI29" s="131"/>
      <c r="BJ29" s="131"/>
      <c r="BK29" s="131"/>
      <c r="BL29" s="131"/>
      <c r="BM29" s="157"/>
      <c r="BN29" s="157"/>
      <c r="BO29" s="157"/>
      <c r="BP29" s="157"/>
      <c r="BQ29" s="158" t="str">
        <f t="shared" si="12"/>
        <v/>
      </c>
      <c r="BR29" s="159" t="str">
        <f t="shared" si="13"/>
        <v/>
      </c>
      <c r="BS29" s="975"/>
      <c r="BT29" s="1017"/>
      <c r="BU29" s="975"/>
      <c r="BV29" s="975"/>
    </row>
    <row r="30" spans="1:74" ht="15.75" customHeight="1" x14ac:dyDescent="0.25">
      <c r="A30" s="1348"/>
      <c r="B30" s="1276"/>
      <c r="C30" s="1353"/>
      <c r="D30" s="931"/>
      <c r="E30" s="831"/>
      <c r="F30" s="834"/>
      <c r="G30" s="804"/>
      <c r="H30" s="837"/>
      <c r="I30" s="798"/>
      <c r="J30" s="840"/>
      <c r="K30" s="843"/>
      <c r="L30" s="804"/>
      <c r="M30" s="846"/>
      <c r="N30" s="804"/>
      <c r="O30" s="804"/>
      <c r="P30" s="868"/>
      <c r="Q30" s="880"/>
      <c r="R30" s="798"/>
      <c r="S30" s="861"/>
      <c r="T30" s="798"/>
      <c r="U30" s="861"/>
      <c r="V30" s="798"/>
      <c r="W30" s="861"/>
      <c r="X30" s="864"/>
      <c r="Y30" s="861"/>
      <c r="Z30" s="861"/>
      <c r="AA30" s="852"/>
      <c r="AB30" s="152">
        <v>5</v>
      </c>
      <c r="AC30" s="151"/>
      <c r="AD30" s="151"/>
      <c r="AE30" s="151"/>
      <c r="AF30" s="147" t="str">
        <f t="shared" si="7"/>
        <v/>
      </c>
      <c r="AG30" s="153"/>
      <c r="AH30" s="148" t="str">
        <f t="shared" si="8"/>
        <v/>
      </c>
      <c r="AI30" s="153"/>
      <c r="AJ30" s="148" t="str">
        <f t="shared" si="9"/>
        <v/>
      </c>
      <c r="AK30" s="149" t="str">
        <f t="shared" si="10"/>
        <v/>
      </c>
      <c r="AL30" s="154" t="str">
        <f>IFERROR(IF(AND(AF29="Probabilidad",AF30="Probabilidad"),(AL29-(+AL29*AK30)),IF(AND(AF29="Impacto",AF30="Probabilidad"),(AL28-(+AL28*AK30)),IF(AF30="Impacto",AL29,""))),"")</f>
        <v/>
      </c>
      <c r="AM30" s="154" t="str">
        <f>IFERROR(IF(AND(AF29="Impacto",AF30="Impacto"),(AM29-(+AM29*AK30)),IF(AND(AF29="Probabilidad",AF30="Impacto"),(AM28-(+AM28*AK30)),IF(AF30="Probabilidad",AM29,""))),"")</f>
        <v/>
      </c>
      <c r="AN30" s="155"/>
      <c r="AO30" s="155"/>
      <c r="AP30" s="155"/>
      <c r="AQ30" s="155"/>
      <c r="AR30" s="837"/>
      <c r="AS30" s="855"/>
      <c r="AT30" s="855"/>
      <c r="AU30" s="852"/>
      <c r="AV30" s="855"/>
      <c r="AW30" s="855"/>
      <c r="AX30" s="852"/>
      <c r="AY30" s="852"/>
      <c r="AZ30" s="852"/>
      <c r="BA30" s="798"/>
      <c r="BB30" s="131"/>
      <c r="BC30" s="131"/>
      <c r="BD30" s="175" t="str">
        <f t="shared" si="11"/>
        <v/>
      </c>
      <c r="BE30" s="151"/>
      <c r="BF30" s="151"/>
      <c r="BG30" s="151"/>
      <c r="BH30" s="151"/>
      <c r="BI30" s="131"/>
      <c r="BJ30" s="131"/>
      <c r="BK30" s="131"/>
      <c r="BL30" s="131"/>
      <c r="BM30" s="157"/>
      <c r="BN30" s="157"/>
      <c r="BO30" s="157"/>
      <c r="BP30" s="157"/>
      <c r="BQ30" s="158" t="str">
        <f t="shared" si="12"/>
        <v/>
      </c>
      <c r="BR30" s="159" t="str">
        <f t="shared" si="13"/>
        <v/>
      </c>
      <c r="BS30" s="975"/>
      <c r="BT30" s="1017"/>
      <c r="BU30" s="975"/>
      <c r="BV30" s="975"/>
    </row>
    <row r="31" spans="1:74" ht="15.75" customHeight="1" x14ac:dyDescent="0.25">
      <c r="A31" s="1349"/>
      <c r="B31" s="1351"/>
      <c r="C31" s="1354"/>
      <c r="D31" s="932"/>
      <c r="E31" s="832"/>
      <c r="F31" s="835"/>
      <c r="G31" s="805"/>
      <c r="H31" s="838"/>
      <c r="I31" s="799"/>
      <c r="J31" s="841"/>
      <c r="K31" s="844"/>
      <c r="L31" s="805"/>
      <c r="M31" s="847"/>
      <c r="N31" s="805"/>
      <c r="O31" s="805"/>
      <c r="P31" s="869"/>
      <c r="Q31" s="881"/>
      <c r="R31" s="799"/>
      <c r="S31" s="862"/>
      <c r="T31" s="799"/>
      <c r="U31" s="862"/>
      <c r="V31" s="799"/>
      <c r="W31" s="862"/>
      <c r="X31" s="865"/>
      <c r="Y31" s="862"/>
      <c r="Z31" s="862"/>
      <c r="AA31" s="853"/>
      <c r="AB31" s="164">
        <v>6</v>
      </c>
      <c r="AC31" s="162"/>
      <c r="AD31" s="162"/>
      <c r="AE31" s="162"/>
      <c r="AF31" s="177" t="str">
        <f t="shared" si="7"/>
        <v/>
      </c>
      <c r="AG31" s="165"/>
      <c r="AH31" s="163" t="str">
        <f t="shared" si="8"/>
        <v/>
      </c>
      <c r="AI31" s="165"/>
      <c r="AJ31" s="163" t="str">
        <f t="shared" si="9"/>
        <v/>
      </c>
      <c r="AK31" s="166" t="str">
        <f t="shared" si="10"/>
        <v/>
      </c>
      <c r="AL31" s="222" t="str">
        <f>IFERROR(IF(AND(AF30="Probabilidad",AF31="Probabilidad"),(AL30-(+AL30*AK31)),IF(AND(AF30="Impacto",AF31="Probabilidad"),(AL29-(+AL29*AK31)),IF(AF31="Impacto",AL30,""))),"")</f>
        <v/>
      </c>
      <c r="AM31" s="222" t="str">
        <f>IFERROR(IF(AND(AF30="Impacto",AF31="Impacto"),(AM30-(+AM30*AK31)),IF(AND(AF30="Probabilidad",AF31="Impacto"),(AM29-(+AM29*AK31)),IF(AF31="Probabilidad",AM30,""))),"")</f>
        <v/>
      </c>
      <c r="AN31" s="223"/>
      <c r="AO31" s="223"/>
      <c r="AP31" s="223"/>
      <c r="AQ31" s="223"/>
      <c r="AR31" s="838"/>
      <c r="AS31" s="856"/>
      <c r="AT31" s="856"/>
      <c r="AU31" s="853"/>
      <c r="AV31" s="856"/>
      <c r="AW31" s="856"/>
      <c r="AX31" s="853"/>
      <c r="AY31" s="853"/>
      <c r="AZ31" s="853"/>
      <c r="BA31" s="799"/>
      <c r="BB31" s="169"/>
      <c r="BC31" s="169"/>
      <c r="BD31" s="178" t="str">
        <f t="shared" si="11"/>
        <v/>
      </c>
      <c r="BE31" s="162"/>
      <c r="BF31" s="162"/>
      <c r="BG31" s="162"/>
      <c r="BH31" s="162"/>
      <c r="BI31" s="169"/>
      <c r="BJ31" s="169"/>
      <c r="BK31" s="169"/>
      <c r="BL31" s="169"/>
      <c r="BM31" s="170"/>
      <c r="BN31" s="170"/>
      <c r="BO31" s="170"/>
      <c r="BP31" s="170"/>
      <c r="BQ31" s="171" t="str">
        <f t="shared" si="12"/>
        <v/>
      </c>
      <c r="BR31" s="172" t="str">
        <f t="shared" si="13"/>
        <v/>
      </c>
      <c r="BS31" s="976"/>
      <c r="BT31" s="1049"/>
      <c r="BU31" s="976"/>
      <c r="BV31" s="976"/>
    </row>
    <row r="32" spans="1:74" ht="145.5" x14ac:dyDescent="0.25">
      <c r="A32" s="1355" t="s">
        <v>1035</v>
      </c>
      <c r="B32" s="1357" t="s">
        <v>202</v>
      </c>
      <c r="C32" s="1358" t="s">
        <v>1036</v>
      </c>
      <c r="D32" s="930" t="s">
        <v>1388</v>
      </c>
      <c r="E32" s="830" t="s">
        <v>1037</v>
      </c>
      <c r="F32" s="833">
        <v>1</v>
      </c>
      <c r="G32" s="803" t="s">
        <v>1441</v>
      </c>
      <c r="H32" s="836"/>
      <c r="I32" s="797"/>
      <c r="J32" s="839" t="s">
        <v>1442</v>
      </c>
      <c r="K32" s="842" t="s">
        <v>324</v>
      </c>
      <c r="L32" s="803" t="s">
        <v>325</v>
      </c>
      <c r="M32" s="873" t="s">
        <v>1443</v>
      </c>
      <c r="N32" s="803"/>
      <c r="O32" s="803"/>
      <c r="P32" s="867"/>
      <c r="Q32" s="857"/>
      <c r="R32" s="797" t="s">
        <v>353</v>
      </c>
      <c r="S32" s="860">
        <f>IF(R32="Muy Alta",100%,IF(R32="Alta",80%,IF(R32="Media",60%,IF(R32="Baja",40%,IF(R32="Muy Baja",20%,"")))))</f>
        <v>0.8</v>
      </c>
      <c r="T32" s="797" t="s">
        <v>328</v>
      </c>
      <c r="U32" s="860">
        <f>IF(T32="Catastrófico",100%,IF(T32="Mayor",80%,IF(T32="Moderado",60%,IF(T32="Menor",40%,IF(T32="Leve",20%,"")))))</f>
        <v>0.2</v>
      </c>
      <c r="V32" s="797" t="s">
        <v>253</v>
      </c>
      <c r="W32" s="860">
        <f>IF(V32="Catastrófico",100%,IF(V32="Mayor",80%,IF(V32="Moderado",60%,IF(V32="Menor",40%,IF(V32="Leve",20%,"")))))</f>
        <v>0.4</v>
      </c>
      <c r="X32" s="863" t="str">
        <f>IF(Y32=100%,"Catastrófico",IF(Y32=80%,"Mayor",IF(Y32=60%,"Moderado",IF(Y32=40%,"Menor",IF(Y32=20%,"Leve","")))))</f>
        <v>Menor</v>
      </c>
      <c r="Y32" s="860">
        <f>IF(AND(U32="",W32=""),"",MAX(U32,W32))</f>
        <v>0.4</v>
      </c>
      <c r="Z32" s="860" t="str">
        <f>CONCATENATE(R32,X32)</f>
        <v>AltaMenor</v>
      </c>
      <c r="AA32" s="851" t="str">
        <f>IF(Z32="Muy AltaLeve","Alto",IF(Z32="Muy AltaMenor","Alto",IF(Z32="Muy AltaModerado","Alto",IF(Z32="Muy AltaMayor","Alto",IF(Z32="Muy AltaCatastrófico","Extremo",IF(Z32="AltaLeve","Moderado",IF(Z32="AltaMenor","Moderado",IF(Z32="AltaModerado","Alto",IF(Z32="AltaMayor","Alto",IF(Z32="AltaCatastrófico","Extremo",IF(Z32="MediaLeve","Moderado",IF(Z32="MediaMenor","Moderado",IF(Z32="MediaModerado","Moderado",IF(Z32="MediaMayor","Alto",IF(Z32="MediaCatastrófico","Extremo",IF(Z32="BajaLeve","Bajo",IF(Z32="BajaMenor","Moderado",IF(Z32="BajaModerado","Moderado",IF(Z32="BajaMayor","Alto",IF(Z32="BajaCatastrófico","Extremo",IF(Z32="Muy BajaLeve","Bajo",IF(Z32="Muy BajaMenor","Bajo",IF(Z32="Muy BajaModerado","Moderado",IF(Z32="Muy BajaMayor","Alto",IF(Z32="Muy BajaCatastrófico","Extremo","")))))))))))))))))))))))))</f>
        <v>Moderado</v>
      </c>
      <c r="AB32" s="98">
        <v>1</v>
      </c>
      <c r="AC32" s="552" t="s">
        <v>1055</v>
      </c>
      <c r="AD32" s="695" t="s">
        <v>274</v>
      </c>
      <c r="AE32" s="552" t="s">
        <v>1444</v>
      </c>
      <c r="AF32" s="639" t="str">
        <f t="shared" si="7"/>
        <v>Probabilidad</v>
      </c>
      <c r="AG32" s="615" t="s">
        <v>216</v>
      </c>
      <c r="AH32" s="555">
        <f t="shared" si="8"/>
        <v>0.25</v>
      </c>
      <c r="AI32" s="615" t="s">
        <v>217</v>
      </c>
      <c r="AJ32" s="555">
        <f t="shared" si="9"/>
        <v>0.15</v>
      </c>
      <c r="AK32" s="554">
        <f t="shared" si="10"/>
        <v>0.4</v>
      </c>
      <c r="AL32" s="640">
        <f>IFERROR(IF(AF32="Probabilidad",(S32-(+S32*AK32)),IF(AF32="Impacto",S32,"")),"")</f>
        <v>0.48</v>
      </c>
      <c r="AM32" s="640">
        <f>IFERROR(IF(AF32="Impacto",(Y32-(+Y32*AK32)),IF(AF32="Probabilidad",Y32,"")),"")</f>
        <v>0.4</v>
      </c>
      <c r="AN32" s="51" t="s">
        <v>218</v>
      </c>
      <c r="AO32" s="51" t="s">
        <v>296</v>
      </c>
      <c r="AP32" s="51" t="s">
        <v>220</v>
      </c>
      <c r="AQ32" s="51" t="s">
        <v>221</v>
      </c>
      <c r="AR32" s="836" t="s">
        <v>1445</v>
      </c>
      <c r="AS32" s="854">
        <f>S32</f>
        <v>0.8</v>
      </c>
      <c r="AT32" s="854">
        <f>IF(AL32="","",MIN(AL32:AL37))</f>
        <v>0.28799999999999998</v>
      </c>
      <c r="AU32" s="851" t="str">
        <f>IFERROR(IF(AT32="","",IF(AT32&lt;=0.2,"Muy Baja",IF(AT32&lt;=0.4,"Baja",IF(AT32&lt;=0.6,"Media",IF(AT32&lt;=0.8,"Alta","Muy Alta"))))),"")</f>
        <v>Baja</v>
      </c>
      <c r="AV32" s="854">
        <f>Y32</f>
        <v>0.4</v>
      </c>
      <c r="AW32" s="854">
        <f>IF(AM32="","",MIN(AM32:AM37))</f>
        <v>0.30000000000000004</v>
      </c>
      <c r="AX32" s="851" t="str">
        <f>IFERROR(IF(AW32="","",IF(AW32&lt;=0.2,"Leve",IF(AW32&lt;=0.4,"Menor",IF(AW32&lt;=0.6,"Moderado",IF(AW32&lt;=0.8,"Mayor","Catastrófico"))))),"")</f>
        <v>Menor</v>
      </c>
      <c r="AY32" s="851" t="str">
        <f>AA32</f>
        <v>Moderado</v>
      </c>
      <c r="AZ32" s="851" t="str">
        <f>IFERROR(IF(OR(AND(AU32="Muy Baja",AX32="Leve"),AND(AU32="Muy Baja",AX32="Menor"),AND(AU32="Baja",AX32="Leve")),"Bajo",IF(OR(AND(AU32="Muy baja",AX32="Moderado"),AND(AU32="Baja",AX32="Menor"),AND(AU32="Baja",AX32="Moderado"),AND(AU32="Media",AX32="Leve"),AND(AU32="Media",AX32="Menor"),AND(AU32="Media",AX32="Moderado"),AND(AU32="Alta",AX32="Leve"),AND(AU32="Alta",AX32="Menor")),"Moderado",IF(OR(AND(AU32="Muy Baja",AX32="Mayor"),AND(AU32="Baja",AX32="Mayor"),AND(AU32="Media",AX32="Mayor"),AND(AU32="Alta",AX32="Moderado"),AND(AU32="Alta",AX32="Mayor"),AND(AU32="Muy Alta",AX32="Leve"),AND(AU32="Muy Alta",AX32="Menor"),AND(AU32="Muy Alta",AX32="Moderado"),AND(AU32="Muy Alta",AX32="Mayor")),"Alto",IF(OR(AND(AU32="Muy Baja",AX32="Catastrófico"),AND(AU32="Baja",AX32="Catastrófico"),AND(AU32="Media",AX32="Catastrófico"),AND(AU32="Alta",AX32="Catastrófico"),AND(AU32="Muy Alta",AX32="Catastrófico")),"Extremo","")))),"")</f>
        <v>Moderado</v>
      </c>
      <c r="BA32" s="797" t="s">
        <v>223</v>
      </c>
      <c r="BB32" s="312" t="s">
        <v>1446</v>
      </c>
      <c r="BC32" s="785" t="s">
        <v>1447</v>
      </c>
      <c r="BD32" s="625">
        <f>IF(SUM(BE32:BH32)=0,"",SUM(BE32:BH32))</f>
        <v>4</v>
      </c>
      <c r="BE32" s="13">
        <v>1</v>
      </c>
      <c r="BF32" s="13">
        <v>1</v>
      </c>
      <c r="BG32" s="13">
        <v>1</v>
      </c>
      <c r="BH32" s="13">
        <v>1</v>
      </c>
      <c r="BI32" s="312" t="s">
        <v>1448</v>
      </c>
      <c r="BJ32" s="312" t="s">
        <v>1449</v>
      </c>
      <c r="BK32" s="730" t="s">
        <v>1450</v>
      </c>
      <c r="BL32" s="730" t="s">
        <v>1451</v>
      </c>
      <c r="BM32" s="722">
        <v>1</v>
      </c>
      <c r="BN32" s="694"/>
      <c r="BO32" s="694"/>
      <c r="BP32" s="49"/>
      <c r="BQ32" s="105">
        <f t="shared" si="12"/>
        <v>1</v>
      </c>
      <c r="BR32" s="129">
        <f t="shared" si="13"/>
        <v>0.25</v>
      </c>
      <c r="BS32" s="818" t="s">
        <v>278</v>
      </c>
      <c r="BT32" s="803" t="s">
        <v>1046</v>
      </c>
      <c r="BU32" s="818" t="s">
        <v>278</v>
      </c>
      <c r="BV32" s="818" t="s">
        <v>278</v>
      </c>
    </row>
    <row r="33" spans="1:74" ht="145.5" x14ac:dyDescent="0.25">
      <c r="A33" s="1348"/>
      <c r="B33" s="1276"/>
      <c r="C33" s="1353"/>
      <c r="D33" s="931"/>
      <c r="E33" s="831"/>
      <c r="F33" s="834"/>
      <c r="G33" s="804"/>
      <c r="H33" s="837"/>
      <c r="I33" s="798"/>
      <c r="J33" s="840"/>
      <c r="K33" s="843"/>
      <c r="L33" s="804"/>
      <c r="M33" s="874"/>
      <c r="N33" s="804"/>
      <c r="O33" s="804"/>
      <c r="P33" s="868"/>
      <c r="Q33" s="858"/>
      <c r="R33" s="798"/>
      <c r="S33" s="861"/>
      <c r="T33" s="798"/>
      <c r="U33" s="861"/>
      <c r="V33" s="798"/>
      <c r="W33" s="861"/>
      <c r="X33" s="864"/>
      <c r="Y33" s="861"/>
      <c r="Z33" s="861"/>
      <c r="AA33" s="852"/>
      <c r="AB33" s="152">
        <v>2</v>
      </c>
      <c r="AC33" s="303" t="s">
        <v>1059</v>
      </c>
      <c r="AD33" s="180" t="s">
        <v>274</v>
      </c>
      <c r="AE33" s="303" t="s">
        <v>1060</v>
      </c>
      <c r="AF33" s="147" t="str">
        <f t="shared" si="7"/>
        <v>Impacto</v>
      </c>
      <c r="AG33" s="153" t="s">
        <v>267</v>
      </c>
      <c r="AH33" s="148">
        <f t="shared" si="8"/>
        <v>0.1</v>
      </c>
      <c r="AI33" s="153" t="s">
        <v>217</v>
      </c>
      <c r="AJ33" s="148">
        <f t="shared" si="9"/>
        <v>0.15</v>
      </c>
      <c r="AK33" s="149">
        <f t="shared" si="10"/>
        <v>0.25</v>
      </c>
      <c r="AL33" s="154">
        <f>IFERROR(IF(AND(AF32="Probabilidad",AF33="Probabilidad"),(AL32-(+AL32*AK33)),IF(AF33="Probabilidad",(S32-(+S32*AK33)),IF(AF33="Impacto",AL32,""))),"")</f>
        <v>0.48</v>
      </c>
      <c r="AM33" s="154">
        <f>IFERROR(IF(AND(AF32="Impacto",AF33="Impacto"),(AM32-(+AM32*AK33)),IF(AF33="Impacto",(Y32-(+Y32*AK33)),IF(AF33="Probabilidad",AM32,""))),"")</f>
        <v>0.30000000000000004</v>
      </c>
      <c r="AN33" s="155" t="s">
        <v>218</v>
      </c>
      <c r="AO33" s="155" t="s">
        <v>296</v>
      </c>
      <c r="AP33" s="155" t="s">
        <v>220</v>
      </c>
      <c r="AQ33" s="155" t="s">
        <v>221</v>
      </c>
      <c r="AR33" s="837"/>
      <c r="AS33" s="855"/>
      <c r="AT33" s="855"/>
      <c r="AU33" s="852"/>
      <c r="AV33" s="855"/>
      <c r="AW33" s="855"/>
      <c r="AX33" s="852"/>
      <c r="AY33" s="852"/>
      <c r="AZ33" s="852"/>
      <c r="BA33" s="1168"/>
      <c r="BB33" s="272"/>
      <c r="BC33" s="272"/>
      <c r="BD33" s="282" t="str">
        <f>IF(SUM(BE33:BH33)=0,"",SUM(BE33:BH33))</f>
        <v/>
      </c>
      <c r="BE33" s="272"/>
      <c r="BF33" s="272"/>
      <c r="BG33" s="272"/>
      <c r="BH33" s="272"/>
      <c r="BI33" s="272"/>
      <c r="BJ33" s="272"/>
      <c r="BK33" s="209"/>
      <c r="BL33" s="211"/>
      <c r="BM33" s="157"/>
      <c r="BN33" s="157"/>
      <c r="BO33" s="157"/>
      <c r="BP33" s="157"/>
      <c r="BQ33" s="158" t="str">
        <f t="shared" si="12"/>
        <v/>
      </c>
      <c r="BR33" s="159" t="str">
        <f t="shared" si="13"/>
        <v/>
      </c>
      <c r="BS33" s="819"/>
      <c r="BT33" s="804"/>
      <c r="BU33" s="819"/>
      <c r="BV33" s="819"/>
    </row>
    <row r="34" spans="1:74" ht="96" customHeight="1" x14ac:dyDescent="0.25">
      <c r="A34" s="1348"/>
      <c r="B34" s="1276"/>
      <c r="C34" s="1353"/>
      <c r="D34" s="931"/>
      <c r="E34" s="831"/>
      <c r="F34" s="834"/>
      <c r="G34" s="804"/>
      <c r="H34" s="837"/>
      <c r="I34" s="798"/>
      <c r="J34" s="840"/>
      <c r="K34" s="843"/>
      <c r="L34" s="804"/>
      <c r="M34" s="874"/>
      <c r="N34" s="804"/>
      <c r="O34" s="804"/>
      <c r="P34" s="868"/>
      <c r="Q34" s="858"/>
      <c r="R34" s="798"/>
      <c r="S34" s="861"/>
      <c r="T34" s="798"/>
      <c r="U34" s="861"/>
      <c r="V34" s="798"/>
      <c r="W34" s="861"/>
      <c r="X34" s="864"/>
      <c r="Y34" s="861"/>
      <c r="Z34" s="861"/>
      <c r="AA34" s="852"/>
      <c r="AB34" s="152">
        <v>3</v>
      </c>
      <c r="AC34" s="303" t="s">
        <v>1067</v>
      </c>
      <c r="AD34" s="180" t="s">
        <v>274</v>
      </c>
      <c r="AE34" s="303" t="s">
        <v>1452</v>
      </c>
      <c r="AF34" s="147" t="str">
        <f t="shared" si="7"/>
        <v>Probabilidad</v>
      </c>
      <c r="AG34" s="153" t="s">
        <v>216</v>
      </c>
      <c r="AH34" s="148">
        <f t="shared" si="8"/>
        <v>0.25</v>
      </c>
      <c r="AI34" s="153" t="s">
        <v>217</v>
      </c>
      <c r="AJ34" s="148">
        <f t="shared" si="9"/>
        <v>0.15</v>
      </c>
      <c r="AK34" s="149">
        <f t="shared" si="10"/>
        <v>0.4</v>
      </c>
      <c r="AL34" s="154">
        <f>IFERROR(IF(AND(AF33="Probabilidad",AF34="Probabilidad"),(AL33-(+AL33*AK34)),IF(AND(AF33="Impacto",AF34="Probabilidad"),(AL32-(+AL32*AK34)),IF(AF34="Impacto",AL33,""))),"")</f>
        <v>0.28799999999999998</v>
      </c>
      <c r="AM34" s="154">
        <f>IFERROR(IF(AND(AF33="Impacto",AF34="Impacto"),(AM33-(+AM33*AK34)),IF(AND(AF33="Probabilidad",AF34="Impacto"),(AM32-(+AM32*AK34)),IF(AF34="Probabilidad",AM33,""))),"")</f>
        <v>0.30000000000000004</v>
      </c>
      <c r="AN34" s="155" t="s">
        <v>218</v>
      </c>
      <c r="AO34" s="155" t="s">
        <v>296</v>
      </c>
      <c r="AP34" s="155" t="s">
        <v>220</v>
      </c>
      <c r="AQ34" s="155" t="s">
        <v>221</v>
      </c>
      <c r="AR34" s="837"/>
      <c r="AS34" s="855"/>
      <c r="AT34" s="855"/>
      <c r="AU34" s="852"/>
      <c r="AV34" s="855"/>
      <c r="AW34" s="855"/>
      <c r="AX34" s="852"/>
      <c r="AY34" s="852"/>
      <c r="AZ34" s="852"/>
      <c r="BA34" s="798"/>
      <c r="BB34" s="238"/>
      <c r="BC34" s="238"/>
      <c r="BD34" s="566" t="str">
        <f t="shared" ref="BD34:BD43" si="14">IF(SUM(BE34:BH34)=0,"",SUM(BE34:BH34))</f>
        <v/>
      </c>
      <c r="BE34" s="29"/>
      <c r="BF34" s="29"/>
      <c r="BG34" s="29"/>
      <c r="BH34" s="29"/>
      <c r="BI34" s="238"/>
      <c r="BJ34" s="238"/>
      <c r="BK34" s="238"/>
      <c r="BL34" s="131"/>
      <c r="BM34" s="157"/>
      <c r="BN34" s="157"/>
      <c r="BO34" s="157"/>
      <c r="BP34" s="157"/>
      <c r="BQ34" s="158" t="str">
        <f t="shared" si="12"/>
        <v/>
      </c>
      <c r="BR34" s="159" t="str">
        <f t="shared" si="13"/>
        <v/>
      </c>
      <c r="BS34" s="819"/>
      <c r="BT34" s="804"/>
      <c r="BU34" s="819"/>
      <c r="BV34" s="819"/>
    </row>
    <row r="35" spans="1:74" ht="15.75" customHeight="1" x14ac:dyDescent="0.25">
      <c r="A35" s="1348"/>
      <c r="B35" s="1276"/>
      <c r="C35" s="1353"/>
      <c r="D35" s="931"/>
      <c r="E35" s="831"/>
      <c r="F35" s="834"/>
      <c r="G35" s="804"/>
      <c r="H35" s="837"/>
      <c r="I35" s="798"/>
      <c r="J35" s="840"/>
      <c r="K35" s="843"/>
      <c r="L35" s="804"/>
      <c r="M35" s="874"/>
      <c r="N35" s="804"/>
      <c r="O35" s="804"/>
      <c r="P35" s="868"/>
      <c r="Q35" s="858"/>
      <c r="R35" s="798"/>
      <c r="S35" s="861"/>
      <c r="T35" s="798"/>
      <c r="U35" s="861"/>
      <c r="V35" s="798"/>
      <c r="W35" s="861"/>
      <c r="X35" s="864"/>
      <c r="Y35" s="861"/>
      <c r="Z35" s="861"/>
      <c r="AA35" s="852"/>
      <c r="AB35" s="152">
        <v>4</v>
      </c>
      <c r="AC35" s="303"/>
      <c r="AD35" s="151"/>
      <c r="AE35" s="303"/>
      <c r="AF35" s="147" t="str">
        <f t="shared" si="7"/>
        <v/>
      </c>
      <c r="AG35" s="153"/>
      <c r="AH35" s="148" t="str">
        <f t="shared" si="8"/>
        <v/>
      </c>
      <c r="AI35" s="153"/>
      <c r="AJ35" s="148" t="str">
        <f t="shared" si="9"/>
        <v/>
      </c>
      <c r="AK35" s="149" t="str">
        <f t="shared" si="10"/>
        <v/>
      </c>
      <c r="AL35" s="154" t="str">
        <f>IFERROR(IF(AND(AF34="Probabilidad",AF35="Probabilidad"),(AL34-(+AL34*AK35)),IF(AND(AF34="Impacto",AF35="Probabilidad"),(AL33-(+AL33*AK35)),IF(AF35="Impacto",AL34,""))),"")</f>
        <v/>
      </c>
      <c r="AM35" s="154" t="str">
        <f>IFERROR(IF(AND(AF34="Impacto",AF35="Impacto"),(AM34-(+AM34*AK35)),IF(AND(AF34="Probabilidad",AF35="Impacto"),(AM33-(+AM33*AK35)),IF(AF35="Probabilidad",AM34,""))),"")</f>
        <v/>
      </c>
      <c r="AN35" s="155"/>
      <c r="AO35" s="155"/>
      <c r="AP35" s="155"/>
      <c r="AQ35" s="155"/>
      <c r="AR35" s="837"/>
      <c r="AS35" s="855"/>
      <c r="AT35" s="855"/>
      <c r="AU35" s="852"/>
      <c r="AV35" s="855"/>
      <c r="AW35" s="855"/>
      <c r="AX35" s="852"/>
      <c r="AY35" s="852"/>
      <c r="AZ35" s="852"/>
      <c r="BA35" s="798"/>
      <c r="BB35" s="131"/>
      <c r="BC35" s="131"/>
      <c r="BD35" s="175" t="str">
        <f t="shared" si="14"/>
        <v/>
      </c>
      <c r="BE35" s="151"/>
      <c r="BF35" s="151"/>
      <c r="BG35" s="151"/>
      <c r="BH35" s="151"/>
      <c r="BI35" s="131"/>
      <c r="BJ35" s="131"/>
      <c r="BK35" s="131"/>
      <c r="BL35" s="131"/>
      <c r="BM35" s="157"/>
      <c r="BN35" s="157"/>
      <c r="BO35" s="157"/>
      <c r="BP35" s="157"/>
      <c r="BQ35" s="158" t="str">
        <f t="shared" si="12"/>
        <v/>
      </c>
      <c r="BR35" s="159" t="str">
        <f t="shared" si="13"/>
        <v/>
      </c>
      <c r="BS35" s="819"/>
      <c r="BT35" s="804"/>
      <c r="BU35" s="819"/>
      <c r="BV35" s="819"/>
    </row>
    <row r="36" spans="1:74" ht="15.75" customHeight="1" x14ac:dyDescent="0.25">
      <c r="A36" s="1348"/>
      <c r="B36" s="1276"/>
      <c r="C36" s="1353"/>
      <c r="D36" s="931"/>
      <c r="E36" s="831"/>
      <c r="F36" s="834"/>
      <c r="G36" s="804"/>
      <c r="H36" s="837"/>
      <c r="I36" s="798"/>
      <c r="J36" s="840"/>
      <c r="K36" s="843"/>
      <c r="L36" s="804"/>
      <c r="M36" s="874"/>
      <c r="N36" s="804"/>
      <c r="O36" s="804"/>
      <c r="P36" s="868"/>
      <c r="Q36" s="858"/>
      <c r="R36" s="798"/>
      <c r="S36" s="861"/>
      <c r="T36" s="798"/>
      <c r="U36" s="861"/>
      <c r="V36" s="798"/>
      <c r="W36" s="861"/>
      <c r="X36" s="864"/>
      <c r="Y36" s="861"/>
      <c r="Z36" s="861"/>
      <c r="AA36" s="852"/>
      <c r="AB36" s="152">
        <v>5</v>
      </c>
      <c r="AC36" s="303"/>
      <c r="AD36" s="151"/>
      <c r="AE36" s="303"/>
      <c r="AF36" s="147" t="str">
        <f t="shared" si="7"/>
        <v/>
      </c>
      <c r="AG36" s="153"/>
      <c r="AH36" s="148" t="str">
        <f t="shared" si="8"/>
        <v/>
      </c>
      <c r="AI36" s="153"/>
      <c r="AJ36" s="148" t="str">
        <f t="shared" si="9"/>
        <v/>
      </c>
      <c r="AK36" s="149" t="str">
        <f t="shared" si="10"/>
        <v/>
      </c>
      <c r="AL36" s="154" t="str">
        <f>IFERROR(IF(AND(AF35="Probabilidad",AF36="Probabilidad"),(AL35-(+AL35*AK36)),IF(AND(AF35="Impacto",AF36="Probabilidad"),(AL34-(+AL34*AK36)),IF(AF36="Impacto",AL35,""))),"")</f>
        <v/>
      </c>
      <c r="AM36" s="154" t="str">
        <f>IFERROR(IF(AND(AF35="Impacto",AF36="Impacto"),(AM35-(+AM35*AK36)),IF(AND(AF35="Probabilidad",AF36="Impacto"),(AM34-(+AM34*AK36)),IF(AF36="Probabilidad",AM35,""))),"")</f>
        <v/>
      </c>
      <c r="AN36" s="155"/>
      <c r="AO36" s="155"/>
      <c r="AP36" s="155"/>
      <c r="AQ36" s="155"/>
      <c r="AR36" s="837"/>
      <c r="AS36" s="855"/>
      <c r="AT36" s="855"/>
      <c r="AU36" s="852"/>
      <c r="AV36" s="855"/>
      <c r="AW36" s="855"/>
      <c r="AX36" s="852"/>
      <c r="AY36" s="852"/>
      <c r="AZ36" s="852"/>
      <c r="BA36" s="798"/>
      <c r="BB36" s="131"/>
      <c r="BC36" s="131"/>
      <c r="BD36" s="175" t="str">
        <f t="shared" si="14"/>
        <v/>
      </c>
      <c r="BE36" s="151"/>
      <c r="BF36" s="151"/>
      <c r="BG36" s="151"/>
      <c r="BH36" s="151"/>
      <c r="BI36" s="131"/>
      <c r="BJ36" s="131"/>
      <c r="BK36" s="131"/>
      <c r="BL36" s="131"/>
      <c r="BM36" s="157"/>
      <c r="BN36" s="157"/>
      <c r="BO36" s="157"/>
      <c r="BP36" s="157"/>
      <c r="BQ36" s="158" t="str">
        <f t="shared" si="12"/>
        <v/>
      </c>
      <c r="BR36" s="159" t="str">
        <f t="shared" si="13"/>
        <v/>
      </c>
      <c r="BS36" s="819"/>
      <c r="BT36" s="804"/>
      <c r="BU36" s="819"/>
      <c r="BV36" s="819"/>
    </row>
    <row r="37" spans="1:74" ht="15.75" customHeight="1" x14ac:dyDescent="0.25">
      <c r="A37" s="1348"/>
      <c r="B37" s="1276"/>
      <c r="C37" s="1353"/>
      <c r="D37" s="932"/>
      <c r="E37" s="832"/>
      <c r="F37" s="835"/>
      <c r="G37" s="805"/>
      <c r="H37" s="838"/>
      <c r="I37" s="799"/>
      <c r="J37" s="841"/>
      <c r="K37" s="844"/>
      <c r="L37" s="805"/>
      <c r="M37" s="875"/>
      <c r="N37" s="805"/>
      <c r="O37" s="805"/>
      <c r="P37" s="869"/>
      <c r="Q37" s="859"/>
      <c r="R37" s="799"/>
      <c r="S37" s="862"/>
      <c r="T37" s="799"/>
      <c r="U37" s="862"/>
      <c r="V37" s="799"/>
      <c r="W37" s="862"/>
      <c r="X37" s="865"/>
      <c r="Y37" s="862"/>
      <c r="Z37" s="862"/>
      <c r="AA37" s="853"/>
      <c r="AB37" s="164">
        <v>6</v>
      </c>
      <c r="AC37" s="553"/>
      <c r="AD37" s="549"/>
      <c r="AE37" s="553"/>
      <c r="AF37" s="641" t="str">
        <f t="shared" si="7"/>
        <v/>
      </c>
      <c r="AG37" s="661"/>
      <c r="AH37" s="547" t="str">
        <f t="shared" si="8"/>
        <v/>
      </c>
      <c r="AI37" s="661"/>
      <c r="AJ37" s="547" t="str">
        <f t="shared" si="9"/>
        <v/>
      </c>
      <c r="AK37" s="548" t="str">
        <f t="shared" si="10"/>
        <v/>
      </c>
      <c r="AL37" s="662" t="str">
        <f>IFERROR(IF(AND(AF36="Probabilidad",AF37="Probabilidad"),(AL36-(+AL36*AK37)),IF(AND(AF36="Impacto",AF37="Probabilidad"),(AL35-(+AL35*AK37)),IF(AF37="Impacto",AL36,""))),"")</f>
        <v/>
      </c>
      <c r="AM37" s="662" t="str">
        <f>IFERROR(IF(AND(AF36="Impacto",AF37="Impacto"),(AM36-(+AM36*AK37)),IF(AND(AF36="Probabilidad",AF37="Impacto"),(AM35-(+AM35*AK37)),IF(AF37="Probabilidad",AM36,""))),"")</f>
        <v/>
      </c>
      <c r="AN37" s="223"/>
      <c r="AO37" s="223"/>
      <c r="AP37" s="223"/>
      <c r="AQ37" s="223"/>
      <c r="AR37" s="838"/>
      <c r="AS37" s="856"/>
      <c r="AT37" s="856"/>
      <c r="AU37" s="853"/>
      <c r="AV37" s="856"/>
      <c r="AW37" s="856"/>
      <c r="AX37" s="853"/>
      <c r="AY37" s="853"/>
      <c r="AZ37" s="853"/>
      <c r="BA37" s="799"/>
      <c r="BB37" s="169"/>
      <c r="BC37" s="169"/>
      <c r="BD37" s="178" t="str">
        <f t="shared" si="14"/>
        <v/>
      </c>
      <c r="BE37" s="162"/>
      <c r="BF37" s="162"/>
      <c r="BG37" s="162"/>
      <c r="BH37" s="162"/>
      <c r="BI37" s="169"/>
      <c r="BJ37" s="169"/>
      <c r="BK37" s="169"/>
      <c r="BL37" s="169"/>
      <c r="BM37" s="170"/>
      <c r="BN37" s="170"/>
      <c r="BO37" s="170"/>
      <c r="BP37" s="170"/>
      <c r="BQ37" s="171" t="str">
        <f t="shared" si="12"/>
        <v/>
      </c>
      <c r="BR37" s="172" t="str">
        <f t="shared" si="13"/>
        <v/>
      </c>
      <c r="BS37" s="820"/>
      <c r="BT37" s="805"/>
      <c r="BU37" s="820"/>
      <c r="BV37" s="820"/>
    </row>
    <row r="38" spans="1:74" ht="243" customHeight="1" x14ac:dyDescent="0.25">
      <c r="A38" s="1348"/>
      <c r="B38" s="1276"/>
      <c r="C38" s="1353"/>
      <c r="D38" s="930" t="s">
        <v>1388</v>
      </c>
      <c r="E38" s="830" t="s">
        <v>1037</v>
      </c>
      <c r="F38" s="833">
        <v>2</v>
      </c>
      <c r="G38" s="803" t="s">
        <v>1453</v>
      </c>
      <c r="H38" s="836"/>
      <c r="I38" s="797"/>
      <c r="J38" s="839" t="s">
        <v>1454</v>
      </c>
      <c r="K38" s="842" t="s">
        <v>324</v>
      </c>
      <c r="L38" s="803" t="s">
        <v>325</v>
      </c>
      <c r="M38" s="873" t="s">
        <v>1455</v>
      </c>
      <c r="N38" s="803"/>
      <c r="O38" s="803"/>
      <c r="P38" s="848"/>
      <c r="Q38" s="857"/>
      <c r="R38" s="797" t="s">
        <v>212</v>
      </c>
      <c r="S38" s="860">
        <f>IF(R38="Muy Alta",100%,IF(R38="Alta",80%,IF(R38="Media",60%,IF(R38="Baja",40%,IF(R38="Muy Baja",20%,"")))))</f>
        <v>0.6</v>
      </c>
      <c r="T38" s="797" t="s">
        <v>328</v>
      </c>
      <c r="U38" s="860">
        <f>IF(T38="Catastrófico",100%,IF(T38="Mayor",80%,IF(T38="Moderado",60%,IF(T38="Menor",40%,IF(T38="Leve",20%,"")))))</f>
        <v>0.2</v>
      </c>
      <c r="V38" s="797" t="s">
        <v>253</v>
      </c>
      <c r="W38" s="860">
        <f>IF(V38="Catastrófico",100%,IF(V38="Mayor",80%,IF(V38="Moderado",60%,IF(V38="Menor",40%,IF(V38="Leve",20%,"")))))</f>
        <v>0.4</v>
      </c>
      <c r="X38" s="863" t="str">
        <f>IF(Y38=100%,"Catastrófico",IF(Y38=80%,"Mayor",IF(Y38=60%,"Moderado",IF(Y38=40%,"Menor",IF(Y38=20%,"Leve","")))))</f>
        <v>Menor</v>
      </c>
      <c r="Y38" s="860">
        <f>IF(AND(U38="",W38=""),"",MAX(U38,W38))</f>
        <v>0.4</v>
      </c>
      <c r="Z38" s="860" t="str">
        <f>CONCATENATE(R38,X38)</f>
        <v>MediaMenor</v>
      </c>
      <c r="AA38" s="851" t="str">
        <f>IF(Z38="Muy AltaLeve","Alto",IF(Z38="Muy AltaMenor","Alto",IF(Z38="Muy AltaModerado","Alto",IF(Z38="Muy AltaMayor","Alto",IF(Z38="Muy AltaCatastrófico","Extremo",IF(Z38="AltaLeve","Moderado",IF(Z38="AltaMenor","Moderado",IF(Z38="AltaModerado","Alto",IF(Z38="AltaMayor","Alto",IF(Z38="AltaCatastrófico","Extremo",IF(Z38="MediaLeve","Moderado",IF(Z38="MediaMenor","Moderado",IF(Z38="MediaModerado","Moderado",IF(Z38="MediaMayor","Alto",IF(Z38="MediaCatastrófico","Extremo",IF(Z38="BajaLeve","Bajo",IF(Z38="BajaMenor","Moderado",IF(Z38="BajaModerado","Moderado",IF(Z38="BajaMayor","Alto",IF(Z38="BajaCatastrófico","Extremo",IF(Z38="Muy BajaLeve","Bajo",IF(Z38="Muy BajaMenor","Bajo",IF(Z38="Muy BajaModerado","Moderado",IF(Z38="Muy BajaMayor","Alto",IF(Z38="Muy BajaCatastrófico","Extremo","")))))))))))))))))))))))))</f>
        <v>Moderado</v>
      </c>
      <c r="AB38" s="98">
        <v>1</v>
      </c>
      <c r="AC38" s="552" t="s">
        <v>1456</v>
      </c>
      <c r="AD38" s="13" t="s">
        <v>274</v>
      </c>
      <c r="AE38" s="552" t="s">
        <v>1457</v>
      </c>
      <c r="AF38" s="639" t="str">
        <f t="shared" si="7"/>
        <v>Probabilidad</v>
      </c>
      <c r="AG38" s="615" t="s">
        <v>216</v>
      </c>
      <c r="AH38" s="555">
        <f t="shared" si="8"/>
        <v>0.25</v>
      </c>
      <c r="AI38" s="615" t="s">
        <v>217</v>
      </c>
      <c r="AJ38" s="555">
        <f t="shared" si="9"/>
        <v>0.15</v>
      </c>
      <c r="AK38" s="554">
        <f t="shared" si="10"/>
        <v>0.4</v>
      </c>
      <c r="AL38" s="640">
        <f>IFERROR(IF(AF38="Probabilidad",(S38-(+S38*AK38)),IF(AF38="Impacto",S38,"")),"")</f>
        <v>0.36</v>
      </c>
      <c r="AM38" s="640">
        <f>IFERROR(IF(AF38="Impacto",(Y38-(+Y38*AK38)),IF(AF38="Probabilidad",Y38,"")),"")</f>
        <v>0.4</v>
      </c>
      <c r="AN38" s="51" t="s">
        <v>218</v>
      </c>
      <c r="AO38" s="51" t="s">
        <v>296</v>
      </c>
      <c r="AP38" s="51" t="s">
        <v>243</v>
      </c>
      <c r="AQ38" s="51" t="s">
        <v>221</v>
      </c>
      <c r="AR38" s="836" t="s">
        <v>1458</v>
      </c>
      <c r="AS38" s="854">
        <f>S38</f>
        <v>0.6</v>
      </c>
      <c r="AT38" s="854">
        <f>IF(AL38="","",MIN(AL38:AL43))</f>
        <v>0.36</v>
      </c>
      <c r="AU38" s="851" t="str">
        <f>IFERROR(IF(AT38="","",IF(AT38&lt;=0.2,"Muy Baja",IF(AT38&lt;=0.4,"Baja",IF(AT38&lt;=0.6,"Media",IF(AT38&lt;=0.8,"Alta","Muy Alta"))))),"")</f>
        <v>Baja</v>
      </c>
      <c r="AV38" s="854">
        <f>Y38</f>
        <v>0.4</v>
      </c>
      <c r="AW38" s="854">
        <f>IF(AM38="","",MIN(AM38:AM43))</f>
        <v>0.30000000000000004</v>
      </c>
      <c r="AX38" s="851" t="str">
        <f>IFERROR(IF(AW38="","",IF(AW38&lt;=0.2,"Leve",IF(AW38&lt;=0.4,"Menor",IF(AW38&lt;=0.6,"Moderado",IF(AW38&lt;=0.8,"Mayor","Catastrófico"))))),"")</f>
        <v>Menor</v>
      </c>
      <c r="AY38" s="851" t="str">
        <f>AA38</f>
        <v>Moderado</v>
      </c>
      <c r="AZ38" s="851" t="str">
        <f>IFERROR(IF(OR(AND(AU38="Muy Baja",AX38="Leve"),AND(AU38="Muy Baja",AX38="Menor"),AND(AU38="Baja",AX38="Leve")),"Bajo",IF(OR(AND(AU38="Muy baja",AX38="Moderado"),AND(AU38="Baja",AX38="Menor"),AND(AU38="Baja",AX38="Moderado"),AND(AU38="Media",AX38="Leve"),AND(AU38="Media",AX38="Menor"),AND(AU38="Media",AX38="Moderado"),AND(AU38="Alta",AX38="Leve"),AND(AU38="Alta",AX38="Menor")),"Moderado",IF(OR(AND(AU38="Muy Baja",AX38="Mayor"),AND(AU38="Baja",AX38="Mayor"),AND(AU38="Media",AX38="Mayor"),AND(AU38="Alta",AX38="Moderado"),AND(AU38="Alta",AX38="Mayor"),AND(AU38="Muy Alta",AX38="Leve"),AND(AU38="Muy Alta",AX38="Menor"),AND(AU38="Muy Alta",AX38="Moderado"),AND(AU38="Muy Alta",AX38="Mayor")),"Alto",IF(OR(AND(AU38="Muy Baja",AX38="Catastrófico"),AND(AU38="Baja",AX38="Catastrófico"),AND(AU38="Media",AX38="Catastrófico"),AND(AU38="Alta",AX38="Catastrófico"),AND(AU38="Muy Alta",AX38="Catastrófico")),"Extremo","")))),"")</f>
        <v>Moderado</v>
      </c>
      <c r="BA38" s="797" t="s">
        <v>223</v>
      </c>
      <c r="BB38" s="218" t="s">
        <v>1459</v>
      </c>
      <c r="BC38" s="218" t="s">
        <v>1460</v>
      </c>
      <c r="BD38" s="104">
        <f t="shared" si="14"/>
        <v>4</v>
      </c>
      <c r="BE38" s="9">
        <v>1</v>
      </c>
      <c r="BF38" s="9">
        <v>1</v>
      </c>
      <c r="BG38" s="9">
        <v>1</v>
      </c>
      <c r="BH38" s="9">
        <v>1</v>
      </c>
      <c r="BI38" s="47" t="s">
        <v>1448</v>
      </c>
      <c r="BJ38" s="47" t="s">
        <v>1449</v>
      </c>
      <c r="BK38" s="728" t="s">
        <v>1461</v>
      </c>
      <c r="BL38" s="729" t="s">
        <v>1462</v>
      </c>
      <c r="BM38" s="49">
        <v>1</v>
      </c>
      <c r="BN38" s="49"/>
      <c r="BO38" s="49"/>
      <c r="BP38" s="49"/>
      <c r="BQ38" s="105">
        <f t="shared" si="12"/>
        <v>1</v>
      </c>
      <c r="BR38" s="129">
        <f t="shared" si="13"/>
        <v>0.25</v>
      </c>
      <c r="BS38" s="1340" t="s">
        <v>278</v>
      </c>
      <c r="BT38" s="1340" t="s">
        <v>1046</v>
      </c>
      <c r="BU38" s="1340" t="s">
        <v>278</v>
      </c>
      <c r="BV38" s="1340" t="s">
        <v>278</v>
      </c>
    </row>
    <row r="39" spans="1:74" ht="145.5" x14ac:dyDescent="0.25">
      <c r="A39" s="1348"/>
      <c r="B39" s="1276"/>
      <c r="C39" s="1353"/>
      <c r="D39" s="931"/>
      <c r="E39" s="831"/>
      <c r="F39" s="834"/>
      <c r="G39" s="804"/>
      <c r="H39" s="837"/>
      <c r="I39" s="798"/>
      <c r="J39" s="840"/>
      <c r="K39" s="843"/>
      <c r="L39" s="804"/>
      <c r="M39" s="874"/>
      <c r="N39" s="804"/>
      <c r="O39" s="804"/>
      <c r="P39" s="849"/>
      <c r="Q39" s="858"/>
      <c r="R39" s="798"/>
      <c r="S39" s="861"/>
      <c r="T39" s="798"/>
      <c r="U39" s="861"/>
      <c r="V39" s="798"/>
      <c r="W39" s="861"/>
      <c r="X39" s="864"/>
      <c r="Y39" s="861"/>
      <c r="Z39" s="861"/>
      <c r="AA39" s="852"/>
      <c r="AB39" s="152">
        <v>2</v>
      </c>
      <c r="AC39" s="303" t="s">
        <v>1463</v>
      </c>
      <c r="AD39" s="151" t="s">
        <v>274</v>
      </c>
      <c r="AE39" s="303" t="s">
        <v>1464</v>
      </c>
      <c r="AF39" s="147" t="str">
        <f t="shared" si="7"/>
        <v>Impacto</v>
      </c>
      <c r="AG39" s="153" t="s">
        <v>267</v>
      </c>
      <c r="AH39" s="148">
        <f t="shared" si="8"/>
        <v>0.1</v>
      </c>
      <c r="AI39" s="153" t="s">
        <v>217</v>
      </c>
      <c r="AJ39" s="148">
        <f t="shared" si="9"/>
        <v>0.15</v>
      </c>
      <c r="AK39" s="149">
        <f t="shared" si="10"/>
        <v>0.25</v>
      </c>
      <c r="AL39" s="154">
        <f>IFERROR(IF(AND(AF38="Probabilidad",AF39="Probabilidad"),(AL38-(+AL38*AK39)),IF(AF39="Probabilidad",(S38-(+S38*AK39)),IF(AF39="Impacto",AL38,""))),"")</f>
        <v>0.36</v>
      </c>
      <c r="AM39" s="154">
        <f>IFERROR(IF(AND(AF38="Impacto",AF39="Impacto"),(AM38-(+AM38*AK39)),IF(AF39="Impacto",(Y38-(+Y38*AK39)),IF(AF39="Probabilidad",AM38,""))),"")</f>
        <v>0.30000000000000004</v>
      </c>
      <c r="AN39" s="155" t="s">
        <v>218</v>
      </c>
      <c r="AO39" s="155" t="s">
        <v>296</v>
      </c>
      <c r="AP39" s="155" t="s">
        <v>220</v>
      </c>
      <c r="AQ39" s="155" t="s">
        <v>221</v>
      </c>
      <c r="AR39" s="837"/>
      <c r="AS39" s="855"/>
      <c r="AT39" s="855"/>
      <c r="AU39" s="852"/>
      <c r="AV39" s="855"/>
      <c r="AW39" s="855"/>
      <c r="AX39" s="852"/>
      <c r="AY39" s="852"/>
      <c r="AZ39" s="852"/>
      <c r="BA39" s="798"/>
      <c r="BB39" s="131"/>
      <c r="BC39" s="131"/>
      <c r="BD39" s="175" t="str">
        <f t="shared" si="14"/>
        <v/>
      </c>
      <c r="BE39" s="151"/>
      <c r="BF39" s="151"/>
      <c r="BG39" s="151"/>
      <c r="BH39" s="151"/>
      <c r="BI39" s="131"/>
      <c r="BJ39" s="131"/>
      <c r="BK39" s="131"/>
      <c r="BL39" s="131"/>
      <c r="BM39" s="157"/>
      <c r="BN39" s="157"/>
      <c r="BO39" s="157"/>
      <c r="BP39" s="157"/>
      <c r="BQ39" s="158" t="str">
        <f t="shared" si="12"/>
        <v/>
      </c>
      <c r="BR39" s="159" t="str">
        <f t="shared" si="13"/>
        <v/>
      </c>
      <c r="BS39" s="868"/>
      <c r="BT39" s="868"/>
      <c r="BU39" s="868"/>
      <c r="BV39" s="868"/>
    </row>
    <row r="40" spans="1:74" ht="15.75" customHeight="1" x14ac:dyDescent="0.25">
      <c r="A40" s="1348"/>
      <c r="B40" s="1276"/>
      <c r="C40" s="1353"/>
      <c r="D40" s="931"/>
      <c r="E40" s="831"/>
      <c r="F40" s="834"/>
      <c r="G40" s="804"/>
      <c r="H40" s="837"/>
      <c r="I40" s="798"/>
      <c r="J40" s="840"/>
      <c r="K40" s="843"/>
      <c r="L40" s="804"/>
      <c r="M40" s="874"/>
      <c r="N40" s="804"/>
      <c r="O40" s="804"/>
      <c r="P40" s="849"/>
      <c r="Q40" s="858"/>
      <c r="R40" s="798"/>
      <c r="S40" s="861"/>
      <c r="T40" s="798"/>
      <c r="U40" s="861"/>
      <c r="V40" s="798"/>
      <c r="W40" s="861"/>
      <c r="X40" s="864"/>
      <c r="Y40" s="861"/>
      <c r="Z40" s="861"/>
      <c r="AA40" s="852"/>
      <c r="AB40" s="152">
        <v>3</v>
      </c>
      <c r="AC40" s="551"/>
      <c r="AD40" s="233"/>
      <c r="AE40" s="551"/>
      <c r="AF40" s="234" t="str">
        <f t="shared" si="7"/>
        <v/>
      </c>
      <c r="AG40" s="235"/>
      <c r="AH40" s="231" t="str">
        <f t="shared" si="8"/>
        <v/>
      </c>
      <c r="AI40" s="235"/>
      <c r="AJ40" s="231" t="str">
        <f t="shared" si="9"/>
        <v/>
      </c>
      <c r="AK40" s="236" t="str">
        <f t="shared" si="10"/>
        <v/>
      </c>
      <c r="AL40" s="237" t="str">
        <f>IFERROR(IF(AND(AF39="Probabilidad",AF40="Probabilidad"),(AL39-(+AL39*AK40)),IF(AND(AF39="Impacto",AF40="Probabilidad"),(AL38-(+AL38*AK40)),IF(AF40="Impacto",AL39,""))),"")</f>
        <v/>
      </c>
      <c r="AM40" s="237" t="str">
        <f>IFERROR(IF(AND(AF39="Impacto",AF40="Impacto"),(AM39-(+AM39*AK40)),IF(AND(AF39="Probabilidad",AF40="Impacto"),(AM38-(+AM38*AK40)),IF(AF40="Probabilidad",AM39,""))),"")</f>
        <v/>
      </c>
      <c r="AN40" s="127"/>
      <c r="AO40" s="127"/>
      <c r="AP40" s="127"/>
      <c r="AQ40" s="127"/>
      <c r="AR40" s="837"/>
      <c r="AS40" s="855"/>
      <c r="AT40" s="855"/>
      <c r="AU40" s="852"/>
      <c r="AV40" s="855"/>
      <c r="AW40" s="855"/>
      <c r="AX40" s="852"/>
      <c r="AY40" s="852"/>
      <c r="AZ40" s="852"/>
      <c r="BA40" s="798"/>
      <c r="BB40" s="131"/>
      <c r="BC40" s="131"/>
      <c r="BD40" s="175" t="str">
        <f t="shared" si="14"/>
        <v/>
      </c>
      <c r="BE40" s="151"/>
      <c r="BF40" s="151"/>
      <c r="BG40" s="151"/>
      <c r="BH40" s="151"/>
      <c r="BI40" s="131"/>
      <c r="BJ40" s="131"/>
      <c r="BK40" s="131"/>
      <c r="BL40" s="131"/>
      <c r="BM40" s="157"/>
      <c r="BN40" s="157"/>
      <c r="BO40" s="157"/>
      <c r="BP40" s="157"/>
      <c r="BQ40" s="158" t="str">
        <f t="shared" si="12"/>
        <v/>
      </c>
      <c r="BR40" s="159" t="str">
        <f t="shared" si="13"/>
        <v/>
      </c>
      <c r="BS40" s="868"/>
      <c r="BT40" s="868"/>
      <c r="BU40" s="868"/>
      <c r="BV40" s="868"/>
    </row>
    <row r="41" spans="1:74" ht="15.75" customHeight="1" x14ac:dyDescent="0.25">
      <c r="A41" s="1348"/>
      <c r="B41" s="1276"/>
      <c r="C41" s="1353"/>
      <c r="D41" s="931"/>
      <c r="E41" s="831"/>
      <c r="F41" s="834"/>
      <c r="G41" s="804"/>
      <c r="H41" s="837"/>
      <c r="I41" s="798"/>
      <c r="J41" s="840"/>
      <c r="K41" s="843"/>
      <c r="L41" s="804"/>
      <c r="M41" s="874"/>
      <c r="N41" s="804"/>
      <c r="O41" s="804"/>
      <c r="P41" s="849"/>
      <c r="Q41" s="858"/>
      <c r="R41" s="798"/>
      <c r="S41" s="861"/>
      <c r="T41" s="798"/>
      <c r="U41" s="861"/>
      <c r="V41" s="798"/>
      <c r="W41" s="861"/>
      <c r="X41" s="864"/>
      <c r="Y41" s="861"/>
      <c r="Z41" s="861"/>
      <c r="AA41" s="852"/>
      <c r="AB41" s="152">
        <v>4</v>
      </c>
      <c r="AC41" s="303"/>
      <c r="AD41" s="151"/>
      <c r="AE41" s="303"/>
      <c r="AF41" s="147" t="str">
        <f t="shared" si="7"/>
        <v/>
      </c>
      <c r="AG41" s="153"/>
      <c r="AH41" s="148" t="str">
        <f t="shared" si="8"/>
        <v/>
      </c>
      <c r="AI41" s="153"/>
      <c r="AJ41" s="148" t="str">
        <f t="shared" si="9"/>
        <v/>
      </c>
      <c r="AK41" s="149" t="str">
        <f t="shared" si="10"/>
        <v/>
      </c>
      <c r="AL41" s="154" t="str">
        <f>IFERROR(IF(AND(AF40="Probabilidad",AF41="Probabilidad"),(AL40-(+AL40*AK41)),IF(AND(AF40="Impacto",AF41="Probabilidad"),(AL39-(+AL39*AK41)),IF(AF41="Impacto",AL40,""))),"")</f>
        <v/>
      </c>
      <c r="AM41" s="154" t="str">
        <f>IFERROR(IF(AND(AF40="Impacto",AF41="Impacto"),(AM40-(+AM40*AK41)),IF(AND(AF40="Probabilidad",AF41="Impacto"),(AM39-(+AM39*AK41)),IF(AF41="Probabilidad",AM40,""))),"")</f>
        <v/>
      </c>
      <c r="AN41" s="155"/>
      <c r="AO41" s="155"/>
      <c r="AP41" s="155"/>
      <c r="AQ41" s="155"/>
      <c r="AR41" s="837"/>
      <c r="AS41" s="855"/>
      <c r="AT41" s="855"/>
      <c r="AU41" s="852"/>
      <c r="AV41" s="855"/>
      <c r="AW41" s="855"/>
      <c r="AX41" s="852"/>
      <c r="AY41" s="852"/>
      <c r="AZ41" s="852"/>
      <c r="BA41" s="798"/>
      <c r="BB41" s="131"/>
      <c r="BC41" s="131"/>
      <c r="BD41" s="175" t="str">
        <f t="shared" si="14"/>
        <v/>
      </c>
      <c r="BE41" s="151"/>
      <c r="BF41" s="151"/>
      <c r="BG41" s="151"/>
      <c r="BH41" s="151"/>
      <c r="BI41" s="131"/>
      <c r="BJ41" s="131"/>
      <c r="BK41" s="131"/>
      <c r="BL41" s="131"/>
      <c r="BM41" s="157"/>
      <c r="BN41" s="157"/>
      <c r="BO41" s="157"/>
      <c r="BP41" s="157"/>
      <c r="BQ41" s="158" t="str">
        <f t="shared" si="12"/>
        <v/>
      </c>
      <c r="BR41" s="159" t="str">
        <f t="shared" si="13"/>
        <v/>
      </c>
      <c r="BS41" s="868"/>
      <c r="BT41" s="868"/>
      <c r="BU41" s="868"/>
      <c r="BV41" s="868"/>
    </row>
    <row r="42" spans="1:74" ht="15.75" customHeight="1" x14ac:dyDescent="0.25">
      <c r="A42" s="1348"/>
      <c r="B42" s="1276"/>
      <c r="C42" s="1353"/>
      <c r="D42" s="931"/>
      <c r="E42" s="831"/>
      <c r="F42" s="834"/>
      <c r="G42" s="804"/>
      <c r="H42" s="837"/>
      <c r="I42" s="798"/>
      <c r="J42" s="840"/>
      <c r="K42" s="843"/>
      <c r="L42" s="804"/>
      <c r="M42" s="874"/>
      <c r="N42" s="804"/>
      <c r="O42" s="804"/>
      <c r="P42" s="849"/>
      <c r="Q42" s="858"/>
      <c r="R42" s="798"/>
      <c r="S42" s="861"/>
      <c r="T42" s="798"/>
      <c r="U42" s="861"/>
      <c r="V42" s="798"/>
      <c r="W42" s="861"/>
      <c r="X42" s="864"/>
      <c r="Y42" s="861"/>
      <c r="Z42" s="861"/>
      <c r="AA42" s="852"/>
      <c r="AB42" s="152">
        <v>5</v>
      </c>
      <c r="AC42" s="303"/>
      <c r="AD42" s="151"/>
      <c r="AE42" s="303"/>
      <c r="AF42" s="147" t="str">
        <f t="shared" si="7"/>
        <v/>
      </c>
      <c r="AG42" s="153"/>
      <c r="AH42" s="148" t="str">
        <f t="shared" si="8"/>
        <v/>
      </c>
      <c r="AI42" s="153"/>
      <c r="AJ42" s="148" t="str">
        <f t="shared" si="9"/>
        <v/>
      </c>
      <c r="AK42" s="149" t="str">
        <f t="shared" si="10"/>
        <v/>
      </c>
      <c r="AL42" s="154" t="str">
        <f>IFERROR(IF(AND(AF41="Probabilidad",AF42="Probabilidad"),(AL41-(+AL41*AK42)),IF(AND(AF41="Impacto",AF42="Probabilidad"),(AL40-(+AL40*AK42)),IF(AF42="Impacto",AL41,""))),"")</f>
        <v/>
      </c>
      <c r="AM42" s="154" t="str">
        <f>IFERROR(IF(AND(AF41="Impacto",AF42="Impacto"),(AM41-(+AM41*AK42)),IF(AND(AF41="Probabilidad",AF42="Impacto"),(AM40-(+AM40*AK42)),IF(AF42="Probabilidad",AM41,""))),"")</f>
        <v/>
      </c>
      <c r="AN42" s="155"/>
      <c r="AO42" s="155"/>
      <c r="AP42" s="155"/>
      <c r="AQ42" s="155"/>
      <c r="AR42" s="837"/>
      <c r="AS42" s="855"/>
      <c r="AT42" s="855"/>
      <c r="AU42" s="852"/>
      <c r="AV42" s="855"/>
      <c r="AW42" s="855"/>
      <c r="AX42" s="852"/>
      <c r="AY42" s="852"/>
      <c r="AZ42" s="852"/>
      <c r="BA42" s="798"/>
      <c r="BB42" s="131"/>
      <c r="BC42" s="131"/>
      <c r="BD42" s="175" t="str">
        <f t="shared" si="14"/>
        <v/>
      </c>
      <c r="BE42" s="151"/>
      <c r="BF42" s="151"/>
      <c r="BG42" s="151"/>
      <c r="BH42" s="151"/>
      <c r="BI42" s="131"/>
      <c r="BJ42" s="131"/>
      <c r="BK42" s="131"/>
      <c r="BL42" s="131"/>
      <c r="BM42" s="157"/>
      <c r="BN42" s="157"/>
      <c r="BO42" s="157"/>
      <c r="BP42" s="157"/>
      <c r="BQ42" s="158" t="str">
        <f t="shared" si="12"/>
        <v/>
      </c>
      <c r="BR42" s="159" t="str">
        <f t="shared" si="13"/>
        <v/>
      </c>
      <c r="BS42" s="868"/>
      <c r="BT42" s="868"/>
      <c r="BU42" s="868"/>
      <c r="BV42" s="868"/>
    </row>
    <row r="43" spans="1:74" ht="15.75" customHeight="1" x14ac:dyDescent="0.25">
      <c r="A43" s="1356"/>
      <c r="B43" s="1277"/>
      <c r="C43" s="1359"/>
      <c r="D43" s="932"/>
      <c r="E43" s="832"/>
      <c r="F43" s="835"/>
      <c r="G43" s="805"/>
      <c r="H43" s="838"/>
      <c r="I43" s="799"/>
      <c r="J43" s="841"/>
      <c r="K43" s="844"/>
      <c r="L43" s="805"/>
      <c r="M43" s="875"/>
      <c r="N43" s="805"/>
      <c r="O43" s="805"/>
      <c r="P43" s="850"/>
      <c r="Q43" s="859"/>
      <c r="R43" s="799"/>
      <c r="S43" s="862"/>
      <c r="T43" s="799"/>
      <c r="U43" s="862"/>
      <c r="V43" s="799"/>
      <c r="W43" s="862"/>
      <c r="X43" s="865"/>
      <c r="Y43" s="862"/>
      <c r="Z43" s="862"/>
      <c r="AA43" s="853"/>
      <c r="AB43" s="164">
        <v>6</v>
      </c>
      <c r="AC43" s="635"/>
      <c r="AD43" s="162"/>
      <c r="AE43" s="635"/>
      <c r="AF43" s="177" t="str">
        <f t="shared" si="7"/>
        <v/>
      </c>
      <c r="AG43" s="165"/>
      <c r="AH43" s="163" t="str">
        <f t="shared" si="8"/>
        <v/>
      </c>
      <c r="AI43" s="165"/>
      <c r="AJ43" s="163" t="str">
        <f t="shared" si="9"/>
        <v/>
      </c>
      <c r="AK43" s="166" t="str">
        <f t="shared" si="10"/>
        <v/>
      </c>
      <c r="AL43" s="222" t="str">
        <f>IFERROR(IF(AND(AF42="Probabilidad",AF43="Probabilidad"),(AL42-(+AL42*AK43)),IF(AND(AF42="Impacto",AF43="Probabilidad"),(AL41-(+AL41*AK43)),IF(AF43="Impacto",AL42,""))),"")</f>
        <v/>
      </c>
      <c r="AM43" s="222" t="str">
        <f>IFERROR(IF(AND(AF42="Impacto",AF43="Impacto"),(AM42-(+AM42*AK43)),IF(AND(AF42="Probabilidad",AF43="Impacto"),(AM41-(+AM41*AK43)),IF(AF43="Probabilidad",AM42,""))),"")</f>
        <v/>
      </c>
      <c r="AN43" s="223"/>
      <c r="AO43" s="223"/>
      <c r="AP43" s="223"/>
      <c r="AQ43" s="223"/>
      <c r="AR43" s="838"/>
      <c r="AS43" s="856"/>
      <c r="AT43" s="856"/>
      <c r="AU43" s="853"/>
      <c r="AV43" s="856"/>
      <c r="AW43" s="856"/>
      <c r="AX43" s="853"/>
      <c r="AY43" s="853"/>
      <c r="AZ43" s="853"/>
      <c r="BA43" s="799"/>
      <c r="BB43" s="169"/>
      <c r="BC43" s="169"/>
      <c r="BD43" s="178" t="str">
        <f t="shared" si="14"/>
        <v/>
      </c>
      <c r="BE43" s="162"/>
      <c r="BF43" s="162"/>
      <c r="BG43" s="162"/>
      <c r="BH43" s="162"/>
      <c r="BI43" s="169"/>
      <c r="BJ43" s="169"/>
      <c r="BK43" s="169"/>
      <c r="BL43" s="169"/>
      <c r="BM43" s="170"/>
      <c r="BN43" s="170"/>
      <c r="BO43" s="170"/>
      <c r="BP43" s="170"/>
      <c r="BQ43" s="171" t="str">
        <f t="shared" si="12"/>
        <v/>
      </c>
      <c r="BR43" s="172" t="str">
        <f t="shared" si="13"/>
        <v/>
      </c>
      <c r="BS43" s="869"/>
      <c r="BT43" s="869"/>
      <c r="BU43" s="869"/>
      <c r="BV43" s="869"/>
    </row>
    <row r="44" spans="1:74" ht="95.25" customHeight="1" x14ac:dyDescent="0.25">
      <c r="A44" s="924" t="s">
        <v>1081</v>
      </c>
      <c r="B44" s="900" t="s">
        <v>202</v>
      </c>
      <c r="C44" s="903" t="s">
        <v>1082</v>
      </c>
      <c r="D44" s="930" t="s">
        <v>1388</v>
      </c>
      <c r="E44" s="830" t="s">
        <v>1083</v>
      </c>
      <c r="F44" s="833">
        <v>1</v>
      </c>
      <c r="G44" s="803" t="s">
        <v>1465</v>
      </c>
      <c r="H44" s="836"/>
      <c r="I44" s="797"/>
      <c r="J44" s="839" t="s">
        <v>1466</v>
      </c>
      <c r="K44" s="836" t="s">
        <v>208</v>
      </c>
      <c r="L44" s="994" t="s">
        <v>325</v>
      </c>
      <c r="M44" s="845" t="s">
        <v>1467</v>
      </c>
      <c r="N44" s="994"/>
      <c r="O44" s="994"/>
      <c r="P44" s="994"/>
      <c r="Q44" s="1360"/>
      <c r="R44" s="797" t="s">
        <v>252</v>
      </c>
      <c r="S44" s="860">
        <f>IF(R44="Muy Alta",100%,IF(R44="Alta",80%,IF(R44="Media",60%,IF(R44="Baja",40%,IF(R44="Muy Baja",20%,"")))))</f>
        <v>0.4</v>
      </c>
      <c r="T44" s="797" t="s">
        <v>213</v>
      </c>
      <c r="U44" s="860">
        <f>IF(T44="Catastrófico",100%,IF(T44="Mayor",80%,IF(T44="Moderado",60%,IF(T44="Menor",40%,IF(T44="Leve",20%,"")))))</f>
        <v>0.6</v>
      </c>
      <c r="V44" s="797" t="s">
        <v>253</v>
      </c>
      <c r="W44" s="860">
        <f>IF(V44="Catastrófico",100%,IF(V44="Mayor",80%,IF(V44="Moderado",60%,IF(V44="Menor",40%,IF(V44="Leve",20%,"")))))</f>
        <v>0.4</v>
      </c>
      <c r="X44" s="863" t="str">
        <f>IF(Y44=100%,"Catastrófico",IF(Y44=80%,"Mayor",IF(Y44=60%,"Moderado",IF(Y44=40%,"Menor",IF(Y44=20%,"Leve","")))))</f>
        <v>Moderado</v>
      </c>
      <c r="Y44" s="860">
        <f>IF(AND(U44="",W44=""),"",MAX(U44,W44))</f>
        <v>0.6</v>
      </c>
      <c r="Z44" s="860" t="str">
        <f>CONCATENATE(R44,X44)</f>
        <v>BajaModerado</v>
      </c>
      <c r="AA44" s="851" t="str">
        <f>IF(Z44="Muy AltaLeve","Alto",IF(Z44="Muy AltaMenor","Alto",IF(Z44="Muy AltaModerado","Alto",IF(Z44="Muy AltaMayor","Alto",IF(Z44="Muy AltaCatastrófico","Extremo",IF(Z44="AltaLeve","Moderado",IF(Z44="AltaMenor","Moderado",IF(Z44="AltaModerado","Alto",IF(Z44="AltaMayor","Alto",IF(Z44="AltaCatastrófico","Extremo",IF(Z44="MediaLeve","Moderado",IF(Z44="MediaMenor","Moderado",IF(Z44="MediaModerado","Moderado",IF(Z44="MediaMayor","Alto",IF(Z44="MediaCatastrófico","Extremo",IF(Z44="BajaLeve","Bajo",IF(Z44="BajaMenor","Moderado",IF(Z44="BajaModerado","Moderado",IF(Z44="BajaMayor","Alto",IF(Z44="BajaCatastrófico","Extremo",IF(Z44="Muy BajaLeve","Bajo",IF(Z44="Muy BajaMenor","Bajo",IF(Z44="Muy BajaModerado","Moderado",IF(Z44="Muy BajaMayor","Alto",IF(Z44="Muy BajaCatastrófico","Extremo","")))))))))))))))))))))))))</f>
        <v>Moderado</v>
      </c>
      <c r="AB44" s="98">
        <v>1</v>
      </c>
      <c r="AC44" s="13" t="s">
        <v>1468</v>
      </c>
      <c r="AD44" s="13" t="s">
        <v>274</v>
      </c>
      <c r="AE44" s="13" t="s">
        <v>1469</v>
      </c>
      <c r="AF44" s="639" t="str">
        <f t="shared" si="7"/>
        <v>Probabilidad</v>
      </c>
      <c r="AG44" s="615" t="s">
        <v>216</v>
      </c>
      <c r="AH44" s="555">
        <f t="shared" si="8"/>
        <v>0.25</v>
      </c>
      <c r="AI44" s="615" t="s">
        <v>217</v>
      </c>
      <c r="AJ44" s="555">
        <f t="shared" si="9"/>
        <v>0.15</v>
      </c>
      <c r="AK44" s="554">
        <f t="shared" si="10"/>
        <v>0.4</v>
      </c>
      <c r="AL44" s="640">
        <f>IFERROR(IF(AF44="Probabilidad",(S44-(+S44*AK44)),IF(AF44="Impacto",S44,"")),"")</f>
        <v>0.24</v>
      </c>
      <c r="AM44" s="640">
        <f>IFERROR(IF(AF44="Impacto",(Y44-(+Y44*AK44)),IF(AF44="Probabilidad",Y44,"")),"")</f>
        <v>0.6</v>
      </c>
      <c r="AN44" s="51" t="s">
        <v>218</v>
      </c>
      <c r="AO44" s="51" t="s">
        <v>296</v>
      </c>
      <c r="AP44" s="51" t="s">
        <v>220</v>
      </c>
      <c r="AQ44" s="51" t="s">
        <v>221</v>
      </c>
      <c r="AR44" s="836" t="s">
        <v>1470</v>
      </c>
      <c r="AS44" s="854">
        <f>S44</f>
        <v>0.4</v>
      </c>
      <c r="AT44" s="854">
        <f>IF(AL44="","",MIN(AL44:AL49))</f>
        <v>1.8662399999999996E-2</v>
      </c>
      <c r="AU44" s="851" t="str">
        <f>IFERROR(IF(AT44="","",IF(AT44&lt;=0.2,"Muy Baja",IF(AT44&lt;=0.4,"Baja",IF(AT44&lt;=0.6,"Media",IF(AT44&lt;=0.8,"Alta","Muy Alta"))))),"")</f>
        <v>Muy Baja</v>
      </c>
      <c r="AV44" s="854">
        <f>Y44</f>
        <v>0.6</v>
      </c>
      <c r="AW44" s="854">
        <f>IF(AM44="","",MIN(AM44:AM49))</f>
        <v>0.6</v>
      </c>
      <c r="AX44" s="851" t="str">
        <f>IFERROR(IF(AW44="","",IF(AW44&lt;=0.2,"Leve",IF(AW44&lt;=0.4,"Menor",IF(AW44&lt;=0.6,"Moderado",IF(AW44&lt;=0.8,"Mayor","Catastrófico"))))),"")</f>
        <v>Moderado</v>
      </c>
      <c r="AY44" s="851" t="str">
        <f>AA44</f>
        <v>Moderado</v>
      </c>
      <c r="AZ44" s="851" t="str">
        <f>IFERROR(IF(OR(AND(AU44="Muy Baja",AX44="Leve"),AND(AU44="Muy Baja",AX44="Menor"),AND(AU44="Baja",AX44="Leve")),"Bajo",IF(OR(AND(AU44="Muy baja",AX44="Moderado"),AND(AU44="Baja",AX44="Menor"),AND(AU44="Baja",AX44="Moderado"),AND(AU44="Media",AX44="Leve"),AND(AU44="Media",AX44="Menor"),AND(AU44="Media",AX44="Moderado"),AND(AU44="Alta",AX44="Leve"),AND(AU44="Alta",AX44="Menor")),"Moderado",IF(OR(AND(AU44="Muy Baja",AX44="Mayor"),AND(AU44="Baja",AX44="Mayor"),AND(AU44="Media",AX44="Mayor"),AND(AU44="Alta",AX44="Moderado"),AND(AU44="Alta",AX44="Mayor"),AND(AU44="Muy Alta",AX44="Leve"),AND(AU44="Muy Alta",AX44="Menor"),AND(AU44="Muy Alta",AX44="Moderado"),AND(AU44="Muy Alta",AX44="Mayor")),"Alto",IF(OR(AND(AU44="Muy Baja",AX44="Catastrófico"),AND(AU44="Baja",AX44="Catastrófico"),AND(AU44="Media",AX44="Catastrófico"),AND(AU44="Alta",AX44="Catastrófico"),AND(AU44="Muy Alta",AX44="Catastrófico")),"Extremo","")))),"")</f>
        <v>Moderado</v>
      </c>
      <c r="BA44" s="1363" t="s">
        <v>223</v>
      </c>
      <c r="BB44" s="374" t="s">
        <v>1471</v>
      </c>
      <c r="BC44" s="218" t="s">
        <v>1092</v>
      </c>
      <c r="BD44" s="104">
        <f t="shared" ref="BD44:BD61" si="15">IF(SUM(BE44:BH44)=0,"",SUM(BE44:BH44))</f>
        <v>2</v>
      </c>
      <c r="BE44" s="9"/>
      <c r="BF44" s="9">
        <v>1</v>
      </c>
      <c r="BG44" s="9">
        <v>1</v>
      </c>
      <c r="BH44" s="9"/>
      <c r="BI44" s="47" t="s">
        <v>502</v>
      </c>
      <c r="BJ44" s="47" t="s">
        <v>1093</v>
      </c>
      <c r="BK44" s="47" t="s">
        <v>1472</v>
      </c>
      <c r="BL44" s="47"/>
      <c r="BM44" s="49"/>
      <c r="BN44" s="49"/>
      <c r="BO44" s="49"/>
      <c r="BP44" s="49"/>
      <c r="BQ44" s="105" t="str">
        <f t="shared" ref="BQ44:BQ61" si="16">IF(SUM(BM44:BP44)=0,"",SUM(BM44:BP44))</f>
        <v/>
      </c>
      <c r="BR44" s="129" t="str">
        <f t="shared" si="13"/>
        <v/>
      </c>
      <c r="BS44" s="818" t="s">
        <v>1473</v>
      </c>
      <c r="BT44" s="947" t="s">
        <v>1097</v>
      </c>
      <c r="BU44" s="867" t="s">
        <v>278</v>
      </c>
      <c r="BV44" s="867" t="s">
        <v>278</v>
      </c>
    </row>
    <row r="45" spans="1:74" ht="96" customHeight="1" x14ac:dyDescent="0.25">
      <c r="A45" s="925"/>
      <c r="B45" s="901"/>
      <c r="C45" s="904"/>
      <c r="D45" s="931"/>
      <c r="E45" s="831"/>
      <c r="F45" s="834"/>
      <c r="G45" s="804"/>
      <c r="H45" s="837"/>
      <c r="I45" s="798"/>
      <c r="J45" s="840"/>
      <c r="K45" s="837"/>
      <c r="L45" s="995"/>
      <c r="M45" s="846"/>
      <c r="N45" s="995"/>
      <c r="O45" s="995"/>
      <c r="P45" s="995"/>
      <c r="Q45" s="1361"/>
      <c r="R45" s="798"/>
      <c r="S45" s="861"/>
      <c r="T45" s="798"/>
      <c r="U45" s="861"/>
      <c r="V45" s="798"/>
      <c r="W45" s="861"/>
      <c r="X45" s="864"/>
      <c r="Y45" s="861"/>
      <c r="Z45" s="861"/>
      <c r="AA45" s="852"/>
      <c r="AB45" s="152">
        <v>2</v>
      </c>
      <c r="AC45" s="293" t="s">
        <v>1474</v>
      </c>
      <c r="AD45" s="151" t="s">
        <v>282</v>
      </c>
      <c r="AE45" s="151" t="s">
        <v>1475</v>
      </c>
      <c r="AF45" s="173" t="str">
        <f>IF(OR(AG45="Preventivo",AG45="Detectivo"),"Probabilidad",IF(AG45="Correctivo","Impacto",""))</f>
        <v>Probabilidad</v>
      </c>
      <c r="AG45" s="153" t="s">
        <v>216</v>
      </c>
      <c r="AH45" s="148">
        <f t="shared" si="8"/>
        <v>0.25</v>
      </c>
      <c r="AI45" s="153" t="s">
        <v>217</v>
      </c>
      <c r="AJ45" s="148">
        <f t="shared" si="9"/>
        <v>0.15</v>
      </c>
      <c r="AK45" s="149">
        <f t="shared" si="10"/>
        <v>0.4</v>
      </c>
      <c r="AL45" s="174">
        <f>IFERROR(IF(AND(AF44="Probabilidad",AF45="Probabilidad"),(AL44-(+AL44*AK45)),IF(AF45="Probabilidad",(S44-(+S44*AK45)),IF(AF45="Impacto",AL44,""))),"")</f>
        <v>0.14399999999999999</v>
      </c>
      <c r="AM45" s="174">
        <f>IFERROR(IF(AND(AF44="Impacto",AF45="Impacto"),(AM44-(+AM44*AK45)),IF(AF45="Impacto",(Y44-(+Y44*AK45)),IF(AF45="Probabilidad",AM44,""))),"")</f>
        <v>0.6</v>
      </c>
      <c r="AN45" s="155" t="s">
        <v>218</v>
      </c>
      <c r="AO45" s="155" t="s">
        <v>296</v>
      </c>
      <c r="AP45" s="155" t="s">
        <v>243</v>
      </c>
      <c r="AQ45" s="155" t="s">
        <v>221</v>
      </c>
      <c r="AR45" s="837"/>
      <c r="AS45" s="855"/>
      <c r="AT45" s="855"/>
      <c r="AU45" s="852"/>
      <c r="AV45" s="855"/>
      <c r="AW45" s="855"/>
      <c r="AX45" s="852"/>
      <c r="AY45" s="852"/>
      <c r="AZ45" s="852"/>
      <c r="BA45" s="798"/>
      <c r="BB45" s="238"/>
      <c r="BC45" s="131"/>
      <c r="BD45" s="175" t="str">
        <f t="shared" si="15"/>
        <v/>
      </c>
      <c r="BE45" s="151"/>
      <c r="BF45" s="151"/>
      <c r="BG45" s="151"/>
      <c r="BH45" s="151"/>
      <c r="BI45" s="131"/>
      <c r="BJ45" s="131"/>
      <c r="BK45" s="131"/>
      <c r="BL45" s="131"/>
      <c r="BM45" s="157"/>
      <c r="BN45" s="157"/>
      <c r="BO45" s="157"/>
      <c r="BP45" s="157"/>
      <c r="BQ45" s="158" t="str">
        <f t="shared" si="16"/>
        <v/>
      </c>
      <c r="BR45" s="159" t="str">
        <f t="shared" si="13"/>
        <v/>
      </c>
      <c r="BS45" s="819"/>
      <c r="BT45" s="948"/>
      <c r="BU45" s="868"/>
      <c r="BV45" s="868"/>
    </row>
    <row r="46" spans="1:74" ht="96" customHeight="1" x14ac:dyDescent="0.25">
      <c r="A46" s="925"/>
      <c r="B46" s="901"/>
      <c r="C46" s="904"/>
      <c r="D46" s="931"/>
      <c r="E46" s="831"/>
      <c r="F46" s="834"/>
      <c r="G46" s="804"/>
      <c r="H46" s="837"/>
      <c r="I46" s="798"/>
      <c r="J46" s="840"/>
      <c r="K46" s="837"/>
      <c r="L46" s="995"/>
      <c r="M46" s="846"/>
      <c r="N46" s="995"/>
      <c r="O46" s="995"/>
      <c r="P46" s="995"/>
      <c r="Q46" s="1361"/>
      <c r="R46" s="798"/>
      <c r="S46" s="861"/>
      <c r="T46" s="798"/>
      <c r="U46" s="861"/>
      <c r="V46" s="798"/>
      <c r="W46" s="861"/>
      <c r="X46" s="864"/>
      <c r="Y46" s="861"/>
      <c r="Z46" s="861"/>
      <c r="AA46" s="852"/>
      <c r="AB46" s="152">
        <v>3</v>
      </c>
      <c r="AC46" s="151" t="s">
        <v>1476</v>
      </c>
      <c r="AD46" s="151" t="s">
        <v>282</v>
      </c>
      <c r="AE46" s="151" t="s">
        <v>1477</v>
      </c>
      <c r="AF46" s="147" t="str">
        <f>IF(OR(AG46="Preventivo",AG46="Detectivo"),"Probabilidad",IF(AG46="Correctivo","Impacto",""))</f>
        <v>Probabilidad</v>
      </c>
      <c r="AG46" s="153" t="s">
        <v>216</v>
      </c>
      <c r="AH46" s="148">
        <f t="shared" si="8"/>
        <v>0.25</v>
      </c>
      <c r="AI46" s="153" t="s">
        <v>217</v>
      </c>
      <c r="AJ46" s="148">
        <f t="shared" si="9"/>
        <v>0.15</v>
      </c>
      <c r="AK46" s="149">
        <f t="shared" si="10"/>
        <v>0.4</v>
      </c>
      <c r="AL46" s="154">
        <f>IFERROR(IF(AND(AF45="Probabilidad",AF46="Probabilidad"),(AL45-(+AL45*AK46)),IF(AND(AF45="Impacto",AF46="Probabilidad"),(AL44-(+AL44*AK46)),IF(AF46="Impacto",AL45,""))),"")</f>
        <v>8.6399999999999991E-2</v>
      </c>
      <c r="AM46" s="154">
        <f>IFERROR(IF(AND(AF45="Impacto",AF46="Impacto"),(AM45-(+AM45*AK46)),IF(AND(AF45="Probabilidad",AF46="Impacto"),(AM44-(+AM44*AK46)),IF(AF46="Probabilidad",AM45,""))),"")</f>
        <v>0.6</v>
      </c>
      <c r="AN46" s="155" t="s">
        <v>218</v>
      </c>
      <c r="AO46" s="155" t="s">
        <v>296</v>
      </c>
      <c r="AP46" s="155" t="s">
        <v>243</v>
      </c>
      <c r="AQ46" s="155" t="s">
        <v>221</v>
      </c>
      <c r="AR46" s="837"/>
      <c r="AS46" s="855"/>
      <c r="AT46" s="855"/>
      <c r="AU46" s="852"/>
      <c r="AV46" s="855"/>
      <c r="AW46" s="855"/>
      <c r="AX46" s="852"/>
      <c r="AY46" s="852"/>
      <c r="AZ46" s="852"/>
      <c r="BA46" s="798"/>
      <c r="BB46" s="131"/>
      <c r="BC46" s="131"/>
      <c r="BD46" s="175" t="str">
        <f t="shared" si="15"/>
        <v/>
      </c>
      <c r="BE46" s="151"/>
      <c r="BF46" s="151"/>
      <c r="BG46" s="151"/>
      <c r="BH46" s="151"/>
      <c r="BI46" s="131"/>
      <c r="BJ46" s="131"/>
      <c r="BK46" s="131"/>
      <c r="BL46" s="131"/>
      <c r="BM46" s="157"/>
      <c r="BN46" s="157"/>
      <c r="BO46" s="157"/>
      <c r="BP46" s="157"/>
      <c r="BQ46" s="158" t="str">
        <f t="shared" si="16"/>
        <v/>
      </c>
      <c r="BR46" s="159" t="str">
        <f t="shared" si="13"/>
        <v/>
      </c>
      <c r="BS46" s="819"/>
      <c r="BT46" s="948"/>
      <c r="BU46" s="868"/>
      <c r="BV46" s="868"/>
    </row>
    <row r="47" spans="1:74" ht="96" customHeight="1" x14ac:dyDescent="0.25">
      <c r="A47" s="925"/>
      <c r="B47" s="901"/>
      <c r="C47" s="904"/>
      <c r="D47" s="931"/>
      <c r="E47" s="831"/>
      <c r="F47" s="834"/>
      <c r="G47" s="804"/>
      <c r="H47" s="837"/>
      <c r="I47" s="798"/>
      <c r="J47" s="840"/>
      <c r="K47" s="837"/>
      <c r="L47" s="995"/>
      <c r="M47" s="846"/>
      <c r="N47" s="995"/>
      <c r="O47" s="995"/>
      <c r="P47" s="995"/>
      <c r="Q47" s="1361"/>
      <c r="R47" s="798"/>
      <c r="S47" s="861"/>
      <c r="T47" s="798"/>
      <c r="U47" s="861"/>
      <c r="V47" s="798"/>
      <c r="W47" s="861"/>
      <c r="X47" s="864"/>
      <c r="Y47" s="861"/>
      <c r="Z47" s="861"/>
      <c r="AA47" s="852"/>
      <c r="AB47" s="152">
        <v>4</v>
      </c>
      <c r="AC47" s="151" t="s">
        <v>1478</v>
      </c>
      <c r="AD47" s="151" t="s">
        <v>371</v>
      </c>
      <c r="AE47" s="151" t="s">
        <v>1479</v>
      </c>
      <c r="AF47" s="147" t="str">
        <f t="shared" si="7"/>
        <v>Probabilidad</v>
      </c>
      <c r="AG47" s="153" t="s">
        <v>216</v>
      </c>
      <c r="AH47" s="148">
        <f t="shared" si="8"/>
        <v>0.25</v>
      </c>
      <c r="AI47" s="153" t="s">
        <v>217</v>
      </c>
      <c r="AJ47" s="148">
        <f t="shared" si="9"/>
        <v>0.15</v>
      </c>
      <c r="AK47" s="149">
        <f t="shared" si="10"/>
        <v>0.4</v>
      </c>
      <c r="AL47" s="154">
        <f>IFERROR(IF(AND(AF46="Probabilidad",AF47="Probabilidad"),(AL46-(+AL46*AK47)),IF(AND(AF46="Impacto",AF47="Probabilidad"),(AL45-(+AL45*AK47)),IF(AF47="Impacto",AL46,""))),"")</f>
        <v>5.183999999999999E-2</v>
      </c>
      <c r="AM47" s="154">
        <f>IFERROR(IF(AND(AF46="Impacto",AF47="Impacto"),(AM46-(+AM46*AK47)),IF(AND(AF46="Probabilidad",AF47="Impacto"),(AM45-(+AM45*AK47)),IF(AF47="Probabilidad",AM46,""))),"")</f>
        <v>0.6</v>
      </c>
      <c r="AN47" s="155" t="s">
        <v>218</v>
      </c>
      <c r="AO47" s="155" t="s">
        <v>296</v>
      </c>
      <c r="AP47" s="155" t="s">
        <v>220</v>
      </c>
      <c r="AQ47" s="155" t="s">
        <v>221</v>
      </c>
      <c r="AR47" s="837"/>
      <c r="AS47" s="855"/>
      <c r="AT47" s="855"/>
      <c r="AU47" s="852"/>
      <c r="AV47" s="855"/>
      <c r="AW47" s="855"/>
      <c r="AX47" s="852"/>
      <c r="AY47" s="852"/>
      <c r="AZ47" s="852"/>
      <c r="BA47" s="798"/>
      <c r="BB47" s="131"/>
      <c r="BC47" s="131"/>
      <c r="BD47" s="175" t="str">
        <f t="shared" si="15"/>
        <v/>
      </c>
      <c r="BE47" s="151"/>
      <c r="BF47" s="151"/>
      <c r="BG47" s="151"/>
      <c r="BH47" s="151"/>
      <c r="BI47" s="131"/>
      <c r="BJ47" s="131"/>
      <c r="BK47" s="131"/>
      <c r="BL47" s="131"/>
      <c r="BM47" s="157"/>
      <c r="BN47" s="157"/>
      <c r="BO47" s="157"/>
      <c r="BP47" s="157"/>
      <c r="BQ47" s="158" t="str">
        <f t="shared" si="16"/>
        <v/>
      </c>
      <c r="BR47" s="159" t="str">
        <f t="shared" si="13"/>
        <v/>
      </c>
      <c r="BS47" s="819"/>
      <c r="BT47" s="948"/>
      <c r="BU47" s="868"/>
      <c r="BV47" s="868"/>
    </row>
    <row r="48" spans="1:74" ht="96" customHeight="1" x14ac:dyDescent="0.25">
      <c r="A48" s="925"/>
      <c r="B48" s="901"/>
      <c r="C48" s="904"/>
      <c r="D48" s="931"/>
      <c r="E48" s="831"/>
      <c r="F48" s="834"/>
      <c r="G48" s="804"/>
      <c r="H48" s="837"/>
      <c r="I48" s="798"/>
      <c r="J48" s="840"/>
      <c r="K48" s="837"/>
      <c r="L48" s="995"/>
      <c r="M48" s="846"/>
      <c r="N48" s="995"/>
      <c r="O48" s="995"/>
      <c r="P48" s="995"/>
      <c r="Q48" s="1361"/>
      <c r="R48" s="798"/>
      <c r="S48" s="861"/>
      <c r="T48" s="798"/>
      <c r="U48" s="861"/>
      <c r="V48" s="798"/>
      <c r="W48" s="861"/>
      <c r="X48" s="864"/>
      <c r="Y48" s="861"/>
      <c r="Z48" s="861"/>
      <c r="AA48" s="852"/>
      <c r="AB48" s="152">
        <v>5</v>
      </c>
      <c r="AC48" s="227" t="s">
        <v>1480</v>
      </c>
      <c r="AD48" s="151" t="s">
        <v>282</v>
      </c>
      <c r="AE48" s="151" t="s">
        <v>1481</v>
      </c>
      <c r="AF48" s="147" t="str">
        <f t="shared" si="7"/>
        <v>Probabilidad</v>
      </c>
      <c r="AG48" s="153" t="s">
        <v>216</v>
      </c>
      <c r="AH48" s="148">
        <f t="shared" si="8"/>
        <v>0.25</v>
      </c>
      <c r="AI48" s="153" t="s">
        <v>217</v>
      </c>
      <c r="AJ48" s="148">
        <f t="shared" si="9"/>
        <v>0.15</v>
      </c>
      <c r="AK48" s="149">
        <f t="shared" si="10"/>
        <v>0.4</v>
      </c>
      <c r="AL48" s="154">
        <f>IFERROR(IF(AND(AF47="Probabilidad",AF48="Probabilidad"),(AL47-(+AL47*AK48)),IF(AND(AF47="Impacto",AF48="Probabilidad"),(AL46-(+AL46*AK48)),IF(AF48="Impacto",AL47,""))),"")</f>
        <v>3.1103999999999993E-2</v>
      </c>
      <c r="AM48" s="154">
        <f>IFERROR(IF(AND(AF47="Impacto",AF48="Impacto"),(AM47-(+AM47*AK48)),IF(AND(AF47="Probabilidad",AF48="Impacto"),(AM46-(+AM46*AK48)),IF(AF48="Probabilidad",AM47,""))),"")</f>
        <v>0.6</v>
      </c>
      <c r="AN48" s="155" t="s">
        <v>218</v>
      </c>
      <c r="AO48" s="155" t="s">
        <v>296</v>
      </c>
      <c r="AP48" s="155" t="s">
        <v>243</v>
      </c>
      <c r="AQ48" s="155" t="s">
        <v>221</v>
      </c>
      <c r="AR48" s="837"/>
      <c r="AS48" s="855"/>
      <c r="AT48" s="855"/>
      <c r="AU48" s="852"/>
      <c r="AV48" s="855"/>
      <c r="AW48" s="855"/>
      <c r="AX48" s="852"/>
      <c r="AY48" s="852"/>
      <c r="AZ48" s="852"/>
      <c r="BA48" s="798"/>
      <c r="BB48" s="131"/>
      <c r="BC48" s="131"/>
      <c r="BD48" s="175" t="str">
        <f t="shared" si="15"/>
        <v/>
      </c>
      <c r="BE48" s="151"/>
      <c r="BF48" s="151"/>
      <c r="BG48" s="151"/>
      <c r="BH48" s="151"/>
      <c r="BI48" s="131"/>
      <c r="BJ48" s="131"/>
      <c r="BK48" s="131"/>
      <c r="BL48" s="131"/>
      <c r="BM48" s="157"/>
      <c r="BN48" s="157"/>
      <c r="BO48" s="157"/>
      <c r="BP48" s="157"/>
      <c r="BQ48" s="158" t="str">
        <f t="shared" si="16"/>
        <v/>
      </c>
      <c r="BR48" s="159" t="str">
        <f t="shared" si="13"/>
        <v/>
      </c>
      <c r="BS48" s="819"/>
      <c r="BT48" s="948"/>
      <c r="BU48" s="868"/>
      <c r="BV48" s="868"/>
    </row>
    <row r="49" spans="1:74" ht="96" customHeight="1" x14ac:dyDescent="0.25">
      <c r="A49" s="925"/>
      <c r="B49" s="901"/>
      <c r="C49" s="904"/>
      <c r="D49" s="932"/>
      <c r="E49" s="832"/>
      <c r="F49" s="835"/>
      <c r="G49" s="805"/>
      <c r="H49" s="838"/>
      <c r="I49" s="799"/>
      <c r="J49" s="841"/>
      <c r="K49" s="838"/>
      <c r="L49" s="996"/>
      <c r="M49" s="847"/>
      <c r="N49" s="996"/>
      <c r="O49" s="996"/>
      <c r="P49" s="996"/>
      <c r="Q49" s="1362"/>
      <c r="R49" s="799"/>
      <c r="S49" s="862"/>
      <c r="T49" s="799"/>
      <c r="U49" s="862"/>
      <c r="V49" s="799"/>
      <c r="W49" s="862"/>
      <c r="X49" s="865"/>
      <c r="Y49" s="862"/>
      <c r="Z49" s="862"/>
      <c r="AA49" s="853"/>
      <c r="AB49" s="164">
        <v>6</v>
      </c>
      <c r="AC49" s="162" t="s">
        <v>1482</v>
      </c>
      <c r="AD49" s="162" t="s">
        <v>371</v>
      </c>
      <c r="AE49" s="162" t="s">
        <v>1483</v>
      </c>
      <c r="AF49" s="641" t="str">
        <f t="shared" si="7"/>
        <v>Probabilidad</v>
      </c>
      <c r="AG49" s="661" t="s">
        <v>216</v>
      </c>
      <c r="AH49" s="547">
        <f t="shared" si="8"/>
        <v>0.25</v>
      </c>
      <c r="AI49" s="661" t="s">
        <v>217</v>
      </c>
      <c r="AJ49" s="547">
        <f t="shared" si="9"/>
        <v>0.15</v>
      </c>
      <c r="AK49" s="548">
        <f t="shared" si="10"/>
        <v>0.4</v>
      </c>
      <c r="AL49" s="662">
        <f>IFERROR(IF(AND(AF48="Probabilidad",AF49="Probabilidad"),(AL48-(+AL48*AK49)),IF(AND(AF48="Impacto",AF49="Probabilidad"),(AL47-(+AL47*AK49)),IF(AF49="Impacto",AL48,""))),"")</f>
        <v>1.8662399999999996E-2</v>
      </c>
      <c r="AM49" s="662">
        <f>IFERROR(IF(AND(AF48="Impacto",AF49="Impacto"),(AM48-(+AM48*AK49)),IF(AND(AF48="Probabilidad",AF49="Impacto"),(AM47-(+AM47*AK49)),IF(AF49="Probabilidad",AM48,""))),"")</f>
        <v>0.6</v>
      </c>
      <c r="AN49" s="223" t="s">
        <v>218</v>
      </c>
      <c r="AO49" s="223" t="s">
        <v>296</v>
      </c>
      <c r="AP49" s="223" t="s">
        <v>243</v>
      </c>
      <c r="AQ49" s="223" t="s">
        <v>221</v>
      </c>
      <c r="AR49" s="838"/>
      <c r="AS49" s="856"/>
      <c r="AT49" s="856"/>
      <c r="AU49" s="853"/>
      <c r="AV49" s="856"/>
      <c r="AW49" s="856"/>
      <c r="AX49" s="853"/>
      <c r="AY49" s="853"/>
      <c r="AZ49" s="853"/>
      <c r="BA49" s="799"/>
      <c r="BB49" s="169"/>
      <c r="BC49" s="169"/>
      <c r="BD49" s="178" t="str">
        <f t="shared" si="15"/>
        <v/>
      </c>
      <c r="BE49" s="162"/>
      <c r="BF49" s="162"/>
      <c r="BG49" s="162"/>
      <c r="BH49" s="162"/>
      <c r="BI49" s="169"/>
      <c r="BJ49" s="169"/>
      <c r="BK49" s="169"/>
      <c r="BL49" s="169"/>
      <c r="BM49" s="170"/>
      <c r="BN49" s="170"/>
      <c r="BO49" s="170"/>
      <c r="BP49" s="170"/>
      <c r="BQ49" s="171" t="str">
        <f t="shared" si="16"/>
        <v/>
      </c>
      <c r="BR49" s="172" t="str">
        <f t="shared" si="13"/>
        <v/>
      </c>
      <c r="BS49" s="820"/>
      <c r="BT49" s="949"/>
      <c r="BU49" s="869"/>
      <c r="BV49" s="869"/>
    </row>
    <row r="50" spans="1:74" ht="145.5" x14ac:dyDescent="0.25">
      <c r="A50" s="925"/>
      <c r="B50" s="901"/>
      <c r="C50" s="904"/>
      <c r="D50" s="930" t="s">
        <v>1388</v>
      </c>
      <c r="E50" s="830" t="s">
        <v>1083</v>
      </c>
      <c r="F50" s="833">
        <v>2</v>
      </c>
      <c r="G50" s="803" t="s">
        <v>1484</v>
      </c>
      <c r="H50" s="836"/>
      <c r="I50" s="797"/>
      <c r="J50" s="839" t="s">
        <v>1485</v>
      </c>
      <c r="K50" s="836" t="s">
        <v>324</v>
      </c>
      <c r="L50" s="867" t="s">
        <v>325</v>
      </c>
      <c r="M50" s="845" t="s">
        <v>1486</v>
      </c>
      <c r="N50" s="803"/>
      <c r="O50" s="803"/>
      <c r="P50" s="867"/>
      <c r="Q50" s="1341"/>
      <c r="R50" s="797" t="s">
        <v>212</v>
      </c>
      <c r="S50" s="860">
        <f>IF(R50="Muy Alta",100%,IF(R50="Alta",80%,IF(R50="Media",60%,IF(R50="Baja",40%,IF(R50="Muy Baja",20%,"")))))</f>
        <v>0.6</v>
      </c>
      <c r="T50" s="797" t="s">
        <v>213</v>
      </c>
      <c r="U50" s="860">
        <f>IF(T50="Catastrófico",100%,IF(T50="Mayor",80%,IF(T50="Moderado",60%,IF(T50="Menor",40%,IF(T50="Leve",20%,"")))))</f>
        <v>0.6</v>
      </c>
      <c r="V50" s="797" t="s">
        <v>213</v>
      </c>
      <c r="W50" s="860">
        <f>IF(V50="Catastrófico",100%,IF(V50="Mayor",80%,IF(V50="Moderado",60%,IF(V50="Menor",40%,IF(V50="Leve",20%,"")))))</f>
        <v>0.6</v>
      </c>
      <c r="X50" s="863" t="str">
        <f>IF(Y50=100%,"Catastrófico",IF(Y50=80%,"Mayor",IF(Y50=60%,"Moderado",IF(Y50=40%,"Menor",IF(Y50=20%,"Leve","")))))</f>
        <v>Moderado</v>
      </c>
      <c r="Y50" s="860">
        <f>IF(AND(U50="",W50=""),"",MAX(U50,W50))</f>
        <v>0.6</v>
      </c>
      <c r="Z50" s="860" t="str">
        <f>CONCATENATE(R50,X50)</f>
        <v>MediaModerado</v>
      </c>
      <c r="AA50" s="851" t="str">
        <f>IF(Z50="Muy AltaLeve","Alto",IF(Z50="Muy AltaMenor","Alto",IF(Z50="Muy AltaModerado","Alto",IF(Z50="Muy AltaMayor","Alto",IF(Z50="Muy AltaCatastrófico","Extremo",IF(Z50="AltaLeve","Moderado",IF(Z50="AltaMenor","Moderado",IF(Z50="AltaModerado","Alto",IF(Z50="AltaMayor","Alto",IF(Z50="AltaCatastrófico","Extremo",IF(Z50="MediaLeve","Moderado",IF(Z50="MediaMenor","Moderado",IF(Z50="MediaModerado","Moderado",IF(Z50="MediaMayor","Alto",IF(Z50="MediaCatastrófico","Extremo",IF(Z50="BajaLeve","Bajo",IF(Z50="BajaMenor","Moderado",IF(Z50="BajaModerado","Moderado",IF(Z50="BajaMayor","Alto",IF(Z50="BajaCatastrófico","Extremo",IF(Z50="Muy BajaLeve","Bajo",IF(Z50="Muy BajaMenor","Bajo",IF(Z50="Muy BajaModerado","Moderado",IF(Z50="Muy BajaMayor","Alto",IF(Z50="Muy BajaCatastrófico","Extremo","")))))))))))))))))))))))))</f>
        <v>Moderado</v>
      </c>
      <c r="AB50" s="98">
        <v>1</v>
      </c>
      <c r="AC50" s="13" t="s">
        <v>1487</v>
      </c>
      <c r="AD50" s="13" t="s">
        <v>274</v>
      </c>
      <c r="AE50" s="13" t="s">
        <v>1488</v>
      </c>
      <c r="AF50" s="639" t="str">
        <f t="shared" si="7"/>
        <v>Probabilidad</v>
      </c>
      <c r="AG50" s="615" t="s">
        <v>216</v>
      </c>
      <c r="AH50" s="555">
        <f t="shared" si="8"/>
        <v>0.25</v>
      </c>
      <c r="AI50" s="615" t="s">
        <v>217</v>
      </c>
      <c r="AJ50" s="555">
        <f t="shared" si="9"/>
        <v>0.15</v>
      </c>
      <c r="AK50" s="554">
        <f t="shared" si="10"/>
        <v>0.4</v>
      </c>
      <c r="AL50" s="640">
        <f>IFERROR(IF(AF50="Probabilidad",(S50-(+S50*AK50)),IF(AF50="Impacto",S50,"")),"")</f>
        <v>0.36</v>
      </c>
      <c r="AM50" s="640">
        <f>IFERROR(IF(AF50="Impacto",(Y50-(+Y50*AK50)),IF(AF50="Probabilidad",Y50,"")),"")</f>
        <v>0.6</v>
      </c>
      <c r="AN50" s="51" t="s">
        <v>218</v>
      </c>
      <c r="AO50" s="51" t="s">
        <v>296</v>
      </c>
      <c r="AP50" s="51" t="s">
        <v>243</v>
      </c>
      <c r="AQ50" s="51" t="s">
        <v>221</v>
      </c>
      <c r="AR50" s="836" t="s">
        <v>1489</v>
      </c>
      <c r="AS50" s="854">
        <f>S50</f>
        <v>0.6</v>
      </c>
      <c r="AT50" s="854">
        <f>IF(AL50="","",MIN(AL50:AL55))</f>
        <v>2.7993599999999997E-2</v>
      </c>
      <c r="AU50" s="851" t="str">
        <f>IFERROR(IF(AT50="","",IF(AT50&lt;=0.2,"Muy Baja",IF(AT50&lt;=0.4,"Baja",IF(AT50&lt;=0.6,"Media",IF(AT50&lt;=0.8,"Alta","Muy Alta"))))),"")</f>
        <v>Muy Baja</v>
      </c>
      <c r="AV50" s="854">
        <f>Y50</f>
        <v>0.6</v>
      </c>
      <c r="AW50" s="854">
        <f>IF(AM50="","",MIN(AM50:AM55))</f>
        <v>0.6</v>
      </c>
      <c r="AX50" s="851" t="str">
        <f>IFERROR(IF(AW50="","",IF(AW50&lt;=0.2,"Leve",IF(AW50&lt;=0.4,"Menor",IF(AW50&lt;=0.6,"Moderado",IF(AW50&lt;=0.8,"Mayor","Catastrófico"))))),"")</f>
        <v>Moderado</v>
      </c>
      <c r="AY50" s="851" t="str">
        <f>AA50</f>
        <v>Moderado</v>
      </c>
      <c r="AZ50" s="851" t="str">
        <f>IFERROR(IF(OR(AND(AU50="Muy Baja",AX50="Leve"),AND(AU50="Muy Baja",AX50="Menor"),AND(AU50="Baja",AX50="Leve")),"Bajo",IF(OR(AND(AU50="Muy baja",AX50="Moderado"),AND(AU50="Baja",AX50="Menor"),AND(AU50="Baja",AX50="Moderado"),AND(AU50="Media",AX50="Leve"),AND(AU50="Media",AX50="Menor"),AND(AU50="Media",AX50="Moderado"),AND(AU50="Alta",AX50="Leve"),AND(AU50="Alta",AX50="Menor")),"Moderado",IF(OR(AND(AU50="Muy Baja",AX50="Mayor"),AND(AU50="Baja",AX50="Mayor"),AND(AU50="Media",AX50="Mayor"),AND(AU50="Alta",AX50="Moderado"),AND(AU50="Alta",AX50="Mayor"),AND(AU50="Muy Alta",AX50="Leve"),AND(AU50="Muy Alta",AX50="Menor"),AND(AU50="Muy Alta",AX50="Moderado"),AND(AU50="Muy Alta",AX50="Mayor")),"Alto",IF(OR(AND(AU50="Muy Baja",AX50="Catastrófico"),AND(AU50="Baja",AX50="Catastrófico"),AND(AU50="Media",AX50="Catastrófico"),AND(AU50="Alta",AX50="Catastrófico"),AND(AU50="Muy Alta",AX50="Catastrófico")),"Extremo","")))),"")</f>
        <v>Moderado</v>
      </c>
      <c r="BA50" s="797" t="s">
        <v>223</v>
      </c>
      <c r="BB50" s="218" t="s">
        <v>1490</v>
      </c>
      <c r="BC50" s="47" t="s">
        <v>1491</v>
      </c>
      <c r="BD50" s="104">
        <f t="shared" si="15"/>
        <v>2</v>
      </c>
      <c r="BE50" s="9"/>
      <c r="BF50" s="9">
        <v>1</v>
      </c>
      <c r="BG50" s="9"/>
      <c r="BH50" s="9">
        <v>1</v>
      </c>
      <c r="BI50" s="47" t="s">
        <v>502</v>
      </c>
      <c r="BJ50" s="47" t="s">
        <v>1093</v>
      </c>
      <c r="BK50" s="47" t="s">
        <v>1472</v>
      </c>
      <c r="BL50" s="47"/>
      <c r="BM50" s="49"/>
      <c r="BN50" s="49"/>
      <c r="BO50" s="49"/>
      <c r="BP50" s="49"/>
      <c r="BQ50" s="105" t="str">
        <f t="shared" si="16"/>
        <v/>
      </c>
      <c r="BR50" s="129" t="str">
        <f t="shared" si="13"/>
        <v/>
      </c>
      <c r="BS50" s="818" t="s">
        <v>1473</v>
      </c>
      <c r="BT50" s="947" t="s">
        <v>1097</v>
      </c>
      <c r="BU50" s="867" t="s">
        <v>278</v>
      </c>
      <c r="BV50" s="867" t="s">
        <v>278</v>
      </c>
    </row>
    <row r="51" spans="1:74" ht="96" customHeight="1" x14ac:dyDescent="0.25">
      <c r="A51" s="925"/>
      <c r="B51" s="901"/>
      <c r="C51" s="904"/>
      <c r="D51" s="931"/>
      <c r="E51" s="831"/>
      <c r="F51" s="834"/>
      <c r="G51" s="804"/>
      <c r="H51" s="837"/>
      <c r="I51" s="798"/>
      <c r="J51" s="840"/>
      <c r="K51" s="837"/>
      <c r="L51" s="868"/>
      <c r="M51" s="846"/>
      <c r="N51" s="804"/>
      <c r="O51" s="804"/>
      <c r="P51" s="868"/>
      <c r="Q51" s="1342"/>
      <c r="R51" s="798"/>
      <c r="S51" s="861"/>
      <c r="T51" s="798"/>
      <c r="U51" s="861"/>
      <c r="V51" s="798"/>
      <c r="W51" s="861"/>
      <c r="X51" s="864"/>
      <c r="Y51" s="861"/>
      <c r="Z51" s="861"/>
      <c r="AA51" s="852"/>
      <c r="AB51" s="152">
        <v>2</v>
      </c>
      <c r="AC51" s="293" t="s">
        <v>1492</v>
      </c>
      <c r="AD51" s="151" t="s">
        <v>274</v>
      </c>
      <c r="AE51" s="151" t="s">
        <v>1493</v>
      </c>
      <c r="AF51" s="147" t="str">
        <f t="shared" si="7"/>
        <v>Probabilidad</v>
      </c>
      <c r="AG51" s="153" t="s">
        <v>216</v>
      </c>
      <c r="AH51" s="148">
        <f t="shared" si="8"/>
        <v>0.25</v>
      </c>
      <c r="AI51" s="153" t="s">
        <v>217</v>
      </c>
      <c r="AJ51" s="148">
        <f t="shared" si="9"/>
        <v>0.15</v>
      </c>
      <c r="AK51" s="149">
        <f t="shared" si="10"/>
        <v>0.4</v>
      </c>
      <c r="AL51" s="154">
        <f>IFERROR(IF(AND(AF50="Probabilidad",AF51="Probabilidad"),(AL50-(+AL50*AK51)),IF(AF51="Probabilidad",(S50-(+S50*AK51)),IF(AF51="Impacto",AL50,""))),"")</f>
        <v>0.216</v>
      </c>
      <c r="AM51" s="154">
        <f>IFERROR(IF(AND(AF50="Impacto",AF51="Impacto"),(AM50-(+AM50*AK51)),IF(AF51="Impacto",(Y50-(+Y50*AK51)),IF(AF51="Probabilidad",AM50,""))),"")</f>
        <v>0.6</v>
      </c>
      <c r="AN51" s="155" t="s">
        <v>218</v>
      </c>
      <c r="AO51" s="155" t="s">
        <v>296</v>
      </c>
      <c r="AP51" s="155" t="s">
        <v>220</v>
      </c>
      <c r="AQ51" s="155" t="s">
        <v>221</v>
      </c>
      <c r="AR51" s="837"/>
      <c r="AS51" s="855"/>
      <c r="AT51" s="855"/>
      <c r="AU51" s="852"/>
      <c r="AV51" s="855"/>
      <c r="AW51" s="855"/>
      <c r="AX51" s="852"/>
      <c r="AY51" s="852"/>
      <c r="AZ51" s="852"/>
      <c r="BA51" s="798"/>
      <c r="BB51" s="179"/>
      <c r="BC51" s="131"/>
      <c r="BD51" s="175" t="str">
        <f t="shared" si="15"/>
        <v/>
      </c>
      <c r="BE51" s="151"/>
      <c r="BF51" s="151"/>
      <c r="BG51" s="151"/>
      <c r="BH51" s="151"/>
      <c r="BI51" s="131"/>
      <c r="BJ51" s="131"/>
      <c r="BK51" s="131"/>
      <c r="BL51" s="131"/>
      <c r="BM51" s="157"/>
      <c r="BN51" s="157"/>
      <c r="BO51" s="157"/>
      <c r="BP51" s="157"/>
      <c r="BQ51" s="158" t="str">
        <f t="shared" si="16"/>
        <v/>
      </c>
      <c r="BR51" s="159" t="str">
        <f t="shared" si="13"/>
        <v/>
      </c>
      <c r="BS51" s="819"/>
      <c r="BT51" s="948"/>
      <c r="BU51" s="868"/>
      <c r="BV51" s="868"/>
    </row>
    <row r="52" spans="1:74" ht="96" customHeight="1" x14ac:dyDescent="0.25">
      <c r="A52" s="925"/>
      <c r="B52" s="901"/>
      <c r="C52" s="904"/>
      <c r="D52" s="931"/>
      <c r="E52" s="831"/>
      <c r="F52" s="834"/>
      <c r="G52" s="804"/>
      <c r="H52" s="837"/>
      <c r="I52" s="798"/>
      <c r="J52" s="840"/>
      <c r="K52" s="837"/>
      <c r="L52" s="868"/>
      <c r="M52" s="846"/>
      <c r="N52" s="804"/>
      <c r="O52" s="804"/>
      <c r="P52" s="868"/>
      <c r="Q52" s="1342"/>
      <c r="R52" s="798"/>
      <c r="S52" s="861"/>
      <c r="T52" s="798"/>
      <c r="U52" s="861"/>
      <c r="V52" s="798"/>
      <c r="W52" s="861"/>
      <c r="X52" s="864"/>
      <c r="Y52" s="861"/>
      <c r="Z52" s="861"/>
      <c r="AA52" s="852"/>
      <c r="AB52" s="152">
        <v>3</v>
      </c>
      <c r="AC52" s="293" t="s">
        <v>1494</v>
      </c>
      <c r="AD52" s="151" t="s">
        <v>282</v>
      </c>
      <c r="AE52" s="151" t="s">
        <v>1495</v>
      </c>
      <c r="AF52" s="147" t="str">
        <f t="shared" si="7"/>
        <v>Probabilidad</v>
      </c>
      <c r="AG52" s="153" t="s">
        <v>216</v>
      </c>
      <c r="AH52" s="148">
        <f t="shared" si="8"/>
        <v>0.25</v>
      </c>
      <c r="AI52" s="153" t="s">
        <v>217</v>
      </c>
      <c r="AJ52" s="148">
        <f t="shared" si="9"/>
        <v>0.15</v>
      </c>
      <c r="AK52" s="149">
        <f t="shared" si="10"/>
        <v>0.4</v>
      </c>
      <c r="AL52" s="154">
        <f>IFERROR(IF(AND(AF51="Probabilidad",AF52="Probabilidad"),(AL51-(+AL51*AK52)),IF(AND(AF51="Impacto",AF52="Probabilidad"),(AL50-(+AL50*AK52)),IF(AF52="Impacto",AL51,""))),"")</f>
        <v>0.12959999999999999</v>
      </c>
      <c r="AM52" s="154">
        <f>IFERROR(IF(AND(AF51="Impacto",AF52="Impacto"),(AM51-(+AM51*AK52)),IF(AND(AF51="Probabilidad",AF52="Impacto"),(AM50-(+AM50*AK52)),IF(AF52="Probabilidad",AM51,""))),"")</f>
        <v>0.6</v>
      </c>
      <c r="AN52" s="155" t="s">
        <v>218</v>
      </c>
      <c r="AO52" s="155" t="s">
        <v>296</v>
      </c>
      <c r="AP52" s="155" t="s">
        <v>220</v>
      </c>
      <c r="AQ52" s="155" t="s">
        <v>221</v>
      </c>
      <c r="AR52" s="837"/>
      <c r="AS52" s="855"/>
      <c r="AT52" s="855"/>
      <c r="AU52" s="852"/>
      <c r="AV52" s="855"/>
      <c r="AW52" s="855"/>
      <c r="AX52" s="852"/>
      <c r="AY52" s="852"/>
      <c r="AZ52" s="852"/>
      <c r="BA52" s="798"/>
      <c r="BB52" s="179"/>
      <c r="BC52" s="131"/>
      <c r="BD52" s="175" t="str">
        <f t="shared" si="15"/>
        <v/>
      </c>
      <c r="BE52" s="151"/>
      <c r="BF52" s="151"/>
      <c r="BG52" s="151"/>
      <c r="BH52" s="151"/>
      <c r="BI52" s="131"/>
      <c r="BJ52" s="131"/>
      <c r="BK52" s="131"/>
      <c r="BL52" s="131"/>
      <c r="BM52" s="157"/>
      <c r="BN52" s="157"/>
      <c r="BO52" s="157"/>
      <c r="BP52" s="157"/>
      <c r="BQ52" s="158" t="str">
        <f t="shared" si="16"/>
        <v/>
      </c>
      <c r="BR52" s="159" t="str">
        <f t="shared" si="13"/>
        <v/>
      </c>
      <c r="BS52" s="819"/>
      <c r="BT52" s="948"/>
      <c r="BU52" s="868"/>
      <c r="BV52" s="868"/>
    </row>
    <row r="53" spans="1:74" ht="105.75" customHeight="1" x14ac:dyDescent="0.25">
      <c r="A53" s="925"/>
      <c r="B53" s="901"/>
      <c r="C53" s="904"/>
      <c r="D53" s="931"/>
      <c r="E53" s="831"/>
      <c r="F53" s="834"/>
      <c r="G53" s="804"/>
      <c r="H53" s="837"/>
      <c r="I53" s="798"/>
      <c r="J53" s="840"/>
      <c r="K53" s="837"/>
      <c r="L53" s="868"/>
      <c r="M53" s="846"/>
      <c r="N53" s="804"/>
      <c r="O53" s="804"/>
      <c r="P53" s="868"/>
      <c r="Q53" s="1342"/>
      <c r="R53" s="798"/>
      <c r="S53" s="861"/>
      <c r="T53" s="798"/>
      <c r="U53" s="861"/>
      <c r="V53" s="798"/>
      <c r="W53" s="861"/>
      <c r="X53" s="864"/>
      <c r="Y53" s="861"/>
      <c r="Z53" s="861"/>
      <c r="AA53" s="852"/>
      <c r="AB53" s="152">
        <v>4</v>
      </c>
      <c r="AC53" s="293" t="s">
        <v>1496</v>
      </c>
      <c r="AD53" s="151" t="s">
        <v>282</v>
      </c>
      <c r="AE53" s="151" t="s">
        <v>1497</v>
      </c>
      <c r="AF53" s="147" t="str">
        <f t="shared" si="7"/>
        <v>Probabilidad</v>
      </c>
      <c r="AG53" s="153" t="s">
        <v>216</v>
      </c>
      <c r="AH53" s="148">
        <f t="shared" si="8"/>
        <v>0.25</v>
      </c>
      <c r="AI53" s="153" t="s">
        <v>217</v>
      </c>
      <c r="AJ53" s="148">
        <f t="shared" si="9"/>
        <v>0.15</v>
      </c>
      <c r="AK53" s="149">
        <f t="shared" si="10"/>
        <v>0.4</v>
      </c>
      <c r="AL53" s="154">
        <f>IFERROR(IF(AND(AF52="Probabilidad",AF53="Probabilidad"),(AL52-(+AL52*AK53)),IF(AND(AF52="Impacto",AF53="Probabilidad"),(AL51-(+AL51*AK53)),IF(AF53="Impacto",AL52,""))),"")</f>
        <v>7.7759999999999996E-2</v>
      </c>
      <c r="AM53" s="154">
        <f>IFERROR(IF(AND(AF52="Impacto",AF53="Impacto"),(AM52-(+AM52*AK53)),IF(AND(AF52="Probabilidad",AF53="Impacto"),(AM51-(+AM51*AK53)),IF(AF53="Probabilidad",AM52,""))),"")</f>
        <v>0.6</v>
      </c>
      <c r="AN53" s="155" t="s">
        <v>218</v>
      </c>
      <c r="AO53" s="155" t="s">
        <v>296</v>
      </c>
      <c r="AP53" s="155" t="s">
        <v>243</v>
      </c>
      <c r="AQ53" s="155" t="s">
        <v>221</v>
      </c>
      <c r="AR53" s="837"/>
      <c r="AS53" s="855"/>
      <c r="AT53" s="855"/>
      <c r="AU53" s="852"/>
      <c r="AV53" s="855"/>
      <c r="AW53" s="855"/>
      <c r="AX53" s="852"/>
      <c r="AY53" s="852"/>
      <c r="AZ53" s="852"/>
      <c r="BA53" s="798"/>
      <c r="BB53" s="179"/>
      <c r="BC53" s="131"/>
      <c r="BD53" s="175" t="str">
        <f t="shared" si="15"/>
        <v/>
      </c>
      <c r="BE53" s="151"/>
      <c r="BF53" s="151"/>
      <c r="BG53" s="151"/>
      <c r="BH53" s="151"/>
      <c r="BI53" s="131"/>
      <c r="BJ53" s="131"/>
      <c r="BK53" s="131"/>
      <c r="BL53" s="131"/>
      <c r="BM53" s="157"/>
      <c r="BN53" s="157"/>
      <c r="BO53" s="157"/>
      <c r="BP53" s="157"/>
      <c r="BQ53" s="158" t="str">
        <f t="shared" si="16"/>
        <v/>
      </c>
      <c r="BR53" s="159" t="str">
        <f t="shared" si="13"/>
        <v/>
      </c>
      <c r="BS53" s="819"/>
      <c r="BT53" s="948"/>
      <c r="BU53" s="868"/>
      <c r="BV53" s="868"/>
    </row>
    <row r="54" spans="1:74" ht="120.75" customHeight="1" x14ac:dyDescent="0.25">
      <c r="A54" s="925"/>
      <c r="B54" s="901"/>
      <c r="C54" s="904"/>
      <c r="D54" s="931"/>
      <c r="E54" s="831"/>
      <c r="F54" s="834"/>
      <c r="G54" s="804"/>
      <c r="H54" s="837"/>
      <c r="I54" s="798"/>
      <c r="J54" s="840"/>
      <c r="K54" s="837"/>
      <c r="L54" s="868"/>
      <c r="M54" s="846"/>
      <c r="N54" s="804"/>
      <c r="O54" s="804"/>
      <c r="P54" s="868"/>
      <c r="Q54" s="1342"/>
      <c r="R54" s="798"/>
      <c r="S54" s="861"/>
      <c r="T54" s="798"/>
      <c r="U54" s="861"/>
      <c r="V54" s="798"/>
      <c r="W54" s="861"/>
      <c r="X54" s="864"/>
      <c r="Y54" s="861"/>
      <c r="Z54" s="861"/>
      <c r="AA54" s="852"/>
      <c r="AB54" s="152">
        <v>5</v>
      </c>
      <c r="AC54" s="293" t="s">
        <v>1498</v>
      </c>
      <c r="AD54" s="151" t="s">
        <v>282</v>
      </c>
      <c r="AE54" s="151" t="s">
        <v>1499</v>
      </c>
      <c r="AF54" s="147" t="str">
        <f t="shared" si="7"/>
        <v>Probabilidad</v>
      </c>
      <c r="AG54" s="153" t="s">
        <v>216</v>
      </c>
      <c r="AH54" s="148">
        <f t="shared" si="8"/>
        <v>0.25</v>
      </c>
      <c r="AI54" s="153" t="s">
        <v>217</v>
      </c>
      <c r="AJ54" s="148">
        <f t="shared" si="9"/>
        <v>0.15</v>
      </c>
      <c r="AK54" s="149">
        <f t="shared" si="10"/>
        <v>0.4</v>
      </c>
      <c r="AL54" s="154">
        <f>IFERROR(IF(AND(AF53="Probabilidad",AF54="Probabilidad"),(AL53-(+AL53*AK54)),IF(AND(AF53="Impacto",AF54="Probabilidad"),(AL52-(+AL52*AK54)),IF(AF54="Impacto",AL53,""))),"")</f>
        <v>4.6655999999999996E-2</v>
      </c>
      <c r="AM54" s="154">
        <f>IFERROR(IF(AND(AF53="Impacto",AF54="Impacto"),(AM53-(+AM53*AK54)),IF(AND(AF53="Probabilidad",AF54="Impacto"),(AM52-(+AM52*AK54)),IF(AF54="Probabilidad",AM53,""))),"")</f>
        <v>0.6</v>
      </c>
      <c r="AN54" s="155" t="s">
        <v>218</v>
      </c>
      <c r="AO54" s="155" t="s">
        <v>296</v>
      </c>
      <c r="AP54" s="155" t="s">
        <v>220</v>
      </c>
      <c r="AQ54" s="155" t="s">
        <v>221</v>
      </c>
      <c r="AR54" s="837"/>
      <c r="AS54" s="855"/>
      <c r="AT54" s="855"/>
      <c r="AU54" s="852"/>
      <c r="AV54" s="855"/>
      <c r="AW54" s="855"/>
      <c r="AX54" s="852"/>
      <c r="AY54" s="852"/>
      <c r="AZ54" s="852"/>
      <c r="BA54" s="798"/>
      <c r="BB54" s="179"/>
      <c r="BC54" s="131"/>
      <c r="BD54" s="175" t="str">
        <f t="shared" si="15"/>
        <v/>
      </c>
      <c r="BE54" s="151"/>
      <c r="BF54" s="151"/>
      <c r="BG54" s="151"/>
      <c r="BH54" s="151"/>
      <c r="BI54" s="131"/>
      <c r="BJ54" s="131"/>
      <c r="BK54" s="131"/>
      <c r="BL54" s="131"/>
      <c r="BM54" s="157"/>
      <c r="BN54" s="157"/>
      <c r="BO54" s="157"/>
      <c r="BP54" s="157"/>
      <c r="BQ54" s="158" t="str">
        <f t="shared" si="16"/>
        <v/>
      </c>
      <c r="BR54" s="159" t="str">
        <f t="shared" si="13"/>
        <v/>
      </c>
      <c r="BS54" s="819"/>
      <c r="BT54" s="948"/>
      <c r="BU54" s="868"/>
      <c r="BV54" s="868"/>
    </row>
    <row r="55" spans="1:74" ht="150.75" customHeight="1" x14ac:dyDescent="0.25">
      <c r="A55" s="925"/>
      <c r="B55" s="901"/>
      <c r="C55" s="904"/>
      <c r="D55" s="932"/>
      <c r="E55" s="832"/>
      <c r="F55" s="835"/>
      <c r="G55" s="805"/>
      <c r="H55" s="838"/>
      <c r="I55" s="799"/>
      <c r="J55" s="841"/>
      <c r="K55" s="838"/>
      <c r="L55" s="869"/>
      <c r="M55" s="847"/>
      <c r="N55" s="805"/>
      <c r="O55" s="805"/>
      <c r="P55" s="869"/>
      <c r="Q55" s="1343"/>
      <c r="R55" s="799"/>
      <c r="S55" s="862"/>
      <c r="T55" s="799"/>
      <c r="U55" s="862"/>
      <c r="V55" s="799"/>
      <c r="W55" s="862"/>
      <c r="X55" s="865"/>
      <c r="Y55" s="862"/>
      <c r="Z55" s="862"/>
      <c r="AA55" s="853"/>
      <c r="AB55" s="164">
        <v>6</v>
      </c>
      <c r="AC55" s="162" t="s">
        <v>1500</v>
      </c>
      <c r="AD55" s="162" t="s">
        <v>371</v>
      </c>
      <c r="AE55" s="549" t="s">
        <v>1501</v>
      </c>
      <c r="AF55" s="641" t="str">
        <f t="shared" si="7"/>
        <v>Probabilidad</v>
      </c>
      <c r="AG55" s="661" t="s">
        <v>216</v>
      </c>
      <c r="AH55" s="547">
        <f t="shared" si="8"/>
        <v>0.25</v>
      </c>
      <c r="AI55" s="661" t="s">
        <v>217</v>
      </c>
      <c r="AJ55" s="547">
        <f t="shared" si="9"/>
        <v>0.15</v>
      </c>
      <c r="AK55" s="548">
        <f t="shared" si="10"/>
        <v>0.4</v>
      </c>
      <c r="AL55" s="662">
        <f>IFERROR(IF(AND(AF54="Probabilidad",AF55="Probabilidad"),(AL54-(+AL54*AK55)),IF(AND(AF54="Impacto",AF55="Probabilidad"),(AL53-(+AL53*AK55)),IF(AF55="Impacto",AL54,""))),"")</f>
        <v>2.7993599999999997E-2</v>
      </c>
      <c r="AM55" s="662">
        <f>IFERROR(IF(AND(AF54="Impacto",AF55="Impacto"),(AM54-(+AM54*AK55)),IF(AND(AF54="Probabilidad",AF55="Impacto"),(AM53-(+AM53*AK55)),IF(AF55="Probabilidad",AM54,""))),"")</f>
        <v>0.6</v>
      </c>
      <c r="AN55" s="223" t="s">
        <v>218</v>
      </c>
      <c r="AO55" s="223" t="s">
        <v>296</v>
      </c>
      <c r="AP55" s="223" t="s">
        <v>243</v>
      </c>
      <c r="AQ55" s="223" t="s">
        <v>221</v>
      </c>
      <c r="AR55" s="838"/>
      <c r="AS55" s="856"/>
      <c r="AT55" s="856"/>
      <c r="AU55" s="853"/>
      <c r="AV55" s="856"/>
      <c r="AW55" s="856"/>
      <c r="AX55" s="853"/>
      <c r="AY55" s="853"/>
      <c r="AZ55" s="853"/>
      <c r="BA55" s="799"/>
      <c r="BB55" s="314"/>
      <c r="BC55" s="169"/>
      <c r="BD55" s="178" t="str">
        <f t="shared" si="15"/>
        <v/>
      </c>
      <c r="BE55" s="162"/>
      <c r="BF55" s="162"/>
      <c r="BG55" s="162"/>
      <c r="BH55" s="162"/>
      <c r="BI55" s="169"/>
      <c r="BJ55" s="169"/>
      <c r="BK55" s="169"/>
      <c r="BL55" s="169"/>
      <c r="BM55" s="170"/>
      <c r="BN55" s="170"/>
      <c r="BO55" s="170"/>
      <c r="BP55" s="170"/>
      <c r="BQ55" s="171" t="str">
        <f t="shared" si="16"/>
        <v/>
      </c>
      <c r="BR55" s="172" t="str">
        <f t="shared" si="13"/>
        <v/>
      </c>
      <c r="BS55" s="820"/>
      <c r="BT55" s="949"/>
      <c r="BU55" s="869"/>
      <c r="BV55" s="869"/>
    </row>
    <row r="56" spans="1:74" ht="300" x14ac:dyDescent="0.25">
      <c r="A56" s="925"/>
      <c r="B56" s="901"/>
      <c r="C56" s="904"/>
      <c r="D56" s="827" t="s">
        <v>1388</v>
      </c>
      <c r="E56" s="830" t="s">
        <v>1083</v>
      </c>
      <c r="F56" s="833">
        <v>3</v>
      </c>
      <c r="G56" s="803" t="s">
        <v>1502</v>
      </c>
      <c r="H56" s="836"/>
      <c r="I56" s="797"/>
      <c r="J56" s="839" t="s">
        <v>1503</v>
      </c>
      <c r="K56" s="836" t="s">
        <v>324</v>
      </c>
      <c r="L56" s="867" t="s">
        <v>325</v>
      </c>
      <c r="M56" s="845" t="s">
        <v>1504</v>
      </c>
      <c r="N56" s="803"/>
      <c r="O56" s="803"/>
      <c r="P56" s="867"/>
      <c r="Q56" s="1344"/>
      <c r="R56" s="797" t="s">
        <v>212</v>
      </c>
      <c r="S56" s="860">
        <f>IF(R56="Muy Alta",100%,IF(R56="Alta",80%,IF(R56="Media",60%,IF(R56="Baja",40%,IF(R56="Muy Baja",20%,"")))))</f>
        <v>0.6</v>
      </c>
      <c r="T56" s="797" t="s">
        <v>213</v>
      </c>
      <c r="U56" s="860">
        <f>IF(T56="Catastrófico",100%,IF(T56="Mayor",80%,IF(T56="Moderado",60%,IF(T56="Menor",40%,IF(T56="Leve",20%,"")))))</f>
        <v>0.6</v>
      </c>
      <c r="V56" s="797" t="s">
        <v>213</v>
      </c>
      <c r="W56" s="860">
        <f>IF(V56="Catastrófico",100%,IF(V56="Mayor",80%,IF(V56="Moderado",60%,IF(V56="Menor",40%,IF(V56="Leve",20%,"")))))</f>
        <v>0.6</v>
      </c>
      <c r="X56" s="863" t="str">
        <f>IF(Y56=100%,"Catastrófico",IF(Y56=80%,"Mayor",IF(Y56=60%,"Moderado",IF(Y56=40%,"Menor",IF(Y56=20%,"Leve","")))))</f>
        <v>Moderado</v>
      </c>
      <c r="Y56" s="860">
        <f>IF(AND(U56="",W56=""),"",MAX(U56,W56))</f>
        <v>0.6</v>
      </c>
      <c r="Z56" s="860" t="str">
        <f>CONCATENATE(R56,X56)</f>
        <v>MediaModerado</v>
      </c>
      <c r="AA56" s="851" t="str">
        <f>IF(Z56="Muy AltaLeve","Alto",IF(Z56="Muy AltaMenor","Alto",IF(Z56="Muy AltaModerado","Alto",IF(Z56="Muy AltaMayor","Alto",IF(Z56="Muy AltaCatastrófico","Extremo",IF(Z56="AltaLeve","Moderado",IF(Z56="AltaMenor","Moderado",IF(Z56="AltaModerado","Alto",IF(Z56="AltaMayor","Alto",IF(Z56="AltaCatastrófico","Extremo",IF(Z56="MediaLeve","Moderado",IF(Z56="MediaMenor","Moderado",IF(Z56="MediaModerado","Moderado",IF(Z56="MediaMayor","Alto",IF(Z56="MediaCatastrófico","Extremo",IF(Z56="BajaLeve","Bajo",IF(Z56="BajaMenor","Moderado",IF(Z56="BajaModerado","Moderado",IF(Z56="BajaMayor","Alto",IF(Z56="BajaCatastrófico","Extremo",IF(Z56="Muy BajaLeve","Bajo",IF(Z56="Muy BajaMenor","Bajo",IF(Z56="Muy BajaModerado","Moderado",IF(Z56="Muy BajaMayor","Alto",IF(Z56="Muy BajaCatastrófico","Extremo","")))))))))))))))))))))))))</f>
        <v>Moderado</v>
      </c>
      <c r="AB56" s="98">
        <v>1</v>
      </c>
      <c r="AC56" s="13" t="s">
        <v>1505</v>
      </c>
      <c r="AD56" s="13" t="s">
        <v>282</v>
      </c>
      <c r="AE56" s="9" t="s">
        <v>1506</v>
      </c>
      <c r="AF56" s="639" t="str">
        <f t="shared" si="7"/>
        <v>Probabilidad</v>
      </c>
      <c r="AG56" s="615" t="s">
        <v>216</v>
      </c>
      <c r="AH56" s="555">
        <f t="shared" si="8"/>
        <v>0.25</v>
      </c>
      <c r="AI56" s="615" t="s">
        <v>217</v>
      </c>
      <c r="AJ56" s="555">
        <f t="shared" si="9"/>
        <v>0.15</v>
      </c>
      <c r="AK56" s="554">
        <f t="shared" si="10"/>
        <v>0.4</v>
      </c>
      <c r="AL56" s="640">
        <f>IFERROR(IF(AF56="Probabilidad",(S56-(+S56*AK56)),IF(AF56="Impacto",S56,"")),"")</f>
        <v>0.36</v>
      </c>
      <c r="AM56" s="640">
        <f>IFERROR(IF(AF56="Impacto",(Y56-(+Y56*AK56)),IF(AF56="Probabilidad",Y56,"")),"")</f>
        <v>0.6</v>
      </c>
      <c r="AN56" s="51" t="s">
        <v>218</v>
      </c>
      <c r="AO56" s="51" t="s">
        <v>296</v>
      </c>
      <c r="AP56" s="51" t="s">
        <v>220</v>
      </c>
      <c r="AQ56" s="51" t="s">
        <v>221</v>
      </c>
      <c r="AR56" s="836" t="s">
        <v>1507</v>
      </c>
      <c r="AS56" s="854">
        <f>S56</f>
        <v>0.6</v>
      </c>
      <c r="AT56" s="854">
        <f>IF(AL56="","",MIN(AL56:AL61))</f>
        <v>2.7993599999999997E-2</v>
      </c>
      <c r="AU56" s="851" t="str">
        <f>IFERROR(IF(AT56="","",IF(AT56&lt;=0.2,"Muy Baja",IF(AT56&lt;=0.4,"Baja",IF(AT56&lt;=0.6,"Media",IF(AT56&lt;=0.8,"Alta","Muy Alta"))))),"")</f>
        <v>Muy Baja</v>
      </c>
      <c r="AV56" s="854">
        <f>Y56</f>
        <v>0.6</v>
      </c>
      <c r="AW56" s="854">
        <f>IF(AM56="","",MIN(AM56:AM61))</f>
        <v>0.6</v>
      </c>
      <c r="AX56" s="851" t="str">
        <f>IFERROR(IF(AW56="","",IF(AW56&lt;=0.2,"Leve",IF(AW56&lt;=0.4,"Menor",IF(AW56&lt;=0.6,"Moderado",IF(AW56&lt;=0.8,"Mayor","Catastrófico"))))),"")</f>
        <v>Moderado</v>
      </c>
      <c r="AY56" s="851" t="str">
        <f>AA56</f>
        <v>Moderado</v>
      </c>
      <c r="AZ56" s="851" t="str">
        <f>IFERROR(IF(OR(AND(AU56="Muy Baja",AX56="Leve"),AND(AU56="Muy Baja",AX56="Menor"),AND(AU56="Baja",AX56="Leve")),"Bajo",IF(OR(AND(AU56="Muy baja",AX56="Moderado"),AND(AU56="Baja",AX56="Menor"),AND(AU56="Baja",AX56="Moderado"),AND(AU56="Media",AX56="Leve"),AND(AU56="Media",AX56="Menor"),AND(AU56="Media",AX56="Moderado"),AND(AU56="Alta",AX56="Leve"),AND(AU56="Alta",AX56="Menor")),"Moderado",IF(OR(AND(AU56="Muy Baja",AX56="Mayor"),AND(AU56="Baja",AX56="Mayor"),AND(AU56="Media",AX56="Mayor"),AND(AU56="Alta",AX56="Moderado"),AND(AU56="Alta",AX56="Mayor"),AND(AU56="Muy Alta",AX56="Leve"),AND(AU56="Muy Alta",AX56="Menor"),AND(AU56="Muy Alta",AX56="Moderado"),AND(AU56="Muy Alta",AX56="Mayor")),"Alto",IF(OR(AND(AU56="Muy Baja",AX56="Catastrófico"),AND(AU56="Baja",AX56="Catastrófico"),AND(AU56="Media",AX56="Catastrófico"),AND(AU56="Alta",AX56="Catastrófico"),AND(AU56="Muy Alta",AX56="Catastrófico")),"Extremo","")))),"")</f>
        <v>Moderado</v>
      </c>
      <c r="BA56" s="797" t="s">
        <v>223</v>
      </c>
      <c r="BB56" s="643" t="s">
        <v>1508</v>
      </c>
      <c r="BC56" s="643" t="s">
        <v>1509</v>
      </c>
      <c r="BD56" s="104">
        <f t="shared" si="15"/>
        <v>1</v>
      </c>
      <c r="BE56" s="610">
        <v>1</v>
      </c>
      <c r="BF56" s="610"/>
      <c r="BG56" s="610"/>
      <c r="BH56" s="610"/>
      <c r="BI56" s="47" t="s">
        <v>502</v>
      </c>
      <c r="BJ56" s="47" t="s">
        <v>1093</v>
      </c>
      <c r="BK56" s="47" t="s">
        <v>1510</v>
      </c>
      <c r="BL56" s="47" t="s">
        <v>1511</v>
      </c>
      <c r="BM56" s="49">
        <v>1</v>
      </c>
      <c r="BN56" s="49"/>
      <c r="BO56" s="49"/>
      <c r="BP56" s="49"/>
      <c r="BQ56" s="105">
        <f t="shared" si="16"/>
        <v>1</v>
      </c>
      <c r="BR56" s="129">
        <f t="shared" si="13"/>
        <v>1</v>
      </c>
      <c r="BS56" s="818" t="s">
        <v>1473</v>
      </c>
      <c r="BT56" s="947" t="s">
        <v>1097</v>
      </c>
      <c r="BU56" s="867" t="s">
        <v>278</v>
      </c>
      <c r="BV56" s="867" t="s">
        <v>278</v>
      </c>
    </row>
    <row r="57" spans="1:74" ht="96" customHeight="1" x14ac:dyDescent="0.25">
      <c r="A57" s="925"/>
      <c r="B57" s="901"/>
      <c r="C57" s="904"/>
      <c r="D57" s="828"/>
      <c r="E57" s="831"/>
      <c r="F57" s="834"/>
      <c r="G57" s="804"/>
      <c r="H57" s="837"/>
      <c r="I57" s="798"/>
      <c r="J57" s="840"/>
      <c r="K57" s="837"/>
      <c r="L57" s="868"/>
      <c r="M57" s="846"/>
      <c r="N57" s="804"/>
      <c r="O57" s="804"/>
      <c r="P57" s="868"/>
      <c r="Q57" s="1345"/>
      <c r="R57" s="798"/>
      <c r="S57" s="861"/>
      <c r="T57" s="798"/>
      <c r="U57" s="861"/>
      <c r="V57" s="798"/>
      <c r="W57" s="861"/>
      <c r="X57" s="864"/>
      <c r="Y57" s="861"/>
      <c r="Z57" s="861"/>
      <c r="AA57" s="852"/>
      <c r="AB57" s="152">
        <v>2</v>
      </c>
      <c r="AC57" s="293" t="s">
        <v>1512</v>
      </c>
      <c r="AD57" s="151" t="s">
        <v>282</v>
      </c>
      <c r="AE57" s="151" t="s">
        <v>1513</v>
      </c>
      <c r="AF57" s="147" t="str">
        <f t="shared" si="7"/>
        <v>Probabilidad</v>
      </c>
      <c r="AG57" s="153" t="s">
        <v>216</v>
      </c>
      <c r="AH57" s="148">
        <f t="shared" si="8"/>
        <v>0.25</v>
      </c>
      <c r="AI57" s="153" t="s">
        <v>217</v>
      </c>
      <c r="AJ57" s="148">
        <f t="shared" si="9"/>
        <v>0.15</v>
      </c>
      <c r="AK57" s="149">
        <f t="shared" si="10"/>
        <v>0.4</v>
      </c>
      <c r="AL57" s="154">
        <f>IFERROR(IF(AND(AF56="Probabilidad",AF57="Probabilidad"),(AL56-(+AL56*AK57)),IF(AF57="Probabilidad",(S56-(+S56*AK57)),IF(AF57="Impacto",AL56,""))),"")</f>
        <v>0.216</v>
      </c>
      <c r="AM57" s="154">
        <f>IFERROR(IF(AND(AF56="Impacto",AF57="Impacto"),(AM56-(+AM56*AK57)),IF(AF57="Impacto",(Y56-(+Y56*AK57)),IF(AF57="Probabilidad",AM56,""))),"")</f>
        <v>0.6</v>
      </c>
      <c r="AN57" s="155" t="s">
        <v>218</v>
      </c>
      <c r="AO57" s="155" t="s">
        <v>296</v>
      </c>
      <c r="AP57" s="155" t="s">
        <v>243</v>
      </c>
      <c r="AQ57" s="155" t="s">
        <v>221</v>
      </c>
      <c r="AR57" s="837"/>
      <c r="AS57" s="855"/>
      <c r="AT57" s="855"/>
      <c r="AU57" s="852"/>
      <c r="AV57" s="855"/>
      <c r="AW57" s="855"/>
      <c r="AX57" s="852"/>
      <c r="AY57" s="852"/>
      <c r="AZ57" s="852"/>
      <c r="BA57" s="798"/>
      <c r="BB57" s="131"/>
      <c r="BC57" s="131"/>
      <c r="BD57" s="175" t="str">
        <f t="shared" si="15"/>
        <v/>
      </c>
      <c r="BE57" s="151"/>
      <c r="BF57" s="151"/>
      <c r="BG57" s="151"/>
      <c r="BH57" s="151"/>
      <c r="BI57" s="131"/>
      <c r="BJ57" s="131"/>
      <c r="BK57" s="131"/>
      <c r="BL57" s="131"/>
      <c r="BM57" s="157"/>
      <c r="BN57" s="157"/>
      <c r="BO57" s="157"/>
      <c r="BP57" s="157"/>
      <c r="BQ57" s="158" t="str">
        <f t="shared" si="16"/>
        <v/>
      </c>
      <c r="BR57" s="159" t="str">
        <f t="shared" si="13"/>
        <v/>
      </c>
      <c r="BS57" s="819"/>
      <c r="BT57" s="948"/>
      <c r="BU57" s="868"/>
      <c r="BV57" s="868"/>
    </row>
    <row r="58" spans="1:74" ht="105.75" customHeight="1" x14ac:dyDescent="0.25">
      <c r="A58" s="925"/>
      <c r="B58" s="901"/>
      <c r="C58" s="904"/>
      <c r="D58" s="828"/>
      <c r="E58" s="831"/>
      <c r="F58" s="834"/>
      <c r="G58" s="804"/>
      <c r="H58" s="837"/>
      <c r="I58" s="798"/>
      <c r="J58" s="840"/>
      <c r="K58" s="837"/>
      <c r="L58" s="868"/>
      <c r="M58" s="846"/>
      <c r="N58" s="804"/>
      <c r="O58" s="804"/>
      <c r="P58" s="868"/>
      <c r="Q58" s="1345"/>
      <c r="R58" s="798"/>
      <c r="S58" s="861"/>
      <c r="T58" s="798"/>
      <c r="U58" s="861"/>
      <c r="V58" s="798"/>
      <c r="W58" s="861"/>
      <c r="X58" s="864"/>
      <c r="Y58" s="861"/>
      <c r="Z58" s="861"/>
      <c r="AA58" s="852"/>
      <c r="AB58" s="152">
        <v>3</v>
      </c>
      <c r="AC58" s="293" t="s">
        <v>1514</v>
      </c>
      <c r="AD58" s="151" t="s">
        <v>274</v>
      </c>
      <c r="AE58" s="151" t="s">
        <v>1515</v>
      </c>
      <c r="AF58" s="147" t="str">
        <f t="shared" si="7"/>
        <v>Probabilidad</v>
      </c>
      <c r="AG58" s="153" t="s">
        <v>216</v>
      </c>
      <c r="AH58" s="148">
        <f t="shared" si="8"/>
        <v>0.25</v>
      </c>
      <c r="AI58" s="153" t="s">
        <v>217</v>
      </c>
      <c r="AJ58" s="148">
        <f t="shared" si="9"/>
        <v>0.15</v>
      </c>
      <c r="AK58" s="149">
        <f t="shared" si="10"/>
        <v>0.4</v>
      </c>
      <c r="AL58" s="154">
        <f>IFERROR(IF(AND(AF57="Probabilidad",AF58="Probabilidad"),(AL57-(+AL57*AK58)),IF(AND(AF57="Impacto",AF58="Probabilidad"),(AL56-(+AL56*AK58)),IF(AF58="Impacto",AL57,""))),"")</f>
        <v>0.12959999999999999</v>
      </c>
      <c r="AM58" s="154">
        <f>IFERROR(IF(AND(AF57="Impacto",AF58="Impacto"),(AM57-(+AM57*AK58)),IF(AND(AF57="Probabilidad",AF58="Impacto"),(AM56-(+AM56*AK58)),IF(AF58="Probabilidad",AM57,""))),"")</f>
        <v>0.6</v>
      </c>
      <c r="AN58" s="155" t="s">
        <v>218</v>
      </c>
      <c r="AO58" s="155" t="s">
        <v>296</v>
      </c>
      <c r="AP58" s="155" t="s">
        <v>220</v>
      </c>
      <c r="AQ58" s="155" t="s">
        <v>221</v>
      </c>
      <c r="AR58" s="837"/>
      <c r="AS58" s="855"/>
      <c r="AT58" s="855"/>
      <c r="AU58" s="852"/>
      <c r="AV58" s="855"/>
      <c r="AW58" s="855"/>
      <c r="AX58" s="852"/>
      <c r="AY58" s="852"/>
      <c r="AZ58" s="852"/>
      <c r="BA58" s="798"/>
      <c r="BB58" s="131"/>
      <c r="BC58" s="131"/>
      <c r="BD58" s="175" t="str">
        <f t="shared" si="15"/>
        <v/>
      </c>
      <c r="BE58" s="151"/>
      <c r="BF58" s="151"/>
      <c r="BG58" s="151"/>
      <c r="BH58" s="151"/>
      <c r="BI58" s="131"/>
      <c r="BJ58" s="131"/>
      <c r="BK58" s="131"/>
      <c r="BL58" s="131"/>
      <c r="BM58" s="157"/>
      <c r="BN58" s="157"/>
      <c r="BO58" s="157"/>
      <c r="BP58" s="157"/>
      <c r="BQ58" s="158" t="str">
        <f t="shared" si="16"/>
        <v/>
      </c>
      <c r="BR58" s="159" t="str">
        <f t="shared" si="13"/>
        <v/>
      </c>
      <c r="BS58" s="819"/>
      <c r="BT58" s="948"/>
      <c r="BU58" s="868"/>
      <c r="BV58" s="868"/>
    </row>
    <row r="59" spans="1:74" ht="105.75" customHeight="1" x14ac:dyDescent="0.25">
      <c r="A59" s="925"/>
      <c r="B59" s="901"/>
      <c r="C59" s="904"/>
      <c r="D59" s="828"/>
      <c r="E59" s="831"/>
      <c r="F59" s="834"/>
      <c r="G59" s="804"/>
      <c r="H59" s="837"/>
      <c r="I59" s="798"/>
      <c r="J59" s="840"/>
      <c r="K59" s="837"/>
      <c r="L59" s="868"/>
      <c r="M59" s="846"/>
      <c r="N59" s="804"/>
      <c r="O59" s="804"/>
      <c r="P59" s="868"/>
      <c r="Q59" s="1345"/>
      <c r="R59" s="798"/>
      <c r="S59" s="861"/>
      <c r="T59" s="798"/>
      <c r="U59" s="861"/>
      <c r="V59" s="798"/>
      <c r="W59" s="861"/>
      <c r="X59" s="864"/>
      <c r="Y59" s="861"/>
      <c r="Z59" s="861"/>
      <c r="AA59" s="852"/>
      <c r="AB59" s="152">
        <v>4</v>
      </c>
      <c r="AC59" s="293" t="s">
        <v>1516</v>
      </c>
      <c r="AD59" s="151" t="s">
        <v>274</v>
      </c>
      <c r="AE59" s="151" t="s">
        <v>1517</v>
      </c>
      <c r="AF59" s="147" t="str">
        <f t="shared" si="7"/>
        <v>Probabilidad</v>
      </c>
      <c r="AG59" s="153" t="s">
        <v>216</v>
      </c>
      <c r="AH59" s="148">
        <f t="shared" si="8"/>
        <v>0.25</v>
      </c>
      <c r="AI59" s="153" t="s">
        <v>217</v>
      </c>
      <c r="AJ59" s="148">
        <f t="shared" si="9"/>
        <v>0.15</v>
      </c>
      <c r="AK59" s="149">
        <f t="shared" si="10"/>
        <v>0.4</v>
      </c>
      <c r="AL59" s="154">
        <f>IFERROR(IF(AND(AF58="Probabilidad",AF59="Probabilidad"),(AL58-(+AL58*AK59)),IF(AND(AF58="Impacto",AF59="Probabilidad"),(AL57-(+AL57*AK59)),IF(AF59="Impacto",AL58,""))),"")</f>
        <v>7.7759999999999996E-2</v>
      </c>
      <c r="AM59" s="154">
        <f>IFERROR(IF(AND(AF58="Impacto",AF59="Impacto"),(AM58-(+AM58*AK59)),IF(AND(AF58="Probabilidad",AF59="Impacto"),(AM57-(+AM57*AK59)),IF(AF59="Probabilidad",AM58,""))),"")</f>
        <v>0.6</v>
      </c>
      <c r="AN59" s="155" t="s">
        <v>218</v>
      </c>
      <c r="AO59" s="155" t="s">
        <v>296</v>
      </c>
      <c r="AP59" s="155" t="s">
        <v>243</v>
      </c>
      <c r="AQ59" s="155" t="s">
        <v>221</v>
      </c>
      <c r="AR59" s="837"/>
      <c r="AS59" s="855"/>
      <c r="AT59" s="855"/>
      <c r="AU59" s="852"/>
      <c r="AV59" s="855"/>
      <c r="AW59" s="855"/>
      <c r="AX59" s="852"/>
      <c r="AY59" s="852"/>
      <c r="AZ59" s="852"/>
      <c r="BA59" s="798"/>
      <c r="BB59" s="131"/>
      <c r="BC59" s="131"/>
      <c r="BD59" s="175" t="str">
        <f t="shared" si="15"/>
        <v/>
      </c>
      <c r="BE59" s="151"/>
      <c r="BF59" s="151"/>
      <c r="BG59" s="151"/>
      <c r="BH59" s="151"/>
      <c r="BI59" s="131"/>
      <c r="BJ59" s="131"/>
      <c r="BK59" s="131"/>
      <c r="BL59" s="131"/>
      <c r="BM59" s="157"/>
      <c r="BN59" s="157"/>
      <c r="BO59" s="157"/>
      <c r="BP59" s="157"/>
      <c r="BQ59" s="158" t="str">
        <f t="shared" si="16"/>
        <v/>
      </c>
      <c r="BR59" s="159" t="str">
        <f t="shared" si="13"/>
        <v/>
      </c>
      <c r="BS59" s="819"/>
      <c r="BT59" s="948"/>
      <c r="BU59" s="868"/>
      <c r="BV59" s="868"/>
    </row>
    <row r="60" spans="1:74" ht="96" customHeight="1" x14ac:dyDescent="0.25">
      <c r="A60" s="925"/>
      <c r="B60" s="901"/>
      <c r="C60" s="904"/>
      <c r="D60" s="828"/>
      <c r="E60" s="831"/>
      <c r="F60" s="834"/>
      <c r="G60" s="804"/>
      <c r="H60" s="837"/>
      <c r="I60" s="798"/>
      <c r="J60" s="840"/>
      <c r="K60" s="837"/>
      <c r="L60" s="868"/>
      <c r="M60" s="846"/>
      <c r="N60" s="804"/>
      <c r="O60" s="804"/>
      <c r="P60" s="868"/>
      <c r="Q60" s="1345"/>
      <c r="R60" s="798"/>
      <c r="S60" s="861"/>
      <c r="T60" s="798"/>
      <c r="U60" s="861"/>
      <c r="V60" s="798"/>
      <c r="W60" s="861"/>
      <c r="X60" s="864"/>
      <c r="Y60" s="861"/>
      <c r="Z60" s="861"/>
      <c r="AA60" s="852"/>
      <c r="AB60" s="152">
        <v>5</v>
      </c>
      <c r="AC60" s="293" t="s">
        <v>1518</v>
      </c>
      <c r="AD60" s="151" t="s">
        <v>274</v>
      </c>
      <c r="AE60" s="151" t="s">
        <v>1519</v>
      </c>
      <c r="AF60" s="147" t="str">
        <f t="shared" si="7"/>
        <v>Probabilidad</v>
      </c>
      <c r="AG60" s="153" t="s">
        <v>216</v>
      </c>
      <c r="AH60" s="148">
        <f t="shared" si="8"/>
        <v>0.25</v>
      </c>
      <c r="AI60" s="153" t="s">
        <v>217</v>
      </c>
      <c r="AJ60" s="148">
        <f t="shared" si="9"/>
        <v>0.15</v>
      </c>
      <c r="AK60" s="149">
        <f t="shared" si="10"/>
        <v>0.4</v>
      </c>
      <c r="AL60" s="154">
        <f>IFERROR(IF(AND(AF59="Probabilidad",AF60="Probabilidad"),(AL59-(+AL59*AK60)),IF(AND(AF59="Impacto",AF60="Probabilidad"),(AL58-(+AL58*AK60)),IF(AF60="Impacto",AL59,""))),"")</f>
        <v>4.6655999999999996E-2</v>
      </c>
      <c r="AM60" s="154">
        <f>IFERROR(IF(AND(AF59="Impacto",AF60="Impacto"),(AM59-(+AM59*AK60)),IF(AND(AF59="Probabilidad",AF60="Impacto"),(AM58-(+AM58*AK60)),IF(AF60="Probabilidad",AM59,""))),"")</f>
        <v>0.6</v>
      </c>
      <c r="AN60" s="155" t="s">
        <v>218</v>
      </c>
      <c r="AO60" s="155" t="s">
        <v>296</v>
      </c>
      <c r="AP60" s="155" t="s">
        <v>220</v>
      </c>
      <c r="AQ60" s="155" t="s">
        <v>221</v>
      </c>
      <c r="AR60" s="837"/>
      <c r="AS60" s="855"/>
      <c r="AT60" s="855"/>
      <c r="AU60" s="852"/>
      <c r="AV60" s="855"/>
      <c r="AW60" s="855"/>
      <c r="AX60" s="852"/>
      <c r="AY60" s="852"/>
      <c r="AZ60" s="852"/>
      <c r="BA60" s="798"/>
      <c r="BB60" s="131"/>
      <c r="BC60" s="131"/>
      <c r="BD60" s="175" t="str">
        <f t="shared" si="15"/>
        <v/>
      </c>
      <c r="BE60" s="151"/>
      <c r="BF60" s="151"/>
      <c r="BG60" s="151"/>
      <c r="BH60" s="151"/>
      <c r="BI60" s="131"/>
      <c r="BJ60" s="131"/>
      <c r="BK60" s="131"/>
      <c r="BL60" s="131"/>
      <c r="BM60" s="157"/>
      <c r="BN60" s="157"/>
      <c r="BO60" s="157"/>
      <c r="BP60" s="157"/>
      <c r="BQ60" s="158" t="str">
        <f t="shared" si="16"/>
        <v/>
      </c>
      <c r="BR60" s="159" t="str">
        <f t="shared" si="13"/>
        <v/>
      </c>
      <c r="BS60" s="819"/>
      <c r="BT60" s="948"/>
      <c r="BU60" s="868"/>
      <c r="BV60" s="868"/>
    </row>
    <row r="61" spans="1:74" ht="96" customHeight="1" x14ac:dyDescent="0.25">
      <c r="A61" s="998"/>
      <c r="B61" s="1266"/>
      <c r="C61" s="1000"/>
      <c r="D61" s="829"/>
      <c r="E61" s="832"/>
      <c r="F61" s="835"/>
      <c r="G61" s="805"/>
      <c r="H61" s="838"/>
      <c r="I61" s="799"/>
      <c r="J61" s="841"/>
      <c r="K61" s="838"/>
      <c r="L61" s="869"/>
      <c r="M61" s="847"/>
      <c r="N61" s="805"/>
      <c r="O61" s="805"/>
      <c r="P61" s="869"/>
      <c r="Q61" s="1346"/>
      <c r="R61" s="799"/>
      <c r="S61" s="862"/>
      <c r="T61" s="799"/>
      <c r="U61" s="862"/>
      <c r="V61" s="799"/>
      <c r="W61" s="862"/>
      <c r="X61" s="865"/>
      <c r="Y61" s="862"/>
      <c r="Z61" s="862"/>
      <c r="AA61" s="853"/>
      <c r="AB61" s="164">
        <v>6</v>
      </c>
      <c r="AC61" s="162" t="s">
        <v>1520</v>
      </c>
      <c r="AD61" s="162" t="s">
        <v>371</v>
      </c>
      <c r="AE61" s="549" t="s">
        <v>1521</v>
      </c>
      <c r="AF61" s="641" t="str">
        <f t="shared" si="7"/>
        <v>Probabilidad</v>
      </c>
      <c r="AG61" s="661" t="s">
        <v>216</v>
      </c>
      <c r="AH61" s="547">
        <f t="shared" si="8"/>
        <v>0.25</v>
      </c>
      <c r="AI61" s="661" t="s">
        <v>217</v>
      </c>
      <c r="AJ61" s="547">
        <f t="shared" si="9"/>
        <v>0.15</v>
      </c>
      <c r="AK61" s="548">
        <f t="shared" si="10"/>
        <v>0.4</v>
      </c>
      <c r="AL61" s="662">
        <f>IFERROR(IF(AND(AF60="Probabilidad",AF61="Probabilidad"),(AL60-(+AL60*AK61)),IF(AND(AF60="Impacto",AF61="Probabilidad"),(AL59-(+AL59*AK61)),IF(AF61="Impacto",AL60,""))),"")</f>
        <v>2.7993599999999997E-2</v>
      </c>
      <c r="AM61" s="662">
        <f>IFERROR(IF(AND(AF60="Impacto",AF61="Impacto"),(AM60-(+AM60*AK61)),IF(AND(AF60="Probabilidad",AF61="Impacto"),(AM59-(+AM59*AK61)),IF(AF61="Probabilidad",AM60,""))),"")</f>
        <v>0.6</v>
      </c>
      <c r="AN61" s="223" t="s">
        <v>218</v>
      </c>
      <c r="AO61" s="223" t="s">
        <v>296</v>
      </c>
      <c r="AP61" s="223" t="s">
        <v>243</v>
      </c>
      <c r="AQ61" s="223" t="s">
        <v>221</v>
      </c>
      <c r="AR61" s="838"/>
      <c r="AS61" s="856"/>
      <c r="AT61" s="856"/>
      <c r="AU61" s="853"/>
      <c r="AV61" s="856"/>
      <c r="AW61" s="856"/>
      <c r="AX61" s="853"/>
      <c r="AY61" s="853"/>
      <c r="AZ61" s="853"/>
      <c r="BA61" s="799"/>
      <c r="BB61" s="169"/>
      <c r="BC61" s="169"/>
      <c r="BD61" s="178" t="str">
        <f t="shared" si="15"/>
        <v/>
      </c>
      <c r="BE61" s="162"/>
      <c r="BF61" s="162"/>
      <c r="BG61" s="162"/>
      <c r="BH61" s="162"/>
      <c r="BI61" s="169"/>
      <c r="BJ61" s="169"/>
      <c r="BK61" s="169"/>
      <c r="BL61" s="169"/>
      <c r="BM61" s="170"/>
      <c r="BN61" s="170"/>
      <c r="BO61" s="170"/>
      <c r="BP61" s="170"/>
      <c r="BQ61" s="171" t="str">
        <f t="shared" si="16"/>
        <v/>
      </c>
      <c r="BR61" s="172" t="str">
        <f t="shared" si="13"/>
        <v/>
      </c>
      <c r="BS61" s="820"/>
      <c r="BT61" s="949"/>
      <c r="BU61" s="869"/>
      <c r="BV61" s="869"/>
    </row>
    <row r="62" spans="1:74" ht="180" customHeight="1" x14ac:dyDescent="0.25">
      <c r="A62" s="1355" t="s">
        <v>1104</v>
      </c>
      <c r="B62" s="1357" t="s">
        <v>202</v>
      </c>
      <c r="C62" s="1358" t="s">
        <v>1105</v>
      </c>
      <c r="D62" s="827" t="s">
        <v>1388</v>
      </c>
      <c r="E62" s="830" t="s">
        <v>1106</v>
      </c>
      <c r="F62" s="833">
        <v>1</v>
      </c>
      <c r="G62" s="803" t="s">
        <v>1522</v>
      </c>
      <c r="H62" s="836"/>
      <c r="I62" s="797"/>
      <c r="J62" s="839" t="s">
        <v>1523</v>
      </c>
      <c r="K62" s="842" t="s">
        <v>324</v>
      </c>
      <c r="L62" s="803" t="s">
        <v>325</v>
      </c>
      <c r="M62" s="873" t="s">
        <v>1138</v>
      </c>
      <c r="N62" s="803"/>
      <c r="O62" s="803"/>
      <c r="P62" s="867"/>
      <c r="Q62" s="857"/>
      <c r="R62" s="797" t="s">
        <v>252</v>
      </c>
      <c r="S62" s="860">
        <f>IF(R62="Muy Alta",100%,IF(R62="Alta",80%,IF(R62="Media",60%,IF(R62="Baja",40%,IF(R62="Muy Baja",20%,"")))))</f>
        <v>0.4</v>
      </c>
      <c r="T62" s="797" t="s">
        <v>253</v>
      </c>
      <c r="U62" s="860">
        <f>IF(T62="Catastrófico",100%,IF(T62="Mayor",80%,IF(T62="Moderado",60%,IF(T62="Menor",40%,IF(T62="Leve",20%,"")))))</f>
        <v>0.4</v>
      </c>
      <c r="V62" s="797" t="s">
        <v>328</v>
      </c>
      <c r="W62" s="860">
        <f>IF(V62="Catastrófico",100%,IF(V62="Mayor",80%,IF(V62="Moderado",60%,IF(V62="Menor",40%,IF(V62="Leve",20%,"")))))</f>
        <v>0.2</v>
      </c>
      <c r="X62" s="863" t="str">
        <f>IF(Y62=100%,"Catastrófico",IF(Y62=80%,"Mayor",IF(Y62=60%,"Moderado",IF(Y62=40%,"Menor",IF(Y62=20%,"Leve","")))))</f>
        <v>Menor</v>
      </c>
      <c r="Y62" s="860">
        <f>IF(AND(U62="",W62=""),"",MAX(U62,W62))</f>
        <v>0.4</v>
      </c>
      <c r="Z62" s="860" t="str">
        <f>CONCATENATE(R62,X62)</f>
        <v>BajaMenor</v>
      </c>
      <c r="AA62" s="851" t="str">
        <f>IF(Z62="Muy AltaLeve","Alto",IF(Z62="Muy AltaMenor","Alto",IF(Z62="Muy AltaModerado","Alto",IF(Z62="Muy AltaMayor","Alto",IF(Z62="Muy AltaCatastrófico","Extremo",IF(Z62="AltaLeve","Moderado",IF(Z62="AltaMenor","Moderado",IF(Z62="AltaModerado","Alto",IF(Z62="AltaMayor","Alto",IF(Z62="AltaCatastrófico","Extremo",IF(Z62="MediaLeve","Moderado",IF(Z62="MediaMenor","Moderado",IF(Z62="MediaModerado","Moderado",IF(Z62="MediaMayor","Alto",IF(Z62="MediaCatastrófico","Extremo",IF(Z62="BajaLeve","Bajo",IF(Z62="BajaMenor","Moderado",IF(Z62="BajaModerado","Moderado",IF(Z62="BajaMayor","Alto",IF(Z62="BajaCatastrófico","Extremo",IF(Z62="Muy BajaLeve","Bajo",IF(Z62="Muy BajaMenor","Bajo",IF(Z62="Muy BajaModerado","Moderado",IF(Z62="Muy BajaMayor","Alto",IF(Z62="Muy BajaCatastrófico","Extremo","")))))))))))))))))))))))))</f>
        <v>Moderado</v>
      </c>
      <c r="AB62" s="98">
        <v>1</v>
      </c>
      <c r="AC62" s="9" t="s">
        <v>1524</v>
      </c>
      <c r="AD62" s="678" t="s">
        <v>437</v>
      </c>
      <c r="AE62" s="9" t="s">
        <v>1525</v>
      </c>
      <c r="AF62" s="100" t="str">
        <f t="shared" si="7"/>
        <v>Probabilidad</v>
      </c>
      <c r="AG62" s="10" t="s">
        <v>216</v>
      </c>
      <c r="AH62" s="15">
        <f t="shared" si="8"/>
        <v>0.25</v>
      </c>
      <c r="AI62" s="10" t="s">
        <v>217</v>
      </c>
      <c r="AJ62" s="15">
        <f t="shared" si="9"/>
        <v>0.15</v>
      </c>
      <c r="AK62" s="102">
        <f t="shared" si="10"/>
        <v>0.4</v>
      </c>
      <c r="AL62" s="101">
        <f>IFERROR(IF(AF62="Probabilidad",(S62-(+S62*AK62)),IF(AF62="Impacto",S62,"")),"")</f>
        <v>0.24</v>
      </c>
      <c r="AM62" s="101">
        <f>IFERROR(IF(AF62="Impacto",(Y62-(+Y62*AK62)),IF(AF62="Probabilidad",Y62,"")),"")</f>
        <v>0.4</v>
      </c>
      <c r="AN62" s="51" t="s">
        <v>218</v>
      </c>
      <c r="AO62" s="51" t="s">
        <v>296</v>
      </c>
      <c r="AP62" s="51" t="s">
        <v>243</v>
      </c>
      <c r="AQ62" s="51" t="s">
        <v>244</v>
      </c>
      <c r="AR62" s="836" t="s">
        <v>1113</v>
      </c>
      <c r="AS62" s="854">
        <f>S62</f>
        <v>0.4</v>
      </c>
      <c r="AT62" s="854">
        <f>IF(AL62="","",MIN(AL62:AL67))</f>
        <v>0.24</v>
      </c>
      <c r="AU62" s="851" t="str">
        <f>IFERROR(IF(AT62="","",IF(AT62&lt;=0.2,"Muy Baja",IF(AT62&lt;=0.4,"Baja",IF(AT62&lt;=0.6,"Media",IF(AT62&lt;=0.8,"Alta","Muy Alta"))))),"")</f>
        <v>Baja</v>
      </c>
      <c r="AV62" s="854">
        <f>Y62</f>
        <v>0.4</v>
      </c>
      <c r="AW62" s="854">
        <f>IF(AM62="","",MIN(AM62:AM67))</f>
        <v>0.4</v>
      </c>
      <c r="AX62" s="851" t="str">
        <f>IFERROR(IF(AW62="","",IF(AW62&lt;=0.2,"Leve",IF(AW62&lt;=0.4,"Menor",IF(AW62&lt;=0.6,"Moderado",IF(AW62&lt;=0.8,"Mayor","Catastrófico"))))),"")</f>
        <v>Menor</v>
      </c>
      <c r="AY62" s="851" t="str">
        <f>AA62</f>
        <v>Moderado</v>
      </c>
      <c r="AZ62" s="851" t="str">
        <f>IFERROR(IF(OR(AND(AU62="Muy Baja",AX62="Leve"),AND(AU62="Muy Baja",AX62="Menor"),AND(AU62="Baja",AX62="Leve")),"Bajo",IF(OR(AND(AU62="Muy baja",AX62="Moderado"),AND(AU62="Baja",AX62="Menor"),AND(AU62="Baja",AX62="Moderado"),AND(AU62="Media",AX62="Leve"),AND(AU62="Media",AX62="Menor"),AND(AU62="Media",AX62="Moderado"),AND(AU62="Alta",AX62="Leve"),AND(AU62="Alta",AX62="Menor")),"Moderado",IF(OR(AND(AU62="Muy Baja",AX62="Mayor"),AND(AU62="Baja",AX62="Mayor"),AND(AU62="Media",AX62="Mayor"),AND(AU62="Alta",AX62="Moderado"),AND(AU62="Alta",AX62="Mayor"),AND(AU62="Muy Alta",AX62="Leve"),AND(AU62="Muy Alta",AX62="Menor"),AND(AU62="Muy Alta",AX62="Moderado"),AND(AU62="Muy Alta",AX62="Mayor")),"Alto",IF(OR(AND(AU62="Muy Baja",AX62="Catastrófico"),AND(AU62="Baja",AX62="Catastrófico"),AND(AU62="Media",AX62="Catastrófico"),AND(AU62="Alta",AX62="Catastrófico"),AND(AU62="Muy Alta",AX62="Catastrófico")),"Extremo","")))),"")</f>
        <v>Moderado</v>
      </c>
      <c r="BA62" s="797" t="s">
        <v>223</v>
      </c>
      <c r="BB62" s="47" t="s">
        <v>1526</v>
      </c>
      <c r="BC62" s="47" t="s">
        <v>1527</v>
      </c>
      <c r="BD62" s="104">
        <f t="shared" ref="BD62:BD67" si="17">IF(SUM(BE62:BH62)=0,"",SUM(BE62:BH62))</f>
        <v>4</v>
      </c>
      <c r="BE62" s="610">
        <v>1</v>
      </c>
      <c r="BF62" s="610">
        <v>1</v>
      </c>
      <c r="BG62" s="610">
        <v>1</v>
      </c>
      <c r="BH62" s="610">
        <v>1</v>
      </c>
      <c r="BI62" s="643" t="s">
        <v>1528</v>
      </c>
      <c r="BJ62" s="643" t="s">
        <v>1529</v>
      </c>
      <c r="BK62" s="643" t="s">
        <v>1530</v>
      </c>
      <c r="BL62" s="643" t="s">
        <v>1531</v>
      </c>
      <c r="BM62" s="644">
        <v>1</v>
      </c>
      <c r="BN62" s="644"/>
      <c r="BO62" s="644"/>
      <c r="BP62" s="644"/>
      <c r="BQ62" s="105">
        <f t="shared" ref="BQ62:BQ67" si="18">IF(SUM(BM62:BP62)=0,"",SUM(BM62:BP62))</f>
        <v>1</v>
      </c>
      <c r="BR62" s="129">
        <f t="shared" si="13"/>
        <v>0.25</v>
      </c>
      <c r="BS62" s="818" t="s">
        <v>609</v>
      </c>
      <c r="BT62" s="803" t="s">
        <v>305</v>
      </c>
      <c r="BU62" s="803" t="s">
        <v>609</v>
      </c>
      <c r="BV62" s="806" t="s">
        <v>609</v>
      </c>
    </row>
    <row r="63" spans="1:74" x14ac:dyDescent="0.25">
      <c r="A63" s="1348"/>
      <c r="B63" s="1276"/>
      <c r="C63" s="1353"/>
      <c r="D63" s="828"/>
      <c r="E63" s="831"/>
      <c r="F63" s="834"/>
      <c r="G63" s="804"/>
      <c r="H63" s="837"/>
      <c r="I63" s="798"/>
      <c r="J63" s="840"/>
      <c r="K63" s="843"/>
      <c r="L63" s="804"/>
      <c r="M63" s="874"/>
      <c r="N63" s="804"/>
      <c r="O63" s="804"/>
      <c r="P63" s="868"/>
      <c r="Q63" s="858"/>
      <c r="R63" s="798"/>
      <c r="S63" s="861"/>
      <c r="T63" s="798"/>
      <c r="U63" s="861"/>
      <c r="V63" s="798"/>
      <c r="W63" s="861"/>
      <c r="X63" s="864"/>
      <c r="Y63" s="861"/>
      <c r="Z63" s="861"/>
      <c r="AA63" s="852"/>
      <c r="AB63" s="152">
        <v>2</v>
      </c>
      <c r="AC63" s="11"/>
      <c r="AD63" s="151"/>
      <c r="AE63" s="151"/>
      <c r="AF63" s="147" t="str">
        <f t="shared" si="7"/>
        <v/>
      </c>
      <c r="AG63" s="153"/>
      <c r="AH63" s="148" t="str">
        <f t="shared" si="8"/>
        <v/>
      </c>
      <c r="AI63" s="153"/>
      <c r="AJ63" s="148" t="str">
        <f t="shared" si="9"/>
        <v/>
      </c>
      <c r="AK63" s="149" t="str">
        <f t="shared" si="10"/>
        <v/>
      </c>
      <c r="AL63" s="154" t="str">
        <f>IFERROR(IF(AND(AF62="Probabilidad",AF63="Probabilidad"),(AL62-(+AL62*AK63)),IF(AF63="Probabilidad",(S62-(+S62*AK63)),IF(AF63="Impacto",AL62,""))),"")</f>
        <v/>
      </c>
      <c r="AM63" s="154" t="str">
        <f>IFERROR(IF(AND(AF62="Impacto",AF63="Impacto"),(AM62-(+AM62*AK63)),IF(AF63="Impacto",(Y62-(+Y62*AK63)),IF(AF63="Probabilidad",AM62,""))),"")</f>
        <v/>
      </c>
      <c r="AN63" s="155"/>
      <c r="AO63" s="155"/>
      <c r="AP63" s="155"/>
      <c r="AQ63" s="155"/>
      <c r="AR63" s="837"/>
      <c r="AS63" s="855"/>
      <c r="AT63" s="855"/>
      <c r="AU63" s="852"/>
      <c r="AV63" s="855"/>
      <c r="AW63" s="855"/>
      <c r="AX63" s="852"/>
      <c r="AY63" s="852"/>
      <c r="AZ63" s="852"/>
      <c r="BA63" s="798"/>
      <c r="BB63" s="131"/>
      <c r="BC63" s="131"/>
      <c r="BD63" s="175" t="str">
        <f t="shared" si="17"/>
        <v/>
      </c>
      <c r="BE63" s="578"/>
      <c r="BF63" s="578"/>
      <c r="BG63" s="578"/>
      <c r="BH63" s="578"/>
      <c r="BI63" s="581"/>
      <c r="BJ63" s="581"/>
      <c r="BK63" s="581"/>
      <c r="BL63" s="581"/>
      <c r="BM63" s="647"/>
      <c r="BN63" s="647"/>
      <c r="BO63" s="647"/>
      <c r="BP63" s="647"/>
      <c r="BQ63" s="158" t="str">
        <f t="shared" si="18"/>
        <v/>
      </c>
      <c r="BR63" s="159" t="str">
        <f t="shared" si="13"/>
        <v/>
      </c>
      <c r="BS63" s="819"/>
      <c r="BT63" s="804"/>
      <c r="BU63" s="804"/>
      <c r="BV63" s="807"/>
    </row>
    <row r="64" spans="1:74" x14ac:dyDescent="0.25">
      <c r="A64" s="1348"/>
      <c r="B64" s="1276"/>
      <c r="C64" s="1353"/>
      <c r="D64" s="828"/>
      <c r="E64" s="831"/>
      <c r="F64" s="834"/>
      <c r="G64" s="804"/>
      <c r="H64" s="837"/>
      <c r="I64" s="798"/>
      <c r="J64" s="840"/>
      <c r="K64" s="843"/>
      <c r="L64" s="804"/>
      <c r="M64" s="874"/>
      <c r="N64" s="804"/>
      <c r="O64" s="804"/>
      <c r="P64" s="868"/>
      <c r="Q64" s="858"/>
      <c r="R64" s="798"/>
      <c r="S64" s="861"/>
      <c r="T64" s="798"/>
      <c r="U64" s="861"/>
      <c r="V64" s="798"/>
      <c r="W64" s="861"/>
      <c r="X64" s="864"/>
      <c r="Y64" s="861"/>
      <c r="Z64" s="861"/>
      <c r="AA64" s="852"/>
      <c r="AB64" s="152">
        <v>3</v>
      </c>
      <c r="AC64" s="151"/>
      <c r="AD64" s="151"/>
      <c r="AE64" s="151"/>
      <c r="AF64" s="147" t="str">
        <f t="shared" si="7"/>
        <v/>
      </c>
      <c r="AG64" s="153"/>
      <c r="AH64" s="148" t="str">
        <f t="shared" si="8"/>
        <v/>
      </c>
      <c r="AI64" s="153"/>
      <c r="AJ64" s="148" t="str">
        <f t="shared" si="9"/>
        <v/>
      </c>
      <c r="AK64" s="149" t="str">
        <f t="shared" si="10"/>
        <v/>
      </c>
      <c r="AL64" s="154" t="str">
        <f>IFERROR(IF(AND(AF63="Probabilidad",AF64="Probabilidad"),(AL63-(+AL63*AK64)),IF(AND(AF63="Impacto",AF64="Probabilidad"),(AL62-(+AL62*AK64)),IF(AF64="Impacto",AL63,""))),"")</f>
        <v/>
      </c>
      <c r="AM64" s="154" t="str">
        <f>IFERROR(IF(AND(AF63="Impacto",AF64="Impacto"),(AM63-(+AM63*AK64)),IF(AND(AF63="Probabilidad",AF64="Impacto"),(AM62-(+AM62*AK64)),IF(AF64="Probabilidad",AM63,""))),"")</f>
        <v/>
      </c>
      <c r="AN64" s="155"/>
      <c r="AO64" s="155"/>
      <c r="AP64" s="155"/>
      <c r="AQ64" s="155"/>
      <c r="AR64" s="837"/>
      <c r="AS64" s="855"/>
      <c r="AT64" s="855"/>
      <c r="AU64" s="852"/>
      <c r="AV64" s="855"/>
      <c r="AW64" s="855"/>
      <c r="AX64" s="852"/>
      <c r="AY64" s="852"/>
      <c r="AZ64" s="852"/>
      <c r="BA64" s="798"/>
      <c r="BB64" s="131"/>
      <c r="BC64" s="131"/>
      <c r="BD64" s="175" t="str">
        <f t="shared" si="17"/>
        <v/>
      </c>
      <c r="BE64" s="578"/>
      <c r="BF64" s="578"/>
      <c r="BG64" s="578"/>
      <c r="BH64" s="578"/>
      <c r="BI64" s="581"/>
      <c r="BJ64" s="581"/>
      <c r="BK64" s="581"/>
      <c r="BL64" s="581"/>
      <c r="BM64" s="647"/>
      <c r="BN64" s="647"/>
      <c r="BO64" s="647"/>
      <c r="BP64" s="647"/>
      <c r="BQ64" s="158" t="str">
        <f t="shared" si="18"/>
        <v/>
      </c>
      <c r="BR64" s="159" t="str">
        <f t="shared" si="13"/>
        <v/>
      </c>
      <c r="BS64" s="819"/>
      <c r="BT64" s="804"/>
      <c r="BU64" s="804"/>
      <c r="BV64" s="807"/>
    </row>
    <row r="65" spans="1:74" x14ac:dyDescent="0.25">
      <c r="A65" s="1348"/>
      <c r="B65" s="1276"/>
      <c r="C65" s="1353"/>
      <c r="D65" s="828"/>
      <c r="E65" s="831"/>
      <c r="F65" s="834"/>
      <c r="G65" s="804"/>
      <c r="H65" s="837"/>
      <c r="I65" s="798"/>
      <c r="J65" s="840"/>
      <c r="K65" s="843"/>
      <c r="L65" s="804"/>
      <c r="M65" s="874"/>
      <c r="N65" s="804"/>
      <c r="O65" s="804"/>
      <c r="P65" s="868"/>
      <c r="Q65" s="858"/>
      <c r="R65" s="798"/>
      <c r="S65" s="861"/>
      <c r="T65" s="798"/>
      <c r="U65" s="861"/>
      <c r="V65" s="798"/>
      <c r="W65" s="861"/>
      <c r="X65" s="864"/>
      <c r="Y65" s="861"/>
      <c r="Z65" s="861"/>
      <c r="AA65" s="852"/>
      <c r="AB65" s="152">
        <v>4</v>
      </c>
      <c r="AC65" s="151"/>
      <c r="AD65" s="151"/>
      <c r="AE65" s="151"/>
      <c r="AF65" s="147" t="str">
        <f t="shared" si="7"/>
        <v/>
      </c>
      <c r="AG65" s="153"/>
      <c r="AH65" s="148" t="str">
        <f t="shared" si="8"/>
        <v/>
      </c>
      <c r="AI65" s="153"/>
      <c r="AJ65" s="148" t="str">
        <f t="shared" si="9"/>
        <v/>
      </c>
      <c r="AK65" s="149" t="str">
        <f t="shared" si="10"/>
        <v/>
      </c>
      <c r="AL65" s="154" t="str">
        <f>IFERROR(IF(AND(AF64="Probabilidad",AF65="Probabilidad"),(AL64-(+AL64*AK65)),IF(AND(AF64="Impacto",AF65="Probabilidad"),(AL63-(+AL63*AK65)),IF(AF65="Impacto",AL64,""))),"")</f>
        <v/>
      </c>
      <c r="AM65" s="154" t="str">
        <f>IFERROR(IF(AND(AF64="Impacto",AF65="Impacto"),(AM64-(+AM64*AK65)),IF(AND(AF64="Probabilidad",AF65="Impacto"),(AM63-(+AM63*AK65)),IF(AF65="Probabilidad",AM64,""))),"")</f>
        <v/>
      </c>
      <c r="AN65" s="155"/>
      <c r="AO65" s="155"/>
      <c r="AP65" s="155"/>
      <c r="AQ65" s="155"/>
      <c r="AR65" s="837"/>
      <c r="AS65" s="855"/>
      <c r="AT65" s="855"/>
      <c r="AU65" s="852"/>
      <c r="AV65" s="855"/>
      <c r="AW65" s="855"/>
      <c r="AX65" s="852"/>
      <c r="AY65" s="852"/>
      <c r="AZ65" s="852"/>
      <c r="BA65" s="798"/>
      <c r="BB65" s="131"/>
      <c r="BC65" s="131"/>
      <c r="BD65" s="175" t="str">
        <f t="shared" si="17"/>
        <v/>
      </c>
      <c r="BE65" s="578"/>
      <c r="BF65" s="578"/>
      <c r="BG65" s="578"/>
      <c r="BH65" s="578"/>
      <c r="BI65" s="581"/>
      <c r="BJ65" s="581"/>
      <c r="BK65" s="581"/>
      <c r="BL65" s="581"/>
      <c r="BM65" s="647"/>
      <c r="BN65" s="647"/>
      <c r="BO65" s="647"/>
      <c r="BP65" s="647"/>
      <c r="BQ65" s="158" t="str">
        <f t="shared" si="18"/>
        <v/>
      </c>
      <c r="BR65" s="159" t="str">
        <f t="shared" si="13"/>
        <v/>
      </c>
      <c r="BS65" s="819"/>
      <c r="BT65" s="804"/>
      <c r="BU65" s="804"/>
      <c r="BV65" s="807"/>
    </row>
    <row r="66" spans="1:74" x14ac:dyDescent="0.25">
      <c r="A66" s="1348"/>
      <c r="B66" s="1276"/>
      <c r="C66" s="1353"/>
      <c r="D66" s="828"/>
      <c r="E66" s="831"/>
      <c r="F66" s="834"/>
      <c r="G66" s="804"/>
      <c r="H66" s="837"/>
      <c r="I66" s="798"/>
      <c r="J66" s="840"/>
      <c r="K66" s="843"/>
      <c r="L66" s="804"/>
      <c r="M66" s="874"/>
      <c r="N66" s="804"/>
      <c r="O66" s="804"/>
      <c r="P66" s="868"/>
      <c r="Q66" s="858"/>
      <c r="R66" s="798"/>
      <c r="S66" s="861"/>
      <c r="T66" s="798"/>
      <c r="U66" s="861"/>
      <c r="V66" s="798"/>
      <c r="W66" s="861"/>
      <c r="X66" s="864"/>
      <c r="Y66" s="861"/>
      <c r="Z66" s="861"/>
      <c r="AA66" s="852"/>
      <c r="AB66" s="152">
        <v>5</v>
      </c>
      <c r="AC66" s="151"/>
      <c r="AD66" s="151"/>
      <c r="AE66" s="151"/>
      <c r="AF66" s="147" t="str">
        <f t="shared" si="7"/>
        <v/>
      </c>
      <c r="AG66" s="153"/>
      <c r="AH66" s="148" t="str">
        <f t="shared" si="8"/>
        <v/>
      </c>
      <c r="AI66" s="153"/>
      <c r="AJ66" s="148" t="str">
        <f t="shared" si="9"/>
        <v/>
      </c>
      <c r="AK66" s="149" t="str">
        <f t="shared" si="10"/>
        <v/>
      </c>
      <c r="AL66" s="154" t="str">
        <f>IFERROR(IF(AND(AF65="Probabilidad",AF66="Probabilidad"),(AL65-(+AL65*AK66)),IF(AND(AF65="Impacto",AF66="Probabilidad"),(AL64-(+AL64*AK66)),IF(AF66="Impacto",AL65,""))),"")</f>
        <v/>
      </c>
      <c r="AM66" s="154" t="str">
        <f>IFERROR(IF(AND(AF65="Impacto",AF66="Impacto"),(AM65-(+AM65*AK66)),IF(AND(AF65="Probabilidad",AF66="Impacto"),(AM64-(+AM64*AK66)),IF(AF66="Probabilidad",AM65,""))),"")</f>
        <v/>
      </c>
      <c r="AN66" s="155"/>
      <c r="AO66" s="155"/>
      <c r="AP66" s="155"/>
      <c r="AQ66" s="155"/>
      <c r="AR66" s="837"/>
      <c r="AS66" s="855"/>
      <c r="AT66" s="855"/>
      <c r="AU66" s="852"/>
      <c r="AV66" s="855"/>
      <c r="AW66" s="855"/>
      <c r="AX66" s="852"/>
      <c r="AY66" s="852"/>
      <c r="AZ66" s="852"/>
      <c r="BA66" s="798"/>
      <c r="BB66" s="131"/>
      <c r="BC66" s="131"/>
      <c r="BD66" s="175" t="str">
        <f t="shared" si="17"/>
        <v/>
      </c>
      <c r="BE66" s="578"/>
      <c r="BF66" s="578"/>
      <c r="BG66" s="578"/>
      <c r="BH66" s="578"/>
      <c r="BI66" s="581"/>
      <c r="BJ66" s="581"/>
      <c r="BK66" s="581"/>
      <c r="BL66" s="581"/>
      <c r="BM66" s="647"/>
      <c r="BN66" s="647"/>
      <c r="BO66" s="647"/>
      <c r="BP66" s="647"/>
      <c r="BQ66" s="158" t="str">
        <f t="shared" si="18"/>
        <v/>
      </c>
      <c r="BR66" s="159" t="str">
        <f t="shared" si="13"/>
        <v/>
      </c>
      <c r="BS66" s="819"/>
      <c r="BT66" s="804"/>
      <c r="BU66" s="804"/>
      <c r="BV66" s="807"/>
    </row>
    <row r="67" spans="1:74" ht="15.75" customHeight="1" x14ac:dyDescent="0.25">
      <c r="A67" s="1349"/>
      <c r="B67" s="1351"/>
      <c r="C67" s="1354"/>
      <c r="D67" s="829"/>
      <c r="E67" s="832"/>
      <c r="F67" s="835"/>
      <c r="G67" s="805"/>
      <c r="H67" s="838"/>
      <c r="I67" s="799"/>
      <c r="J67" s="841"/>
      <c r="K67" s="844"/>
      <c r="L67" s="805"/>
      <c r="M67" s="875"/>
      <c r="N67" s="805"/>
      <c r="O67" s="805"/>
      <c r="P67" s="869"/>
      <c r="Q67" s="859"/>
      <c r="R67" s="799"/>
      <c r="S67" s="862"/>
      <c r="T67" s="799"/>
      <c r="U67" s="862"/>
      <c r="V67" s="799"/>
      <c r="W67" s="862"/>
      <c r="X67" s="865"/>
      <c r="Y67" s="862"/>
      <c r="Z67" s="862"/>
      <c r="AA67" s="853"/>
      <c r="AB67" s="164">
        <v>6</v>
      </c>
      <c r="AC67" s="162"/>
      <c r="AD67" s="162"/>
      <c r="AE67" s="162"/>
      <c r="AF67" s="177" t="str">
        <f t="shared" si="7"/>
        <v/>
      </c>
      <c r="AG67" s="165"/>
      <c r="AH67" s="163" t="str">
        <f t="shared" si="8"/>
        <v/>
      </c>
      <c r="AI67" s="165"/>
      <c r="AJ67" s="163" t="str">
        <f t="shared" si="9"/>
        <v/>
      </c>
      <c r="AK67" s="166" t="str">
        <f t="shared" si="10"/>
        <v/>
      </c>
      <c r="AL67" s="222" t="str">
        <f>IFERROR(IF(AND(AF66="Probabilidad",AF67="Probabilidad"),(AL66-(+AL66*AK67)),IF(AND(AF66="Impacto",AF67="Probabilidad"),(AL65-(+AL65*AK67)),IF(AF67="Impacto",AL66,""))),"")</f>
        <v/>
      </c>
      <c r="AM67" s="222" t="str">
        <f>IFERROR(IF(AND(AF66="Impacto",AF67="Impacto"),(AM66-(+AM66*AK67)),IF(AND(AF66="Probabilidad",AF67="Impacto"),(AM65-(+AM65*AK67)),IF(AF67="Probabilidad",AM66,""))),"")</f>
        <v/>
      </c>
      <c r="AN67" s="223"/>
      <c r="AO67" s="223"/>
      <c r="AP67" s="223"/>
      <c r="AQ67" s="223"/>
      <c r="AR67" s="838"/>
      <c r="AS67" s="856"/>
      <c r="AT67" s="856"/>
      <c r="AU67" s="853"/>
      <c r="AV67" s="856"/>
      <c r="AW67" s="856"/>
      <c r="AX67" s="853"/>
      <c r="AY67" s="853"/>
      <c r="AZ67" s="853"/>
      <c r="BA67" s="799"/>
      <c r="BB67" s="169"/>
      <c r="BC67" s="169"/>
      <c r="BD67" s="178" t="str">
        <f t="shared" si="17"/>
        <v/>
      </c>
      <c r="BE67" s="620"/>
      <c r="BF67" s="620"/>
      <c r="BG67" s="620"/>
      <c r="BH67" s="620"/>
      <c r="BI67" s="672"/>
      <c r="BJ67" s="672"/>
      <c r="BK67" s="672"/>
      <c r="BL67" s="672"/>
      <c r="BM67" s="673"/>
      <c r="BN67" s="673"/>
      <c r="BO67" s="673"/>
      <c r="BP67" s="673"/>
      <c r="BQ67" s="171" t="str">
        <f t="shared" si="18"/>
        <v/>
      </c>
      <c r="BR67" s="172" t="str">
        <f t="shared" si="13"/>
        <v/>
      </c>
      <c r="BS67" s="820"/>
      <c r="BT67" s="805"/>
      <c r="BU67" s="805"/>
      <c r="BV67" s="808"/>
    </row>
    <row r="69" spans="1:74" x14ac:dyDescent="0.25">
      <c r="J69">
        <v>10</v>
      </c>
    </row>
  </sheetData>
  <autoFilter ref="A7:BV67" xr:uid="{611CD854-5878-4AED-B2B7-0C94E72C1B60}">
    <filterColumn colId="3" showButton="0"/>
    <filterColumn colId="4" showButton="0"/>
    <filterColumn colId="17" showButton="0"/>
    <filterColumn colId="19" showButton="0"/>
    <filterColumn colId="21" showButton="0"/>
    <filterColumn colId="23" showButton="0"/>
    <filterColumn colId="32" showButton="0"/>
    <filterColumn colId="34" showButton="0"/>
    <filterColumn colId="45" showButton="0"/>
    <filterColumn colId="48" showButton="0"/>
  </autoFilter>
  <mergeCells count="427">
    <mergeCell ref="BU62:BU67"/>
    <mergeCell ref="BV62:BV67"/>
    <mergeCell ref="A62:A67"/>
    <mergeCell ref="B62:B67"/>
    <mergeCell ref="C62:C67"/>
    <mergeCell ref="AU62:AU67"/>
    <mergeCell ref="AV62:AV67"/>
    <mergeCell ref="AW62:AW67"/>
    <mergeCell ref="AX62:AX67"/>
    <mergeCell ref="AY62:AY67"/>
    <mergeCell ref="AZ62:AZ67"/>
    <mergeCell ref="S62:S67"/>
    <mergeCell ref="T62:T67"/>
    <mergeCell ref="U62:U67"/>
    <mergeCell ref="V62:V67"/>
    <mergeCell ref="W62:W67"/>
    <mergeCell ref="X62:X67"/>
    <mergeCell ref="H62:H67"/>
    <mergeCell ref="I62:I67"/>
    <mergeCell ref="K62:K67"/>
    <mergeCell ref="L62:L67"/>
    <mergeCell ref="M62:M67"/>
    <mergeCell ref="N62:N67"/>
    <mergeCell ref="BS62:BS67"/>
    <mergeCell ref="A44:A61"/>
    <mergeCell ref="B44:B61"/>
    <mergeCell ref="C44:C61"/>
    <mergeCell ref="J62:J67"/>
    <mergeCell ref="D62:D67"/>
    <mergeCell ref="E62:E67"/>
    <mergeCell ref="F62:F67"/>
    <mergeCell ref="G62:G67"/>
    <mergeCell ref="AV56:AV61"/>
    <mergeCell ref="H56:H61"/>
    <mergeCell ref="I56:I61"/>
    <mergeCell ref="J56:J61"/>
    <mergeCell ref="K56:K61"/>
    <mergeCell ref="L56:L61"/>
    <mergeCell ref="M56:M61"/>
    <mergeCell ref="J50:J55"/>
    <mergeCell ref="K50:K55"/>
    <mergeCell ref="L50:L55"/>
    <mergeCell ref="M50:M55"/>
    <mergeCell ref="N50:N55"/>
    <mergeCell ref="O50:O55"/>
    <mergeCell ref="O56:O61"/>
    <mergeCell ref="D56:D61"/>
    <mergeCell ref="E56:E61"/>
    <mergeCell ref="V50:V55"/>
    <mergeCell ref="W50:W55"/>
    <mergeCell ref="X50:X55"/>
    <mergeCell ref="Y50:Y55"/>
    <mergeCell ref="Z50:Z55"/>
    <mergeCell ref="AA50:AA55"/>
    <mergeCell ref="AW56:AW61"/>
    <mergeCell ref="AX56:AX61"/>
    <mergeCell ref="AY56:AY61"/>
    <mergeCell ref="V56:V61"/>
    <mergeCell ref="W56:W61"/>
    <mergeCell ref="X56:X61"/>
    <mergeCell ref="Y56:Y61"/>
    <mergeCell ref="BU44:BU49"/>
    <mergeCell ref="BV44:BV49"/>
    <mergeCell ref="D50:D55"/>
    <mergeCell ref="E50:E55"/>
    <mergeCell ref="F50:F55"/>
    <mergeCell ref="G50:G55"/>
    <mergeCell ref="H50:H55"/>
    <mergeCell ref="I50:I55"/>
    <mergeCell ref="Z44:Z49"/>
    <mergeCell ref="AA44:AA49"/>
    <mergeCell ref="AR44:AR49"/>
    <mergeCell ref="AS44:AS49"/>
    <mergeCell ref="AT44:AT49"/>
    <mergeCell ref="AU44:AU49"/>
    <mergeCell ref="O44:O49"/>
    <mergeCell ref="P44:P49"/>
    <mergeCell ref="Q44:Q49"/>
    <mergeCell ref="R44:R49"/>
    <mergeCell ref="S44:S49"/>
    <mergeCell ref="T44:T49"/>
    <mergeCell ref="AZ44:AZ49"/>
    <mergeCell ref="BA44:BA49"/>
    <mergeCell ref="AX50:AX55"/>
    <mergeCell ref="AY50:AY55"/>
    <mergeCell ref="BU38:BU43"/>
    <mergeCell ref="BV38:BV43"/>
    <mergeCell ref="D44:D49"/>
    <mergeCell ref="E44:E49"/>
    <mergeCell ref="F44:F49"/>
    <mergeCell ref="G44:G49"/>
    <mergeCell ref="H44:H49"/>
    <mergeCell ref="I44:I49"/>
    <mergeCell ref="J44:J49"/>
    <mergeCell ref="AA38:AA43"/>
    <mergeCell ref="AR38:AR43"/>
    <mergeCell ref="AS38:AS43"/>
    <mergeCell ref="AT38:AT43"/>
    <mergeCell ref="AU38:AU43"/>
    <mergeCell ref="AV38:AV43"/>
    <mergeCell ref="O38:O43"/>
    <mergeCell ref="P38:P43"/>
    <mergeCell ref="Q38:Q43"/>
    <mergeCell ref="R38:R43"/>
    <mergeCell ref="S38:S43"/>
    <mergeCell ref="T38:T43"/>
    <mergeCell ref="AX44:AX49"/>
    <mergeCell ref="AY44:AY49"/>
    <mergeCell ref="BS44:BS49"/>
    <mergeCell ref="BU32:BU37"/>
    <mergeCell ref="BV32:BV37"/>
    <mergeCell ref="D38:D43"/>
    <mergeCell ref="E38:E43"/>
    <mergeCell ref="F38:F43"/>
    <mergeCell ref="G38:G43"/>
    <mergeCell ref="H38:H43"/>
    <mergeCell ref="I38:I43"/>
    <mergeCell ref="J38:J43"/>
    <mergeCell ref="AU32:AU37"/>
    <mergeCell ref="AV32:AV37"/>
    <mergeCell ref="AW32:AW37"/>
    <mergeCell ref="AX32:AX37"/>
    <mergeCell ref="AY32:AY37"/>
    <mergeCell ref="AZ32:AZ37"/>
    <mergeCell ref="S32:S37"/>
    <mergeCell ref="T32:T37"/>
    <mergeCell ref="U32:U37"/>
    <mergeCell ref="V32:V37"/>
    <mergeCell ref="W32:W37"/>
    <mergeCell ref="X32:X37"/>
    <mergeCell ref="G32:G37"/>
    <mergeCell ref="H32:H37"/>
    <mergeCell ref="BT38:BT43"/>
    <mergeCell ref="N56:N61"/>
    <mergeCell ref="I32:I37"/>
    <mergeCell ref="J32:J37"/>
    <mergeCell ref="K32:K37"/>
    <mergeCell ref="L32:L37"/>
    <mergeCell ref="BV26:BV31"/>
    <mergeCell ref="A26:A31"/>
    <mergeCell ref="B26:B31"/>
    <mergeCell ref="C26:C31"/>
    <mergeCell ref="A32:A43"/>
    <mergeCell ref="B32:B43"/>
    <mergeCell ref="C32:C43"/>
    <mergeCell ref="D32:D37"/>
    <mergeCell ref="E32:E37"/>
    <mergeCell ref="F32:F37"/>
    <mergeCell ref="AY26:AY31"/>
    <mergeCell ref="AZ26:AZ31"/>
    <mergeCell ref="BA26:BA31"/>
    <mergeCell ref="BS26:BS31"/>
    <mergeCell ref="BT26:BT31"/>
    <mergeCell ref="BU26:BU31"/>
    <mergeCell ref="W26:W31"/>
    <mergeCell ref="X26:X31"/>
    <mergeCell ref="Y26:Y31"/>
    <mergeCell ref="Y62:Y67"/>
    <mergeCell ref="Z62:Z67"/>
    <mergeCell ref="O62:O67"/>
    <mergeCell ref="P62:P67"/>
    <mergeCell ref="Q62:Q67"/>
    <mergeCell ref="R62:R67"/>
    <mergeCell ref="P56:P61"/>
    <mergeCell ref="Q56:Q61"/>
    <mergeCell ref="R56:R61"/>
    <mergeCell ref="S56:S61"/>
    <mergeCell ref="T56:T61"/>
    <mergeCell ref="U56:U61"/>
    <mergeCell ref="BT56:BT61"/>
    <mergeCell ref="BT62:BT67"/>
    <mergeCell ref="AR56:AR61"/>
    <mergeCell ref="AS56:AS61"/>
    <mergeCell ref="AT56:AT61"/>
    <mergeCell ref="AU56:AU61"/>
    <mergeCell ref="Z56:Z61"/>
    <mergeCell ref="AA56:AA61"/>
    <mergeCell ref="AA26:AA31"/>
    <mergeCell ref="AR26:AR31"/>
    <mergeCell ref="BA62:BA67"/>
    <mergeCell ref="AA62:AA67"/>
    <mergeCell ref="AR62:AR67"/>
    <mergeCell ref="AS62:AS67"/>
    <mergeCell ref="AT62:AT67"/>
    <mergeCell ref="Z26:Z31"/>
    <mergeCell ref="BT32:BT37"/>
    <mergeCell ref="BT44:BT49"/>
    <mergeCell ref="AZ50:AZ55"/>
    <mergeCell ref="BA50:BA55"/>
    <mergeCell ref="BS50:BS55"/>
    <mergeCell ref="BT50:BT55"/>
    <mergeCell ref="AZ56:AZ61"/>
    <mergeCell ref="BA56:BA61"/>
    <mergeCell ref="U44:U49"/>
    <mergeCell ref="K44:K49"/>
    <mergeCell ref="L44:L49"/>
    <mergeCell ref="M44:M49"/>
    <mergeCell ref="N44:N49"/>
    <mergeCell ref="F56:F61"/>
    <mergeCell ref="G56:G61"/>
    <mergeCell ref="BU50:BU55"/>
    <mergeCell ref="BV50:BV55"/>
    <mergeCell ref="BU56:BU61"/>
    <mergeCell ref="BV56:BV61"/>
    <mergeCell ref="AT50:AT55"/>
    <mergeCell ref="AU50:AU55"/>
    <mergeCell ref="AV50:AV55"/>
    <mergeCell ref="AW50:AW55"/>
    <mergeCell ref="AR50:AR55"/>
    <mergeCell ref="AS50:AS55"/>
    <mergeCell ref="R50:R55"/>
    <mergeCell ref="S50:S55"/>
    <mergeCell ref="T50:T55"/>
    <mergeCell ref="U50:U55"/>
    <mergeCell ref="P50:P55"/>
    <mergeCell ref="Q50:Q55"/>
    <mergeCell ref="BS56:BS61"/>
    <mergeCell ref="AW38:AW43"/>
    <mergeCell ref="AX38:AX43"/>
    <mergeCell ref="W38:W43"/>
    <mergeCell ref="X38:X43"/>
    <mergeCell ref="Y38:Y43"/>
    <mergeCell ref="Z38:Z43"/>
    <mergeCell ref="AV44:AV49"/>
    <mergeCell ref="AW44:AW49"/>
    <mergeCell ref="V44:V49"/>
    <mergeCell ref="W44:W49"/>
    <mergeCell ref="X44:X49"/>
    <mergeCell ref="Y44:Y49"/>
    <mergeCell ref="U38:U43"/>
    <mergeCell ref="V38:V43"/>
    <mergeCell ref="K38:K43"/>
    <mergeCell ref="L38:L43"/>
    <mergeCell ref="M38:M43"/>
    <mergeCell ref="N38:N43"/>
    <mergeCell ref="BA32:BA37"/>
    <mergeCell ref="BS32:BS37"/>
    <mergeCell ref="AA32:AA37"/>
    <mergeCell ref="AR32:AR37"/>
    <mergeCell ref="AS32:AS37"/>
    <mergeCell ref="AT32:AT37"/>
    <mergeCell ref="Y32:Y37"/>
    <mergeCell ref="Z32:Z37"/>
    <mergeCell ref="O32:O37"/>
    <mergeCell ref="P32:P37"/>
    <mergeCell ref="Q32:Q37"/>
    <mergeCell ref="R32:R37"/>
    <mergeCell ref="M32:M37"/>
    <mergeCell ref="N32:N37"/>
    <mergeCell ref="AY38:AY43"/>
    <mergeCell ref="AZ38:AZ43"/>
    <mergeCell ref="BA38:BA43"/>
    <mergeCell ref="BS38:BS43"/>
    <mergeCell ref="G26:G31"/>
    <mergeCell ref="H26:H31"/>
    <mergeCell ref="I26:I31"/>
    <mergeCell ref="J26:J31"/>
    <mergeCell ref="D26:D31"/>
    <mergeCell ref="E26:E31"/>
    <mergeCell ref="F26:F31"/>
    <mergeCell ref="AU26:AU31"/>
    <mergeCell ref="AV26:AV31"/>
    <mergeCell ref="AS26:AS31"/>
    <mergeCell ref="AT26:AT31"/>
    <mergeCell ref="S26:S31"/>
    <mergeCell ref="T26:T31"/>
    <mergeCell ref="U26:U31"/>
    <mergeCell ref="V26:V31"/>
    <mergeCell ref="K26:K31"/>
    <mergeCell ref="L26:L31"/>
    <mergeCell ref="M26:M31"/>
    <mergeCell ref="N26:N31"/>
    <mergeCell ref="O26:O31"/>
    <mergeCell ref="P26:P31"/>
    <mergeCell ref="R7:S7"/>
    <mergeCell ref="T7:U7"/>
    <mergeCell ref="V7:W7"/>
    <mergeCell ref="X7:Y7"/>
    <mergeCell ref="AG7:AH7"/>
    <mergeCell ref="AI7:AJ7"/>
    <mergeCell ref="AT7:AU7"/>
    <mergeCell ref="AW7:AX7"/>
    <mergeCell ref="Q26:Q31"/>
    <mergeCell ref="R26:R31"/>
    <mergeCell ref="AW26:AW31"/>
    <mergeCell ref="AX26:AX31"/>
    <mergeCell ref="V8:V13"/>
    <mergeCell ref="W8:W13"/>
    <mergeCell ref="X8:X13"/>
    <mergeCell ref="Y8:Y13"/>
    <mergeCell ref="Z8:Z13"/>
    <mergeCell ref="AA8:AA13"/>
    <mergeCell ref="AR8:AR13"/>
    <mergeCell ref="AS8:AS13"/>
    <mergeCell ref="AT8:AT13"/>
    <mergeCell ref="AU8:AU13"/>
    <mergeCell ref="AV8:AV13"/>
    <mergeCell ref="AW8:AW13"/>
    <mergeCell ref="A1:G1"/>
    <mergeCell ref="A3:G3"/>
    <mergeCell ref="A5:A7"/>
    <mergeCell ref="B5:B7"/>
    <mergeCell ref="C5:C7"/>
    <mergeCell ref="D5:Q5"/>
    <mergeCell ref="BS5:BV5"/>
    <mergeCell ref="P6:Q6"/>
    <mergeCell ref="R6:S6"/>
    <mergeCell ref="T6:Y6"/>
    <mergeCell ref="AB6:AE6"/>
    <mergeCell ref="AG6:AQ6"/>
    <mergeCell ref="AS6:AU6"/>
    <mergeCell ref="AV6:AX6"/>
    <mergeCell ref="BE6:BH6"/>
    <mergeCell ref="BK6:BR6"/>
    <mergeCell ref="R5:AA5"/>
    <mergeCell ref="AB5:AQ5"/>
    <mergeCell ref="AR5:AR7"/>
    <mergeCell ref="AS5:BA5"/>
    <mergeCell ref="BB5:BJ5"/>
    <mergeCell ref="BK5:BR5"/>
    <mergeCell ref="BT6:BV6"/>
    <mergeCell ref="D7:F7"/>
    <mergeCell ref="S8:S13"/>
    <mergeCell ref="T8:T13"/>
    <mergeCell ref="U8:U13"/>
    <mergeCell ref="D8:D13"/>
    <mergeCell ref="E8:E13"/>
    <mergeCell ref="F8:F13"/>
    <mergeCell ref="G8:G13"/>
    <mergeCell ref="H8:H13"/>
    <mergeCell ref="I8:I13"/>
    <mergeCell ref="J8:J13"/>
    <mergeCell ref="K8:K13"/>
    <mergeCell ref="L8:L13"/>
    <mergeCell ref="BU8:BU13"/>
    <mergeCell ref="BV8:BV13"/>
    <mergeCell ref="D14:D19"/>
    <mergeCell ref="E14:E19"/>
    <mergeCell ref="F14:F19"/>
    <mergeCell ref="G14:G19"/>
    <mergeCell ref="H14:H19"/>
    <mergeCell ref="I14:I19"/>
    <mergeCell ref="J14:J19"/>
    <mergeCell ref="K14:K19"/>
    <mergeCell ref="L14:L19"/>
    <mergeCell ref="M14:M19"/>
    <mergeCell ref="N14:N19"/>
    <mergeCell ref="O14:O19"/>
    <mergeCell ref="P14:P19"/>
    <mergeCell ref="Q14:Q19"/>
    <mergeCell ref="R14:R19"/>
    <mergeCell ref="S14:S19"/>
    <mergeCell ref="M8:M13"/>
    <mergeCell ref="N8:N13"/>
    <mergeCell ref="O8:O13"/>
    <mergeCell ref="P8:P13"/>
    <mergeCell ref="Q8:Q13"/>
    <mergeCell ref="R8:R13"/>
    <mergeCell ref="Z14:Z19"/>
    <mergeCell ref="AA14:AA19"/>
    <mergeCell ref="AR14:AR19"/>
    <mergeCell ref="AX8:AX13"/>
    <mergeCell ref="AY8:AY13"/>
    <mergeCell ref="AZ8:AZ13"/>
    <mergeCell ref="BA8:BA13"/>
    <mergeCell ref="BS8:BS13"/>
    <mergeCell ref="BT8:BT13"/>
    <mergeCell ref="BT14:BT19"/>
    <mergeCell ref="BU14:BU19"/>
    <mergeCell ref="BV14:BV19"/>
    <mergeCell ref="D20:D25"/>
    <mergeCell ref="E20:E25"/>
    <mergeCell ref="F20:F25"/>
    <mergeCell ref="G20:G25"/>
    <mergeCell ref="H20:H25"/>
    <mergeCell ref="I20:I25"/>
    <mergeCell ref="J20:J25"/>
    <mergeCell ref="K20:K25"/>
    <mergeCell ref="L20:L25"/>
    <mergeCell ref="M20:M25"/>
    <mergeCell ref="N20:N25"/>
    <mergeCell ref="O20:O25"/>
    <mergeCell ref="P20:P25"/>
    <mergeCell ref="Q20:Q25"/>
    <mergeCell ref="R20:R25"/>
    <mergeCell ref="S20:S25"/>
    <mergeCell ref="T20:T25"/>
    <mergeCell ref="U20:U25"/>
    <mergeCell ref="V20:V25"/>
    <mergeCell ref="W20:W25"/>
    <mergeCell ref="AS14:AS19"/>
    <mergeCell ref="BT20:BT25"/>
    <mergeCell ref="BU20:BU25"/>
    <mergeCell ref="BV20:BV25"/>
    <mergeCell ref="X20:X25"/>
    <mergeCell ref="Y20:Y25"/>
    <mergeCell ref="Z20:Z25"/>
    <mergeCell ref="AA20:AA25"/>
    <mergeCell ref="AR20:AR25"/>
    <mergeCell ref="AS20:AS25"/>
    <mergeCell ref="AT20:AT25"/>
    <mergeCell ref="AU20:AU25"/>
    <mergeCell ref="AV20:AV25"/>
    <mergeCell ref="A8:A25"/>
    <mergeCell ref="B8:B25"/>
    <mergeCell ref="C8:C25"/>
    <mergeCell ref="AW20:AW25"/>
    <mergeCell ref="AX20:AX25"/>
    <mergeCell ref="AY20:AY25"/>
    <mergeCell ref="AZ20:AZ25"/>
    <mergeCell ref="BA20:BA25"/>
    <mergeCell ref="BS20:BS25"/>
    <mergeCell ref="BS14:BS19"/>
    <mergeCell ref="AT14:AT19"/>
    <mergeCell ref="AU14:AU19"/>
    <mergeCell ref="AV14:AV19"/>
    <mergeCell ref="AW14:AW19"/>
    <mergeCell ref="AX14:AX19"/>
    <mergeCell ref="AY14:AY19"/>
    <mergeCell ref="AZ14:AZ19"/>
    <mergeCell ref="BA14:BA19"/>
    <mergeCell ref="T14:T19"/>
    <mergeCell ref="U14:U19"/>
    <mergeCell ref="V14:V19"/>
    <mergeCell ref="W14:W19"/>
    <mergeCell ref="X14:X19"/>
    <mergeCell ref="Y14:Y19"/>
  </mergeCells>
  <conditionalFormatting sqref="R8:R67">
    <cfRule type="cellIs" dxfId="147" priority="37" operator="equal">
      <formula>"Muy Baja"</formula>
    </cfRule>
    <cfRule type="cellIs" dxfId="146" priority="36" operator="equal">
      <formula>"Baja"</formula>
    </cfRule>
    <cfRule type="cellIs" dxfId="145" priority="35" operator="equal">
      <formula>"Media"</formula>
    </cfRule>
    <cfRule type="cellIs" dxfId="144" priority="34" operator="equal">
      <formula>"Alta"</formula>
    </cfRule>
    <cfRule type="cellIs" dxfId="143" priority="33" operator="equal">
      <formula>"Muy Alta"</formula>
    </cfRule>
  </conditionalFormatting>
  <conditionalFormatting sqref="T8:T67">
    <cfRule type="cellIs" dxfId="142" priority="32" operator="equal">
      <formula>"Leve"</formula>
    </cfRule>
    <cfRule type="cellIs" dxfId="141" priority="31" operator="equal">
      <formula>"Menor"</formula>
    </cfRule>
    <cfRule type="cellIs" dxfId="140" priority="30" operator="equal">
      <formula>"Moderado"</formula>
    </cfRule>
    <cfRule type="cellIs" dxfId="139" priority="29" operator="equal">
      <formula>"Mayor"</formula>
    </cfRule>
    <cfRule type="cellIs" dxfId="138" priority="28" operator="equal">
      <formula>"Catastrófico"</formula>
    </cfRule>
  </conditionalFormatting>
  <conditionalFormatting sqref="V8:V67">
    <cfRule type="cellIs" dxfId="137" priority="24" operator="equal">
      <formula>"Mayor"</formula>
    </cfRule>
    <cfRule type="cellIs" dxfId="136" priority="23" operator="equal">
      <formula>"Catastrófico"</formula>
    </cfRule>
    <cfRule type="cellIs" dxfId="135" priority="27" operator="equal">
      <formula>"Leve"</formula>
    </cfRule>
    <cfRule type="cellIs" dxfId="134" priority="26" operator="equal">
      <formula>"Menor"</formula>
    </cfRule>
    <cfRule type="cellIs" dxfId="133" priority="25" operator="equal">
      <formula>"Moderado"</formula>
    </cfRule>
  </conditionalFormatting>
  <conditionalFormatting sqref="X8:X67">
    <cfRule type="cellIs" dxfId="132" priority="21" operator="equal">
      <formula>"Menor"</formula>
    </cfRule>
    <cfRule type="cellIs" dxfId="131" priority="22" operator="equal">
      <formula>"Leve"</formula>
    </cfRule>
    <cfRule type="cellIs" dxfId="130" priority="18" operator="equal">
      <formula>"Catastrófico"</formula>
    </cfRule>
    <cfRule type="cellIs" dxfId="129" priority="19" operator="equal">
      <formula>"Mayor"</formula>
    </cfRule>
    <cfRule type="cellIs" dxfId="128" priority="20" operator="equal">
      <formula>"Moderado"</formula>
    </cfRule>
  </conditionalFormatting>
  <conditionalFormatting sqref="AA8:AA67">
    <cfRule type="cellIs" dxfId="127" priority="17" operator="equal">
      <formula>"Bajo"</formula>
    </cfRule>
    <cfRule type="cellIs" dxfId="126" priority="16" operator="equal">
      <formula>"Moderado"</formula>
    </cfRule>
    <cfRule type="cellIs" dxfId="125" priority="15" operator="equal">
      <formula>"Alto"</formula>
    </cfRule>
    <cfRule type="cellIs" dxfId="124" priority="14" operator="equal">
      <formula>"Extremo"</formula>
    </cfRule>
  </conditionalFormatting>
  <conditionalFormatting sqref="AU8:AU67">
    <cfRule type="cellIs" dxfId="123" priority="13" operator="equal">
      <formula>"Muy Alta"</formula>
    </cfRule>
    <cfRule type="cellIs" dxfId="122" priority="12" operator="equal">
      <formula>"Alta"</formula>
    </cfRule>
    <cfRule type="cellIs" dxfId="121" priority="11" operator="equal">
      <formula>"Media"</formula>
    </cfRule>
    <cfRule type="cellIs" dxfId="120" priority="10" operator="equal">
      <formula>"Baja"</formula>
    </cfRule>
    <cfRule type="cellIs" dxfId="119" priority="9" operator="equal">
      <formula>"Muy Baja"</formula>
    </cfRule>
  </conditionalFormatting>
  <conditionalFormatting sqref="AX8:AX67">
    <cfRule type="cellIs" dxfId="118" priority="8" operator="equal">
      <formula>"Catastrófico"</formula>
    </cfRule>
    <cfRule type="cellIs" dxfId="117" priority="7" operator="equal">
      <formula>"Mayor"</formula>
    </cfRule>
    <cfRule type="cellIs" dxfId="116" priority="6" operator="equal">
      <formula>"Menor"</formula>
    </cfRule>
    <cfRule type="cellIs" dxfId="115" priority="5" operator="equal">
      <formula>"Leve"</formula>
    </cfRule>
  </conditionalFormatting>
  <conditionalFormatting sqref="AX8:AZ67">
    <cfRule type="cellIs" dxfId="114" priority="3" operator="equal">
      <formula>"Moderado"</formula>
    </cfRule>
  </conditionalFormatting>
  <conditionalFormatting sqref="AY8:AZ67">
    <cfRule type="cellIs" dxfId="113" priority="2" operator="equal">
      <formula>"Alto"</formula>
    </cfRule>
    <cfRule type="cellIs" dxfId="112" priority="4" operator="equal">
      <formula>"Bajo"</formula>
    </cfRule>
    <cfRule type="cellIs" dxfId="111" priority="1" operator="equal">
      <formula>"Extremo"</formula>
    </cfRule>
  </conditionalFormatting>
  <dataValidations count="2">
    <dataValidation type="list" allowBlank="1" showInputMessage="1" showErrorMessage="1" sqref="D26:D67 D8:D25" xr:uid="{BD0315F8-7B46-4529-A6DD-27A0FDDF4E53}">
      <formula1>"RG, RS, RF, RIC, RLAFT"</formula1>
    </dataValidation>
    <dataValidation type="list" allowBlank="1" showInputMessage="1" showErrorMessage="1" sqref="K26:K44 K50 K56 K62:K67 K8:K25" xr:uid="{58406BD1-661D-4DD4-8819-1F50DAD0CC28}">
      <formula1>"SI, NO"</formula1>
    </dataValidation>
  </dataValidations>
  <pageMargins left="0.7" right="0.7" top="0.75" bottom="0.75" header="0.3" footer="0.3"/>
  <drawing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96B058-F7EF-4090-AF13-D752ECBBC3F6}">
  <sheetPr>
    <pageSetUpPr fitToPage="1"/>
  </sheetPr>
  <dimension ref="A1:BZ2962"/>
  <sheetViews>
    <sheetView topLeftCell="X1" zoomScale="30" zoomScaleNormal="30" zoomScaleSheetLayoutView="40" zoomScalePageLayoutView="70" workbookViewId="0">
      <selection activeCell="BT14" sqref="BT14:BT19"/>
    </sheetView>
  </sheetViews>
  <sheetFormatPr baseColWidth="10" defaultColWidth="11.42578125" defaultRowHeight="15" x14ac:dyDescent="0.25"/>
  <cols>
    <col min="1" max="1" width="15.85546875" style="1" customWidth="1"/>
    <col min="2" max="2" width="20.140625" style="1" customWidth="1"/>
    <col min="3" max="3" width="18.7109375" style="1" customWidth="1"/>
    <col min="4" max="5" width="9.140625" style="1" customWidth="1"/>
    <col min="6" max="6" width="9.140625" style="1" bestFit="1" customWidth="1"/>
    <col min="7" max="7" width="23.42578125" style="1" customWidth="1"/>
    <col min="8" max="8" width="16.7109375" style="1" customWidth="1"/>
    <col min="9" max="9" width="18" style="1" customWidth="1"/>
    <col min="10" max="10" width="82" style="1" customWidth="1"/>
    <col min="11" max="11" width="9.140625" style="1" customWidth="1"/>
    <col min="12" max="12" width="23" style="1" bestFit="1" customWidth="1"/>
    <col min="13" max="13" width="15" style="1" hidden="1" customWidth="1"/>
    <col min="14" max="14" width="31.7109375" style="1" customWidth="1"/>
    <col min="15" max="15" width="23.85546875" style="1" customWidth="1"/>
    <col min="16" max="16" width="20" style="1" hidden="1" customWidth="1"/>
    <col min="17" max="17" width="9.42578125" style="1" hidden="1" customWidth="1"/>
    <col min="18" max="18" width="12.7109375" style="4" customWidth="1"/>
    <col min="19" max="19" width="10.28515625" style="4" customWidth="1"/>
    <col min="20" max="20" width="14.140625" style="1" customWidth="1"/>
    <col min="21" max="21" width="7.28515625" style="1" customWidth="1"/>
    <col min="22" max="22" width="14.85546875" style="1" customWidth="1"/>
    <col min="23" max="23" width="6.42578125" style="1" bestFit="1" customWidth="1"/>
    <col min="24" max="24" width="13.5703125" style="4" customWidth="1"/>
    <col min="25" max="25" width="6.42578125" style="4" bestFit="1" customWidth="1"/>
    <col min="26" max="26" width="12.28515625" style="1" hidden="1" customWidth="1"/>
    <col min="27" max="27" width="19.28515625" style="5" customWidth="1"/>
    <col min="28" max="28" width="5.140625" style="1" customWidth="1"/>
    <col min="29" max="29" width="92.28515625" style="1" customWidth="1"/>
    <col min="30" max="30" width="9.5703125" style="1" customWidth="1"/>
    <col min="31" max="31" width="36.7109375" style="1" customWidth="1"/>
    <col min="32" max="32" width="4.28515625" style="1" bestFit="1" customWidth="1"/>
    <col min="33" max="33" width="7.140625" style="4" customWidth="1"/>
    <col min="34" max="34" width="9.5703125" style="4" customWidth="1"/>
    <col min="35" max="35" width="7.140625" style="4" customWidth="1"/>
    <col min="36" max="36" width="9.5703125" style="4" customWidth="1"/>
    <col min="37" max="37" width="8.28515625" style="4" customWidth="1"/>
    <col min="38" max="38" width="14.140625" style="4" customWidth="1"/>
    <col min="39" max="39" width="12.28515625" style="4" customWidth="1"/>
    <col min="40" max="43" width="6" style="1" customWidth="1"/>
    <col min="44" max="44" width="23.42578125" style="1" customWidth="1"/>
    <col min="45" max="45" width="17.7109375" style="1" customWidth="1"/>
    <col min="46" max="46" width="9" style="1" customWidth="1"/>
    <col min="47" max="47" width="11.28515625" style="1" customWidth="1"/>
    <col min="48" max="48" width="12.5703125" style="1" bestFit="1" customWidth="1"/>
    <col min="49" max="49" width="8.7109375" style="1" customWidth="1"/>
    <col min="50" max="50" width="13.5703125" style="1" customWidth="1"/>
    <col min="51" max="51" width="18" style="1" customWidth="1"/>
    <col min="52" max="52" width="18.140625" style="1" bestFit="1" customWidth="1"/>
    <col min="53" max="53" width="21.7109375" style="1" customWidth="1"/>
    <col min="54" max="54" width="38.5703125" style="1" customWidth="1"/>
    <col min="55" max="55" width="35" style="1" customWidth="1"/>
    <col min="56" max="56" width="15.85546875" style="4" customWidth="1"/>
    <col min="57" max="57" width="10.28515625" style="1" bestFit="1" customWidth="1"/>
    <col min="58" max="58" width="11" style="1" bestFit="1" customWidth="1"/>
    <col min="59" max="59" width="11.85546875" style="1" bestFit="1" customWidth="1"/>
    <col min="60" max="60" width="11" style="1" bestFit="1" customWidth="1"/>
    <col min="61" max="61" width="23.140625" style="1" customWidth="1"/>
    <col min="62" max="62" width="26.28515625" style="1" customWidth="1"/>
    <col min="63" max="63" width="35" style="1" customWidth="1"/>
    <col min="64" max="64" width="28.140625" style="1" customWidth="1"/>
    <col min="65" max="68" width="9.7109375" style="2" customWidth="1"/>
    <col min="69" max="70" width="15.140625" style="48" customWidth="1"/>
    <col min="71" max="71" width="33.140625" style="1" hidden="1" customWidth="1"/>
    <col min="72" max="72" width="29.42578125" style="1" customWidth="1"/>
    <col min="73" max="73" width="17.85546875" style="1" customWidth="1"/>
    <col min="74" max="74" width="34.42578125" style="1" customWidth="1"/>
    <col min="75" max="75" width="27.7109375" style="1" customWidth="1"/>
    <col min="76" max="76" width="11.42578125" style="1"/>
    <col min="77" max="77" width="12.85546875" style="1" customWidth="1"/>
    <col min="78" max="16384" width="11.42578125" style="1"/>
  </cols>
  <sheetData>
    <row r="1" spans="1:78" ht="15.75" x14ac:dyDescent="0.25">
      <c r="A1" s="895" t="s">
        <v>1386</v>
      </c>
      <c r="B1" s="895"/>
      <c r="C1" s="895"/>
      <c r="D1" s="895"/>
      <c r="E1" s="895"/>
      <c r="F1" s="895"/>
      <c r="G1" s="895"/>
    </row>
    <row r="3" spans="1:78" ht="15.75" x14ac:dyDescent="0.25">
      <c r="A3" s="1338" t="s">
        <v>1532</v>
      </c>
      <c r="B3" s="1338"/>
      <c r="C3" s="1338"/>
      <c r="D3" s="1338"/>
      <c r="E3" s="1338"/>
      <c r="F3" s="1338"/>
      <c r="G3" s="1339"/>
    </row>
    <row r="4" spans="1:78" ht="19.149999999999999" customHeight="1" x14ac:dyDescent="0.25">
      <c r="A4" s="758"/>
      <c r="B4" s="48"/>
      <c r="C4" s="42"/>
      <c r="I4" s="53"/>
      <c r="J4" s="54"/>
      <c r="K4" s="54"/>
      <c r="L4" s="53"/>
      <c r="M4" s="78"/>
      <c r="N4" s="53"/>
      <c r="O4" s="53"/>
      <c r="P4" s="3"/>
      <c r="Q4" s="3"/>
      <c r="R4" s="34"/>
      <c r="S4" s="34"/>
      <c r="T4" s="3"/>
      <c r="U4" s="3"/>
      <c r="V4" s="3"/>
      <c r="W4" s="3"/>
      <c r="X4" s="34"/>
      <c r="AD4" s="16"/>
      <c r="BS4" s="7"/>
      <c r="BT4" s="7"/>
    </row>
    <row r="5" spans="1:78" s="8" customFormat="1" ht="15.75" x14ac:dyDescent="0.25">
      <c r="A5" s="888" t="s">
        <v>128</v>
      </c>
      <c r="B5" s="888" t="s">
        <v>129</v>
      </c>
      <c r="C5" s="888" t="s">
        <v>130</v>
      </c>
      <c r="D5" s="913" t="s">
        <v>131</v>
      </c>
      <c r="E5" s="914"/>
      <c r="F5" s="914"/>
      <c r="G5" s="914"/>
      <c r="H5" s="914"/>
      <c r="I5" s="914"/>
      <c r="J5" s="914"/>
      <c r="K5" s="914"/>
      <c r="L5" s="914"/>
      <c r="M5" s="914"/>
      <c r="N5" s="914"/>
      <c r="O5" s="914"/>
      <c r="P5" s="914"/>
      <c r="Q5" s="915"/>
      <c r="R5" s="912" t="s">
        <v>132</v>
      </c>
      <c r="S5" s="912"/>
      <c r="T5" s="912"/>
      <c r="U5" s="912"/>
      <c r="V5" s="912"/>
      <c r="W5" s="912"/>
      <c r="X5" s="912"/>
      <c r="Y5" s="912"/>
      <c r="Z5" s="912"/>
      <c r="AA5" s="912"/>
      <c r="AB5" s="897" t="s">
        <v>133</v>
      </c>
      <c r="AC5" s="898"/>
      <c r="AD5" s="898"/>
      <c r="AE5" s="898"/>
      <c r="AF5" s="898"/>
      <c r="AG5" s="898"/>
      <c r="AH5" s="898"/>
      <c r="AI5" s="898"/>
      <c r="AJ5" s="898"/>
      <c r="AK5" s="898"/>
      <c r="AL5" s="898"/>
      <c r="AM5" s="898"/>
      <c r="AN5" s="898"/>
      <c r="AO5" s="898"/>
      <c r="AP5" s="898"/>
      <c r="AQ5" s="898"/>
      <c r="AR5" s="896" t="s">
        <v>134</v>
      </c>
      <c r="AS5" s="911" t="s">
        <v>135</v>
      </c>
      <c r="AT5" s="911"/>
      <c r="AU5" s="911"/>
      <c r="AV5" s="911"/>
      <c r="AW5" s="911"/>
      <c r="AX5" s="911"/>
      <c r="AY5" s="911"/>
      <c r="AZ5" s="911"/>
      <c r="BA5" s="911"/>
      <c r="BB5" s="944" t="s">
        <v>136</v>
      </c>
      <c r="BC5" s="944"/>
      <c r="BD5" s="944"/>
      <c r="BE5" s="944"/>
      <c r="BF5" s="944"/>
      <c r="BG5" s="944"/>
      <c r="BH5" s="944"/>
      <c r="BI5" s="944"/>
      <c r="BJ5" s="944"/>
      <c r="BK5" s="937" t="s">
        <v>137</v>
      </c>
      <c r="BL5" s="916"/>
      <c r="BM5" s="916"/>
      <c r="BN5" s="916"/>
      <c r="BO5" s="916"/>
      <c r="BP5" s="916"/>
      <c r="BQ5" s="916"/>
      <c r="BR5" s="940"/>
      <c r="BS5" s="941"/>
      <c r="BT5" s="942"/>
      <c r="BU5" s="942"/>
      <c r="BV5" s="943"/>
    </row>
    <row r="6" spans="1:78" ht="51" customHeight="1" x14ac:dyDescent="0.25">
      <c r="A6" s="888"/>
      <c r="B6" s="888"/>
      <c r="C6" s="888"/>
      <c r="D6" s="142"/>
      <c r="E6" s="143"/>
      <c r="F6" s="143"/>
      <c r="G6" s="143"/>
      <c r="H6" s="143"/>
      <c r="I6" s="143"/>
      <c r="J6" s="143"/>
      <c r="K6" s="143"/>
      <c r="L6" s="143"/>
      <c r="M6" s="143"/>
      <c r="N6" s="143"/>
      <c r="O6" s="143"/>
      <c r="P6" s="913" t="s">
        <v>138</v>
      </c>
      <c r="Q6" s="915"/>
      <c r="R6" s="912" t="s">
        <v>139</v>
      </c>
      <c r="S6" s="912"/>
      <c r="T6" s="912" t="s">
        <v>140</v>
      </c>
      <c r="U6" s="912"/>
      <c r="V6" s="912"/>
      <c r="W6" s="912"/>
      <c r="X6" s="912"/>
      <c r="Y6" s="912"/>
      <c r="Z6" s="111"/>
      <c r="AA6" s="112"/>
      <c r="AB6" s="897"/>
      <c r="AC6" s="898"/>
      <c r="AD6" s="898"/>
      <c r="AE6" s="898"/>
      <c r="AF6" s="140"/>
      <c r="AG6" s="923"/>
      <c r="AH6" s="923"/>
      <c r="AI6" s="923"/>
      <c r="AJ6" s="923"/>
      <c r="AK6" s="923"/>
      <c r="AL6" s="923"/>
      <c r="AM6" s="923"/>
      <c r="AN6" s="923"/>
      <c r="AO6" s="923"/>
      <c r="AP6" s="897"/>
      <c r="AQ6" s="897"/>
      <c r="AR6" s="946"/>
      <c r="AS6" s="916" t="s">
        <v>141</v>
      </c>
      <c r="AT6" s="916"/>
      <c r="AU6" s="916"/>
      <c r="AV6" s="911" t="s">
        <v>142</v>
      </c>
      <c r="AW6" s="911"/>
      <c r="AX6" s="911"/>
      <c r="AY6" s="144"/>
      <c r="AZ6" s="144"/>
      <c r="BA6" s="145"/>
      <c r="BB6" s="113"/>
      <c r="BC6" s="114"/>
      <c r="BD6" s="114"/>
      <c r="BE6" s="945" t="s">
        <v>143</v>
      </c>
      <c r="BF6" s="945"/>
      <c r="BG6" s="945"/>
      <c r="BH6" s="945"/>
      <c r="BI6" s="114"/>
      <c r="BJ6" s="114"/>
      <c r="BK6" s="937" t="s">
        <v>144</v>
      </c>
      <c r="BL6" s="938"/>
      <c r="BM6" s="938"/>
      <c r="BN6" s="938"/>
      <c r="BO6" s="938"/>
      <c r="BP6" s="938"/>
      <c r="BQ6" s="938"/>
      <c r="BR6" s="939"/>
      <c r="BS6" s="146" t="s">
        <v>145</v>
      </c>
      <c r="BT6" s="896" t="s">
        <v>146</v>
      </c>
      <c r="BU6" s="896"/>
      <c r="BV6" s="896"/>
    </row>
    <row r="7" spans="1:78" ht="203.25" customHeight="1" thickBot="1" x14ac:dyDescent="0.3">
      <c r="A7" s="889"/>
      <c r="B7" s="889"/>
      <c r="C7" s="889"/>
      <c r="D7" s="918" t="s">
        <v>147</v>
      </c>
      <c r="E7" s="919"/>
      <c r="F7" s="920"/>
      <c r="G7" s="115" t="s">
        <v>148</v>
      </c>
      <c r="H7" s="116" t="s">
        <v>149</v>
      </c>
      <c r="I7" s="116" t="s">
        <v>150</v>
      </c>
      <c r="J7" s="697" t="s">
        <v>151</v>
      </c>
      <c r="K7" s="117" t="s">
        <v>152</v>
      </c>
      <c r="L7" s="115" t="s">
        <v>153</v>
      </c>
      <c r="M7" s="115" t="s">
        <v>154</v>
      </c>
      <c r="N7" s="116" t="s">
        <v>155</v>
      </c>
      <c r="O7" s="116" t="s">
        <v>156</v>
      </c>
      <c r="P7" s="115" t="s">
        <v>157</v>
      </c>
      <c r="Q7" s="115" t="s">
        <v>158</v>
      </c>
      <c r="R7" s="917" t="s">
        <v>159</v>
      </c>
      <c r="S7" s="917"/>
      <c r="T7" s="917" t="s">
        <v>160</v>
      </c>
      <c r="U7" s="917"/>
      <c r="V7" s="917" t="s">
        <v>161</v>
      </c>
      <c r="W7" s="917"/>
      <c r="X7" s="917" t="s">
        <v>162</v>
      </c>
      <c r="Y7" s="917"/>
      <c r="Z7" s="118"/>
      <c r="AA7" s="118" t="s">
        <v>163</v>
      </c>
      <c r="AB7" s="119" t="s">
        <v>164</v>
      </c>
      <c r="AC7" s="119" t="s">
        <v>165</v>
      </c>
      <c r="AD7" s="120" t="s">
        <v>166</v>
      </c>
      <c r="AE7" s="119" t="s">
        <v>167</v>
      </c>
      <c r="AF7" s="120" t="s">
        <v>168</v>
      </c>
      <c r="AG7" s="921" t="s">
        <v>169</v>
      </c>
      <c r="AH7" s="921"/>
      <c r="AI7" s="922" t="s">
        <v>170</v>
      </c>
      <c r="AJ7" s="922"/>
      <c r="AK7" s="120" t="s">
        <v>171</v>
      </c>
      <c r="AL7" s="119" t="s">
        <v>172</v>
      </c>
      <c r="AM7" s="119" t="s">
        <v>173</v>
      </c>
      <c r="AN7" s="120" t="s">
        <v>174</v>
      </c>
      <c r="AO7" s="120" t="s">
        <v>175</v>
      </c>
      <c r="AP7" s="121" t="s">
        <v>176</v>
      </c>
      <c r="AQ7" s="121" t="s">
        <v>177</v>
      </c>
      <c r="AR7" s="1429"/>
      <c r="AS7" s="122" t="s">
        <v>178</v>
      </c>
      <c r="AT7" s="1427" t="s">
        <v>179</v>
      </c>
      <c r="AU7" s="1428"/>
      <c r="AV7" s="118" t="s">
        <v>180</v>
      </c>
      <c r="AW7" s="1427" t="s">
        <v>181</v>
      </c>
      <c r="AX7" s="1428"/>
      <c r="AY7" s="118" t="s">
        <v>182</v>
      </c>
      <c r="AZ7" s="123" t="s">
        <v>183</v>
      </c>
      <c r="BA7" s="123" t="s">
        <v>184</v>
      </c>
      <c r="BB7" s="116" t="s">
        <v>185</v>
      </c>
      <c r="BC7" s="116" t="s">
        <v>186</v>
      </c>
      <c r="BD7" s="124" t="s">
        <v>187</v>
      </c>
      <c r="BE7" s="141" t="s">
        <v>126</v>
      </c>
      <c r="BF7" s="141" t="s">
        <v>188</v>
      </c>
      <c r="BG7" s="141" t="s">
        <v>189</v>
      </c>
      <c r="BH7" s="141" t="s">
        <v>190</v>
      </c>
      <c r="BI7" s="125" t="s">
        <v>191</v>
      </c>
      <c r="BJ7" s="116" t="s">
        <v>192</v>
      </c>
      <c r="BK7" s="123" t="s">
        <v>193</v>
      </c>
      <c r="BL7" s="123" t="s">
        <v>194</v>
      </c>
      <c r="BM7" s="123" t="s">
        <v>126</v>
      </c>
      <c r="BN7" s="123" t="s">
        <v>188</v>
      </c>
      <c r="BO7" s="123" t="s">
        <v>189</v>
      </c>
      <c r="BP7" s="123" t="s">
        <v>190</v>
      </c>
      <c r="BQ7" s="123" t="s">
        <v>195</v>
      </c>
      <c r="BR7" s="123" t="s">
        <v>196</v>
      </c>
      <c r="BS7" s="126" t="s">
        <v>197</v>
      </c>
      <c r="BT7" s="110" t="s">
        <v>198</v>
      </c>
      <c r="BU7" s="110" t="s">
        <v>199</v>
      </c>
      <c r="BV7" s="110" t="s">
        <v>200</v>
      </c>
    </row>
    <row r="8" spans="1:78" s="11" customFormat="1" ht="171.75" x14ac:dyDescent="0.25">
      <c r="A8" s="1062" t="s">
        <v>1350</v>
      </c>
      <c r="B8" s="928" t="s">
        <v>202</v>
      </c>
      <c r="C8" s="1179" t="s">
        <v>232</v>
      </c>
      <c r="D8" s="827" t="s">
        <v>1533</v>
      </c>
      <c r="E8" s="830" t="s">
        <v>1351</v>
      </c>
      <c r="F8" s="833">
        <v>1</v>
      </c>
      <c r="G8" s="867" t="s">
        <v>1534</v>
      </c>
      <c r="H8" s="836" t="s">
        <v>1376</v>
      </c>
      <c r="I8" s="797" t="s">
        <v>1347</v>
      </c>
      <c r="J8" s="839" t="s">
        <v>2979</v>
      </c>
      <c r="K8" s="842" t="s">
        <v>324</v>
      </c>
      <c r="L8" s="803" t="s">
        <v>618</v>
      </c>
      <c r="M8" s="873" t="s">
        <v>1535</v>
      </c>
      <c r="N8" s="803" t="s">
        <v>1536</v>
      </c>
      <c r="O8" s="803" t="s">
        <v>1537</v>
      </c>
      <c r="P8" s="867" t="s">
        <v>609</v>
      </c>
      <c r="Q8" s="879" t="s">
        <v>609</v>
      </c>
      <c r="R8" s="797" t="s">
        <v>252</v>
      </c>
      <c r="S8" s="1364">
        <f>IF(R8="Muy Alta",100%,IF(R8="Alta",80%,IF(R8="Media",60%,IF(R8="Baja",40%,IF(R8="Muy Baja",20%,"")))))</f>
        <v>0.4</v>
      </c>
      <c r="T8" s="797" t="s">
        <v>328</v>
      </c>
      <c r="U8" s="1364">
        <f>IF(T8="Catastrófico",100%,IF(T8="Mayor",80%,IF(T8="Moderado",60%,IF(T8="Menor",40%,IF(T8="Leve",20%,"")))))</f>
        <v>0.2</v>
      </c>
      <c r="V8" s="797" t="s">
        <v>328</v>
      </c>
      <c r="W8" s="1364">
        <f>IF(V8="Catastrófico",100%,IF(V8="Mayor",80%,IF(V8="Moderado",60%,IF(V8="Menor",40%,IF(V8="Leve",20%,"")))))</f>
        <v>0.2</v>
      </c>
      <c r="X8" s="863" t="str">
        <f>IF(Y8=100%,"Catastrófico",IF(Y8=80%,"Mayor",IF(Y8=60%,"Moderado",IF(Y8=40%,"Menor",IF(Y8=20%,"Leve","")))))</f>
        <v>Leve</v>
      </c>
      <c r="Y8" s="1364">
        <f>IF(AND(U8="",W8=""),"",MAX(U8,W8))</f>
        <v>0.2</v>
      </c>
      <c r="Z8" s="1364" t="str">
        <f>CONCATENATE(R8,X8)</f>
        <v>BajaLeve</v>
      </c>
      <c r="AA8" s="845" t="str">
        <f>IF(Z8="Muy AltaLeve","Alto",IF(Z8="Muy AltaMenor","Alto",IF(Z8="Muy AltaModerado","Alto",IF(Z8="Muy AltaMayor","Alto",IF(Z8="Muy AltaCatastrófico","Extremo",IF(Z8="AltaLeve","Moderado",IF(Z8="AltaMenor","Moderado",IF(Z8="AltaModerado","Alto",IF(Z8="AltaMayor","Alto",IF(Z8="AltaCatastrófico","Extremo",IF(Z8="MediaLeve","Moderado",IF(Z8="MediaMenor","Moderado",IF(Z8="MediaModerado","Moderado",IF(Z8="MediaMayor","Alto",IF(Z8="MediaCatastrófico","Extremo",IF(Z8="BajaLeve","Bajo",IF(Z8="BajaMenor","Moderado",IF(Z8="BajaModerado","Moderado",IF(Z8="BajaMayor","Alto",IF(Z8="BajaCatastrófico","Extremo",IF(Z8="Muy BajaLeve","Bajo",IF(Z8="Muy BajaMenor","Bajo",IF(Z8="Muy BajaModerado","Moderado",IF(Z8="Muy BajaMayor","Alto",IF(Z8="Muy BajaCatastrófico","Extremo","")))))))))))))))))))))))))</f>
        <v>Bajo</v>
      </c>
      <c r="AB8" s="98">
        <v>1</v>
      </c>
      <c r="AC8" s="47" t="s">
        <v>1538</v>
      </c>
      <c r="AD8" s="9" t="s">
        <v>1539</v>
      </c>
      <c r="AE8" s="9" t="s">
        <v>1540</v>
      </c>
      <c r="AF8" s="147" t="str">
        <f t="shared" ref="AF8:AF191" si="0">IF(OR(AG8="Preventivo",AG8="Detectivo"),"Probabilidad",IF(AG8="Correctivo","Impacto",""))</f>
        <v>Probabilidad</v>
      </c>
      <c r="AG8" s="10" t="s">
        <v>216</v>
      </c>
      <c r="AH8" s="760">
        <f t="shared" ref="AH8:AH191" si="1">IF(AG8="","",IF(AG8="Preventivo",25%,IF(AG8="Detectivo",15%,IF(AG8="Correctivo",10%))))</f>
        <v>0.25</v>
      </c>
      <c r="AI8" s="10" t="s">
        <v>217</v>
      </c>
      <c r="AJ8" s="760">
        <f t="shared" ref="AJ8:AJ191" si="2">IF(AI8="Automático",25%,IF(AI8="Manual",15%,""))</f>
        <v>0.15</v>
      </c>
      <c r="AK8" s="149">
        <f t="shared" ref="AK8:AK191" si="3">IF(OR(AH8="",AJ8=""),"",AH8+AJ8)</f>
        <v>0.4</v>
      </c>
      <c r="AL8" s="101">
        <f>IFERROR(IF(AF8="Probabilidad",(S8-(+S8*AK8)),IF(AF8="Impacto",S8,"")),"")</f>
        <v>0.24</v>
      </c>
      <c r="AM8" s="101">
        <f>IFERROR(IF(AF8="Impacto",(Y8-(+Y8*AK8)),IF(AF8="Probabilidad",Y8,"")),"")</f>
        <v>0.2</v>
      </c>
      <c r="AN8" s="51" t="s">
        <v>218</v>
      </c>
      <c r="AO8" s="51" t="s">
        <v>296</v>
      </c>
      <c r="AP8" s="51" t="s">
        <v>243</v>
      </c>
      <c r="AQ8" s="51" t="s">
        <v>221</v>
      </c>
      <c r="AR8" s="866" t="s">
        <v>3128</v>
      </c>
      <c r="AS8" s="854">
        <f>S8</f>
        <v>0.4</v>
      </c>
      <c r="AT8" s="854">
        <f>IF(AL8="","",MIN(AL8:AL13))</f>
        <v>0.24</v>
      </c>
      <c r="AU8" s="851" t="str">
        <f>IFERROR(IF(AT8="","",IF(AT8&lt;=0.2,"Muy Baja",IF(AT8&lt;=0.4,"Baja",IF(AT8&lt;=0.6,"Media",IF(AT8&lt;=0.8,"Alta","Muy Alta"))))),"")</f>
        <v>Baja</v>
      </c>
      <c r="AV8" s="854">
        <f>Y8</f>
        <v>0.2</v>
      </c>
      <c r="AW8" s="854">
        <f>IF(AM8="","",MIN(AM8:AM13))</f>
        <v>0.15000000000000002</v>
      </c>
      <c r="AX8" s="851" t="str">
        <f>IFERROR(IF(AW8="","",IF(AW8&lt;=0.2,"Leve",IF(AW8&lt;=0.4,"Menor",IF(AW8&lt;=0.6,"Moderado",IF(AW8&lt;=0.8,"Mayor","Catastrófico"))))),"")</f>
        <v>Leve</v>
      </c>
      <c r="AY8" s="851" t="str">
        <f>AA8</f>
        <v>Bajo</v>
      </c>
      <c r="AZ8" s="851" t="str">
        <f>IFERROR(IF(OR(AND(AU8="Muy Baja",AX8="Leve"),AND(AU8="Muy Baja",AX8="Menor"),AND(AU8="Baja",AX8="Leve")),"Bajo",IF(OR(AND(AU8="Muy baja",AX8="Moderado"),AND(AU8="Baja",AX8="Menor"),AND(AU8="Baja",AX8="Moderado"),AND(AU8="Media",AX8="Leve"),AND(AU8="Media",AX8="Menor"),AND(AU8="Media",AX8="Moderado"),AND(AU8="Alta",AX8="Leve"),AND(AU8="Alta",AX8="Menor")),"Moderado",IF(OR(AND(AU8="Muy Baja",AX8="Mayor"),AND(AU8="Baja",AX8="Mayor"),AND(AU8="Media",AX8="Mayor"),AND(AU8="Alta",AX8="Moderado"),AND(AU8="Alta",AX8="Mayor"),AND(AU8="Muy Alta",AX8="Leve"),AND(AU8="Muy Alta",AX8="Menor"),AND(AU8="Muy Alta",AX8="Moderado"),AND(AU8="Muy Alta",AX8="Mayor")),"Alto",IF(OR(AND(AU8="Muy Baja",AX8="Catastrófico"),AND(AU8="Baja",AX8="Catastrófico"),AND(AU8="Media",AX8="Catastrófico"),AND(AU8="Alta",AX8="Catastrófico"),AND(AU8="Muy Alta",AX8="Catastrófico")),"Extremo","")))),"")</f>
        <v>Bajo</v>
      </c>
      <c r="BA8" s="797" t="s">
        <v>257</v>
      </c>
      <c r="BB8" s="218"/>
      <c r="BC8" s="218"/>
      <c r="BD8" s="103" t="str">
        <f>IF(SUM(BE8:BH8)=0,"",SUM(BE8:BH8))</f>
        <v/>
      </c>
      <c r="BE8" s="50"/>
      <c r="BF8" s="50"/>
      <c r="BG8" s="50"/>
      <c r="BH8" s="50"/>
      <c r="BI8" s="47"/>
      <c r="BJ8" s="47"/>
      <c r="BK8" s="47"/>
      <c r="BL8" s="47"/>
      <c r="BM8" s="49"/>
      <c r="BN8" s="49"/>
      <c r="BO8" s="49"/>
      <c r="BP8" s="49"/>
      <c r="BQ8" s="105" t="str">
        <f>IF(SUM(BM8:BP8)=0,"",SUM(BM8:BP8))</f>
        <v/>
      </c>
      <c r="BR8" s="761" t="str">
        <f>IF(ISERROR(BQ8/BD8),"",(BQ8/BD8))</f>
        <v/>
      </c>
      <c r="BS8" s="818" t="s">
        <v>609</v>
      </c>
      <c r="BT8" s="803" t="s">
        <v>2877</v>
      </c>
      <c r="BU8" s="867" t="s">
        <v>278</v>
      </c>
      <c r="BV8" s="870" t="s">
        <v>278</v>
      </c>
      <c r="BX8" s="12"/>
      <c r="BY8" s="12"/>
      <c r="BZ8" s="12"/>
    </row>
    <row r="9" spans="1:78" s="11" customFormat="1" ht="171.75" x14ac:dyDescent="0.25">
      <c r="A9" s="1062"/>
      <c r="B9" s="928"/>
      <c r="C9" s="1179"/>
      <c r="D9" s="828"/>
      <c r="E9" s="831"/>
      <c r="F9" s="834"/>
      <c r="G9" s="868"/>
      <c r="H9" s="837"/>
      <c r="I9" s="798"/>
      <c r="J9" s="840"/>
      <c r="K9" s="843"/>
      <c r="L9" s="804"/>
      <c r="M9" s="874"/>
      <c r="N9" s="804"/>
      <c r="O9" s="804"/>
      <c r="P9" s="868"/>
      <c r="Q9" s="880"/>
      <c r="R9" s="798"/>
      <c r="S9" s="1365"/>
      <c r="T9" s="798"/>
      <c r="U9" s="1365"/>
      <c r="V9" s="798"/>
      <c r="W9" s="1365"/>
      <c r="X9" s="864"/>
      <c r="Y9" s="1365"/>
      <c r="Z9" s="1365"/>
      <c r="AA9" s="846"/>
      <c r="AB9" s="152">
        <v>2</v>
      </c>
      <c r="AC9" s="130" t="s">
        <v>1541</v>
      </c>
      <c r="AD9" s="132" t="s">
        <v>1542</v>
      </c>
      <c r="AE9" s="151" t="s">
        <v>1543</v>
      </c>
      <c r="AF9" s="147" t="str">
        <f t="shared" si="0"/>
        <v>Impacto</v>
      </c>
      <c r="AG9" s="153" t="s">
        <v>267</v>
      </c>
      <c r="AH9" s="760">
        <f t="shared" si="1"/>
        <v>0.1</v>
      </c>
      <c r="AI9" s="153" t="s">
        <v>217</v>
      </c>
      <c r="AJ9" s="760">
        <f t="shared" si="2"/>
        <v>0.15</v>
      </c>
      <c r="AK9" s="149">
        <f t="shared" si="3"/>
        <v>0.25</v>
      </c>
      <c r="AL9" s="154">
        <f>IFERROR(IF(AND(AF8="Probabilidad",AF9="Probabilidad"),(AL8-(+AL8*AK9)),IF(AF9="Probabilidad",(S8-(+S8*AK9)),IF(AF9="Impacto",AL8,""))),"")</f>
        <v>0.24</v>
      </c>
      <c r="AM9" s="154">
        <f>IFERROR(IF(AND(AF8="Impacto",AF9="Impacto"),(AM8-(+AM8*AK9)),IF(AF9="Impacto",(Y8-(+Y8*AK9)),IF(AF9="Probabilidad",AM8,""))),"")</f>
        <v>0.15000000000000002</v>
      </c>
      <c r="AN9" s="155" t="s">
        <v>218</v>
      </c>
      <c r="AO9" s="155" t="s">
        <v>296</v>
      </c>
      <c r="AP9" s="155" t="s">
        <v>243</v>
      </c>
      <c r="AQ9" s="155" t="s">
        <v>221</v>
      </c>
      <c r="AR9" s="837"/>
      <c r="AS9" s="855"/>
      <c r="AT9" s="855"/>
      <c r="AU9" s="852"/>
      <c r="AV9" s="855"/>
      <c r="AW9" s="855"/>
      <c r="AX9" s="852"/>
      <c r="AY9" s="852"/>
      <c r="AZ9" s="852"/>
      <c r="BA9" s="798"/>
      <c r="BB9" s="130"/>
      <c r="BC9" s="130"/>
      <c r="BD9" s="150" t="str">
        <f t="shared" ref="BD9:BD43" si="4">IF(SUM(BE9:BH9)=0,"",SUM(BE9:BH9))</f>
        <v/>
      </c>
      <c r="BE9" s="156"/>
      <c r="BF9" s="156"/>
      <c r="BG9" s="156"/>
      <c r="BH9" s="156"/>
      <c r="BI9" s="131"/>
      <c r="BJ9" s="131"/>
      <c r="BK9" s="131"/>
      <c r="BL9" s="131"/>
      <c r="BM9" s="157"/>
      <c r="BN9" s="157"/>
      <c r="BO9" s="157"/>
      <c r="BP9" s="157"/>
      <c r="BQ9" s="158" t="str">
        <f>IF(SUM(BM9:BP9)=0,"",SUM(BM9:BP9))</f>
        <v/>
      </c>
      <c r="BR9" s="762" t="str">
        <f>IF(ISERROR(BQ9/BD9),"",(BQ9/BD9))</f>
        <v/>
      </c>
      <c r="BS9" s="819"/>
      <c r="BT9" s="804"/>
      <c r="BU9" s="868"/>
      <c r="BV9" s="871"/>
    </row>
    <row r="10" spans="1:78" s="11" customFormat="1" x14ac:dyDescent="0.25">
      <c r="A10" s="1062"/>
      <c r="B10" s="928"/>
      <c r="C10" s="1179"/>
      <c r="D10" s="828"/>
      <c r="E10" s="831"/>
      <c r="F10" s="834"/>
      <c r="G10" s="868"/>
      <c r="H10" s="837"/>
      <c r="I10" s="798"/>
      <c r="J10" s="840"/>
      <c r="K10" s="843"/>
      <c r="L10" s="804"/>
      <c r="M10" s="874"/>
      <c r="N10" s="804"/>
      <c r="O10" s="804"/>
      <c r="P10" s="868"/>
      <c r="Q10" s="880"/>
      <c r="R10" s="798"/>
      <c r="S10" s="1365"/>
      <c r="T10" s="798"/>
      <c r="U10" s="1365"/>
      <c r="V10" s="798"/>
      <c r="W10" s="1365"/>
      <c r="X10" s="864"/>
      <c r="Y10" s="1365"/>
      <c r="Z10" s="1365"/>
      <c r="AA10" s="846"/>
      <c r="AB10" s="152">
        <v>3</v>
      </c>
      <c r="AC10" s="130"/>
      <c r="AD10" s="132"/>
      <c r="AE10" s="132"/>
      <c r="AF10" s="147" t="str">
        <f t="shared" si="0"/>
        <v/>
      </c>
      <c r="AG10" s="153"/>
      <c r="AH10" s="760" t="str">
        <f t="shared" si="1"/>
        <v/>
      </c>
      <c r="AI10" s="153"/>
      <c r="AJ10" s="760" t="str">
        <f t="shared" si="2"/>
        <v/>
      </c>
      <c r="AK10" s="149" t="str">
        <f t="shared" si="3"/>
        <v/>
      </c>
      <c r="AL10" s="154" t="str">
        <f>IFERROR(IF(AND(AF9="Probabilidad",AF10="Probabilidad"),(AL9-(+AL9*AK10)),IF(AND(AF9="Impacto",AF10="Probabilidad"),(AL8-(+AL8*AK10)),IF(AF10="Impacto",AL9,""))),"")</f>
        <v/>
      </c>
      <c r="AM10" s="154" t="str">
        <f>IFERROR(IF(AND(AF9="Impacto",AF10="Impacto"),(AM9-(+AM9*AK10)),IF(AND(AF9="Probabilidad",AF10="Impacto"),(AM8-(+AM8*AK10)),IF(AF10="Probabilidad",AM9,""))),"")</f>
        <v/>
      </c>
      <c r="AN10" s="155"/>
      <c r="AO10" s="155"/>
      <c r="AP10" s="155"/>
      <c r="AQ10" s="155"/>
      <c r="AR10" s="837"/>
      <c r="AS10" s="855"/>
      <c r="AT10" s="855"/>
      <c r="AU10" s="852"/>
      <c r="AV10" s="855"/>
      <c r="AW10" s="855"/>
      <c r="AX10" s="852"/>
      <c r="AY10" s="852"/>
      <c r="AZ10" s="852"/>
      <c r="BA10" s="798"/>
      <c r="BB10" s="130"/>
      <c r="BC10" s="130"/>
      <c r="BD10" s="150" t="str">
        <f t="shared" si="4"/>
        <v/>
      </c>
      <c r="BE10" s="156"/>
      <c r="BF10" s="156"/>
      <c r="BG10" s="156"/>
      <c r="BH10" s="156"/>
      <c r="BI10" s="131"/>
      <c r="BJ10" s="131"/>
      <c r="BK10" s="131"/>
      <c r="BL10" s="131"/>
      <c r="BM10" s="157"/>
      <c r="BN10" s="157"/>
      <c r="BO10" s="157"/>
      <c r="BP10" s="157"/>
      <c r="BQ10" s="158" t="str">
        <f t="shared" ref="BQ10:BQ43" si="5">IF(SUM(BM10:BP10)=0,"",SUM(BM10:BP10))</f>
        <v/>
      </c>
      <c r="BR10" s="762" t="str">
        <f t="shared" ref="BR10:BR43" si="6">IF(ISERROR(BQ10/BD10),"",(BQ10/BD10))</f>
        <v/>
      </c>
      <c r="BS10" s="819"/>
      <c r="BT10" s="804"/>
      <c r="BU10" s="868"/>
      <c r="BV10" s="871"/>
    </row>
    <row r="11" spans="1:78" s="11" customFormat="1" x14ac:dyDescent="0.25">
      <c r="A11" s="1062"/>
      <c r="B11" s="928"/>
      <c r="C11" s="1179"/>
      <c r="D11" s="828"/>
      <c r="E11" s="831"/>
      <c r="F11" s="834"/>
      <c r="G11" s="868"/>
      <c r="H11" s="837"/>
      <c r="I11" s="798"/>
      <c r="J11" s="840"/>
      <c r="K11" s="843"/>
      <c r="L11" s="804"/>
      <c r="M11" s="874"/>
      <c r="N11" s="804"/>
      <c r="O11" s="804"/>
      <c r="P11" s="868"/>
      <c r="Q11" s="880"/>
      <c r="R11" s="798"/>
      <c r="S11" s="1365"/>
      <c r="T11" s="798"/>
      <c r="U11" s="1365"/>
      <c r="V11" s="798"/>
      <c r="W11" s="1365"/>
      <c r="X11" s="864"/>
      <c r="Y11" s="1365"/>
      <c r="Z11" s="1365"/>
      <c r="AA11" s="846"/>
      <c r="AB11" s="152">
        <v>4</v>
      </c>
      <c r="AC11" s="131"/>
      <c r="AD11" s="151"/>
      <c r="AE11" s="151"/>
      <c r="AF11" s="147" t="str">
        <f t="shared" si="0"/>
        <v/>
      </c>
      <c r="AG11" s="153"/>
      <c r="AH11" s="760" t="str">
        <f t="shared" si="1"/>
        <v/>
      </c>
      <c r="AI11" s="153"/>
      <c r="AJ11" s="760" t="str">
        <f t="shared" si="2"/>
        <v/>
      </c>
      <c r="AK11" s="149" t="str">
        <f t="shared" si="3"/>
        <v/>
      </c>
      <c r="AL11" s="154" t="str">
        <f>IFERROR(IF(AND(AF10="Probabilidad",AF11="Probabilidad"),(AL10-(+AL10*AK11)),IF(AND(AF10="Impacto",AF11="Probabilidad"),(AL9-(+AL9*AK11)),IF(AF11="Impacto",AL10,""))),"")</f>
        <v/>
      </c>
      <c r="AM11" s="154" t="str">
        <f>IFERROR(IF(AND(AF10="Impacto",AF11="Impacto"),(AM10-(+AM10*AK11)),IF(AND(AF10="Probabilidad",AF11="Impacto"),(AM9-(+AM9*AK11)),IF(AF11="Probabilidad",AM10,""))),"")</f>
        <v/>
      </c>
      <c r="AN11" s="155"/>
      <c r="AO11" s="155"/>
      <c r="AP11" s="155"/>
      <c r="AQ11" s="155"/>
      <c r="AR11" s="837"/>
      <c r="AS11" s="855"/>
      <c r="AT11" s="855"/>
      <c r="AU11" s="852"/>
      <c r="AV11" s="855"/>
      <c r="AW11" s="855"/>
      <c r="AX11" s="852"/>
      <c r="AY11" s="852"/>
      <c r="AZ11" s="852"/>
      <c r="BA11" s="798"/>
      <c r="BB11" s="130"/>
      <c r="BC11" s="130"/>
      <c r="BD11" s="150" t="str">
        <f t="shared" si="4"/>
        <v/>
      </c>
      <c r="BE11" s="156"/>
      <c r="BF11" s="156"/>
      <c r="BG11" s="156"/>
      <c r="BH11" s="156"/>
      <c r="BI11" s="131"/>
      <c r="BJ11" s="131"/>
      <c r="BK11" s="131"/>
      <c r="BL11" s="131"/>
      <c r="BM11" s="157"/>
      <c r="BN11" s="157"/>
      <c r="BO11" s="157"/>
      <c r="BP11" s="157"/>
      <c r="BQ11" s="158" t="str">
        <f t="shared" si="5"/>
        <v/>
      </c>
      <c r="BR11" s="762" t="str">
        <f t="shared" si="6"/>
        <v/>
      </c>
      <c r="BS11" s="819"/>
      <c r="BT11" s="804"/>
      <c r="BU11" s="868"/>
      <c r="BV11" s="871"/>
    </row>
    <row r="12" spans="1:78" s="11" customFormat="1" x14ac:dyDescent="0.25">
      <c r="A12" s="1062"/>
      <c r="B12" s="928"/>
      <c r="C12" s="1179"/>
      <c r="D12" s="828"/>
      <c r="E12" s="831"/>
      <c r="F12" s="834"/>
      <c r="G12" s="868"/>
      <c r="H12" s="837"/>
      <c r="I12" s="798"/>
      <c r="J12" s="840"/>
      <c r="K12" s="843"/>
      <c r="L12" s="804"/>
      <c r="M12" s="874"/>
      <c r="N12" s="804"/>
      <c r="O12" s="804"/>
      <c r="P12" s="868"/>
      <c r="Q12" s="880"/>
      <c r="R12" s="798"/>
      <c r="S12" s="1365"/>
      <c r="T12" s="798"/>
      <c r="U12" s="1365"/>
      <c r="V12" s="798"/>
      <c r="W12" s="1365"/>
      <c r="X12" s="864"/>
      <c r="Y12" s="1365"/>
      <c r="Z12" s="1365"/>
      <c r="AA12" s="846"/>
      <c r="AB12" s="152">
        <v>5</v>
      </c>
      <c r="AC12" s="311"/>
      <c r="AD12" s="160"/>
      <c r="AE12" s="151"/>
      <c r="AF12" s="147" t="str">
        <f t="shared" si="0"/>
        <v/>
      </c>
      <c r="AG12" s="153"/>
      <c r="AH12" s="760" t="str">
        <f t="shared" si="1"/>
        <v/>
      </c>
      <c r="AI12" s="153"/>
      <c r="AJ12" s="760" t="str">
        <f t="shared" si="2"/>
        <v/>
      </c>
      <c r="AK12" s="149" t="str">
        <f t="shared" si="3"/>
        <v/>
      </c>
      <c r="AL12" s="154" t="str">
        <f>IFERROR(IF(AND(AF11="Probabilidad",AF12="Probabilidad"),(AL11-(+AL11*AK12)),IF(AND(AF11="Impacto",AF12="Probabilidad"),(AL10-(+AL10*AK12)),IF(AF12="Impacto",AL11,""))),"")</f>
        <v/>
      </c>
      <c r="AM12" s="154" t="str">
        <f>IFERROR(IF(AND(AF11="Impacto",AF12="Impacto"),(AM11-(+AM11*AK12)),IF(AND(AF11="Probabilidad",AF12="Impacto"),(AM10-(+AM10*AK12)),IF(AF12="Probabilidad",AM11,""))),"")</f>
        <v/>
      </c>
      <c r="AN12" s="155"/>
      <c r="AO12" s="155"/>
      <c r="AP12" s="155"/>
      <c r="AQ12" s="155"/>
      <c r="AR12" s="837"/>
      <c r="AS12" s="855"/>
      <c r="AT12" s="855"/>
      <c r="AU12" s="852"/>
      <c r="AV12" s="855"/>
      <c r="AW12" s="855"/>
      <c r="AX12" s="852"/>
      <c r="AY12" s="852"/>
      <c r="AZ12" s="852"/>
      <c r="BA12" s="798"/>
      <c r="BB12" s="130"/>
      <c r="BC12" s="130"/>
      <c r="BD12" s="150" t="str">
        <f t="shared" si="4"/>
        <v/>
      </c>
      <c r="BE12" s="156"/>
      <c r="BF12" s="156"/>
      <c r="BG12" s="156"/>
      <c r="BH12" s="156"/>
      <c r="BI12" s="131"/>
      <c r="BJ12" s="131"/>
      <c r="BK12" s="131"/>
      <c r="BL12" s="131"/>
      <c r="BM12" s="157"/>
      <c r="BN12" s="157"/>
      <c r="BO12" s="157"/>
      <c r="BP12" s="157"/>
      <c r="BQ12" s="158" t="str">
        <f t="shared" si="5"/>
        <v/>
      </c>
      <c r="BR12" s="762" t="str">
        <f t="shared" si="6"/>
        <v/>
      </c>
      <c r="BS12" s="819"/>
      <c r="BT12" s="804"/>
      <c r="BU12" s="868"/>
      <c r="BV12" s="871"/>
    </row>
    <row r="13" spans="1:78" s="11" customFormat="1" ht="15.75" thickBot="1" x14ac:dyDescent="0.3">
      <c r="A13" s="1062"/>
      <c r="B13" s="928"/>
      <c r="C13" s="1179"/>
      <c r="D13" s="829"/>
      <c r="E13" s="832"/>
      <c r="F13" s="835"/>
      <c r="G13" s="869"/>
      <c r="H13" s="838"/>
      <c r="I13" s="799"/>
      <c r="J13" s="841"/>
      <c r="K13" s="844"/>
      <c r="L13" s="805"/>
      <c r="M13" s="875"/>
      <c r="N13" s="805"/>
      <c r="O13" s="805"/>
      <c r="P13" s="869"/>
      <c r="Q13" s="881"/>
      <c r="R13" s="799"/>
      <c r="S13" s="1366"/>
      <c r="T13" s="799"/>
      <c r="U13" s="1366"/>
      <c r="V13" s="799"/>
      <c r="W13" s="1366"/>
      <c r="X13" s="865"/>
      <c r="Y13" s="1366"/>
      <c r="Z13" s="1366"/>
      <c r="AA13" s="847"/>
      <c r="AB13" s="164">
        <v>6</v>
      </c>
      <c r="AC13" s="169"/>
      <c r="AD13" s="162"/>
      <c r="AE13" s="162"/>
      <c r="AF13" s="99" t="str">
        <f t="shared" si="0"/>
        <v/>
      </c>
      <c r="AG13" s="165"/>
      <c r="AH13" s="763" t="str">
        <f t="shared" si="1"/>
        <v/>
      </c>
      <c r="AI13" s="165"/>
      <c r="AJ13" s="763" t="str">
        <f t="shared" si="2"/>
        <v/>
      </c>
      <c r="AK13" s="166" t="str">
        <f t="shared" si="3"/>
        <v/>
      </c>
      <c r="AL13" s="154" t="str">
        <f>IFERROR(IF(AND(AF12="Probabilidad",AF13="Probabilidad"),(AL12-(+AL12*AK13)),IF(AND(AF12="Impacto",AF13="Probabilidad"),(AL11-(+AL11*AK13)),IF(AF13="Impacto",AL12,""))),"")</f>
        <v/>
      </c>
      <c r="AM13" s="154" t="str">
        <f>IFERROR(IF(AND(AF12="Impacto",AF13="Impacto"),(AM12-(+AM12*AK13)),IF(AND(AF12="Probabilidad",AF13="Impacto"),(AM11-(+AM11*AK13)),IF(AF13="Probabilidad",AM12,""))),"")</f>
        <v/>
      </c>
      <c r="AN13" s="127"/>
      <c r="AO13" s="52"/>
      <c r="AP13" s="52"/>
      <c r="AQ13" s="52"/>
      <c r="AR13" s="838"/>
      <c r="AS13" s="856"/>
      <c r="AT13" s="856"/>
      <c r="AU13" s="853"/>
      <c r="AV13" s="856"/>
      <c r="AW13" s="856"/>
      <c r="AX13" s="853"/>
      <c r="AY13" s="853"/>
      <c r="AZ13" s="853"/>
      <c r="BA13" s="799"/>
      <c r="BB13" s="167"/>
      <c r="BC13" s="167"/>
      <c r="BD13" s="161" t="str">
        <f t="shared" si="4"/>
        <v/>
      </c>
      <c r="BE13" s="168"/>
      <c r="BF13" s="168"/>
      <c r="BG13" s="168"/>
      <c r="BH13" s="168"/>
      <c r="BI13" s="169"/>
      <c r="BJ13" s="169"/>
      <c r="BK13" s="169"/>
      <c r="BL13" s="169"/>
      <c r="BM13" s="170"/>
      <c r="BN13" s="170"/>
      <c r="BO13" s="170"/>
      <c r="BP13" s="170"/>
      <c r="BQ13" s="171" t="str">
        <f t="shared" si="5"/>
        <v/>
      </c>
      <c r="BR13" s="764" t="str">
        <f t="shared" si="6"/>
        <v/>
      </c>
      <c r="BS13" s="820"/>
      <c r="BT13" s="805"/>
      <c r="BU13" s="869"/>
      <c r="BV13" s="872"/>
    </row>
    <row r="14" spans="1:78" s="11" customFormat="1" ht="145.5" x14ac:dyDescent="0.25">
      <c r="A14" s="1062"/>
      <c r="B14" s="928"/>
      <c r="C14" s="1179"/>
      <c r="D14" s="827" t="s">
        <v>1533</v>
      </c>
      <c r="E14" s="830" t="s">
        <v>1351</v>
      </c>
      <c r="F14" s="833">
        <v>2</v>
      </c>
      <c r="G14" s="803" t="s">
        <v>1534</v>
      </c>
      <c r="H14" s="836" t="s">
        <v>1376</v>
      </c>
      <c r="I14" s="797" t="s">
        <v>1344</v>
      </c>
      <c r="J14" s="839" t="s">
        <v>2980</v>
      </c>
      <c r="K14" s="842" t="s">
        <v>324</v>
      </c>
      <c r="L14" s="803" t="s">
        <v>618</v>
      </c>
      <c r="M14" s="873" t="s">
        <v>1535</v>
      </c>
      <c r="N14" s="803" t="s">
        <v>1544</v>
      </c>
      <c r="O14" s="803" t="s">
        <v>1545</v>
      </c>
      <c r="P14" s="803" t="s">
        <v>609</v>
      </c>
      <c r="Q14" s="1001" t="s">
        <v>609</v>
      </c>
      <c r="R14" s="797" t="s">
        <v>252</v>
      </c>
      <c r="S14" s="1364">
        <f>IF(R14="Muy Alta",100%,IF(R14="Alta",80%,IF(R14="Media",60%,IF(R14="Baja",40%,IF(R14="Muy Baja",20%,"")))))</f>
        <v>0.4</v>
      </c>
      <c r="T14" s="797"/>
      <c r="U14" s="1364" t="str">
        <f>IF(T14="Catastrófico",100%,IF(T14="Mayor",80%,IF(T14="Moderado",60%,IF(T14="Menor",40%,IF(T14="Leve",20%,"")))))</f>
        <v/>
      </c>
      <c r="V14" s="797" t="s">
        <v>253</v>
      </c>
      <c r="W14" s="1364">
        <f>IF(V14="Catastrófico",100%,IF(V14="Mayor",80%,IF(V14="Moderado",60%,IF(V14="Menor",40%,IF(V14="Leve",20%,"")))))</f>
        <v>0.4</v>
      </c>
      <c r="X14" s="863" t="str">
        <f>IF(Y14=100%,"Catastrófico",IF(Y14=80%,"Mayor",IF(Y14=60%,"Moderado",IF(Y14=40%,"Menor",IF(Y14=20%,"Leve","")))))</f>
        <v>Menor</v>
      </c>
      <c r="Y14" s="1364">
        <f>IF(AND(U14="",W14=""),"",MAX(U14,W14))</f>
        <v>0.4</v>
      </c>
      <c r="Z14" s="1364" t="str">
        <f>CONCATENATE(R14,X14)</f>
        <v>BajaMenor</v>
      </c>
      <c r="AA14" s="851" t="str">
        <f>IF(Z14="Muy AltaLeve","Alto",IF(Z14="Muy AltaMenor","Alto",IF(Z14="Muy AltaModerado","Alto",IF(Z14="Muy AltaMayor","Alto",IF(Z14="Muy AltaCatastrófico","Extremo",IF(Z14="AltaLeve","Moderado",IF(Z14="AltaMenor","Moderado",IF(Z14="AltaModerado","Alto",IF(Z14="AltaMayor","Alto",IF(Z14="AltaCatastrófico","Extremo",IF(Z14="MediaLeve","Moderado",IF(Z14="MediaMenor","Moderado",IF(Z14="MediaModerado","Moderado",IF(Z14="MediaMayor","Alto",IF(Z14="MediaCatastrófico","Extremo",IF(Z14="BajaLeve","Bajo",IF(Z14="BajaMenor","Moderado",IF(Z14="BajaModerado","Moderado",IF(Z14="BajaMayor","Alto",IF(Z14="BajaCatastrófico","Extremo",IF(Z14="Muy BajaLeve","Bajo",IF(Z14="Muy BajaMenor","Bajo",IF(Z14="Muy BajaModerado","Moderado",IF(Z14="Muy BajaMayor","Alto",IF(Z14="Muy BajaCatastrófico","Extremo","")))))))))))))))))))))))))</f>
        <v>Moderado</v>
      </c>
      <c r="AB14" s="98">
        <v>1</v>
      </c>
      <c r="AC14" s="312" t="s">
        <v>1546</v>
      </c>
      <c r="AD14" s="13" t="s">
        <v>1539</v>
      </c>
      <c r="AE14" s="13" t="s">
        <v>1547</v>
      </c>
      <c r="AF14" s="100" t="str">
        <f t="shared" si="0"/>
        <v>Probabilidad</v>
      </c>
      <c r="AG14" s="10" t="s">
        <v>216</v>
      </c>
      <c r="AH14" s="759">
        <f t="shared" si="1"/>
        <v>0.25</v>
      </c>
      <c r="AI14" s="10" t="s">
        <v>814</v>
      </c>
      <c r="AJ14" s="759">
        <f t="shared" si="2"/>
        <v>0.25</v>
      </c>
      <c r="AK14" s="102">
        <f t="shared" si="3"/>
        <v>0.5</v>
      </c>
      <c r="AL14" s="101">
        <f>IFERROR(IF(AF14="Probabilidad",(S14-(+S14*AK14)),IF(AF14="Impacto",S14,"")),"")</f>
        <v>0.2</v>
      </c>
      <c r="AM14" s="101">
        <f>IFERROR(IF(AF14="Impacto",(Y14-(+Y14*AK14)),IF(AF14="Probabilidad",Y14,"")),"")</f>
        <v>0.4</v>
      </c>
      <c r="AN14" s="51" t="s">
        <v>218</v>
      </c>
      <c r="AO14" s="51" t="s">
        <v>475</v>
      </c>
      <c r="AP14" s="51" t="s">
        <v>243</v>
      </c>
      <c r="AQ14" s="51" t="s">
        <v>244</v>
      </c>
      <c r="AR14" s="866" t="s">
        <v>1548</v>
      </c>
      <c r="AS14" s="854">
        <f>S14</f>
        <v>0.4</v>
      </c>
      <c r="AT14" s="854">
        <f>IF(AL14="","",MIN(AL14:AL19))</f>
        <v>8.3999999999999991E-2</v>
      </c>
      <c r="AU14" s="851" t="str">
        <f>IFERROR(IF(AT14="","",IF(AT14&lt;=0.2,"Muy Baja",IF(AT14&lt;=0.4,"Baja",IF(AT14&lt;=0.6,"Media",IF(AT14&lt;=0.8,"Alta","Muy Alta"))))),"")</f>
        <v>Muy Baja</v>
      </c>
      <c r="AV14" s="854">
        <f>Y14</f>
        <v>0.4</v>
      </c>
      <c r="AW14" s="854">
        <f>IF(AM14="","",MIN(AM14:AM19))</f>
        <v>0.30000000000000004</v>
      </c>
      <c r="AX14" s="851" t="str">
        <f>IFERROR(IF(AW14="","",IF(AW14&lt;=0.2,"Leve",IF(AW14&lt;=0.4,"Menor",IF(AW14&lt;=0.6,"Moderado",IF(AW14&lt;=0.8,"Mayor","Catastrófico"))))),"")</f>
        <v>Menor</v>
      </c>
      <c r="AY14" s="851" t="str">
        <f>AA14</f>
        <v>Moderado</v>
      </c>
      <c r="AZ14" s="851" t="str">
        <f>IFERROR(IF(OR(AND(AU14="Muy Baja",AX14="Leve"),AND(AU14="Muy Baja",AX14="Menor"),AND(AU14="Baja",AX14="Leve")),"Bajo",IF(OR(AND(AU14="Muy baja",AX14="Moderado"),AND(AU14="Baja",AX14="Menor"),AND(AU14="Baja",AX14="Moderado"),AND(AU14="Media",AX14="Leve"),AND(AU14="Media",AX14="Menor"),AND(AU14="Media",AX14="Moderado"),AND(AU14="Alta",AX14="Leve"),AND(AU14="Alta",AX14="Menor")),"Moderado",IF(OR(AND(AU14="Muy Baja",AX14="Mayor"),AND(AU14="Baja",AX14="Mayor"),AND(AU14="Media",AX14="Mayor"),AND(AU14="Alta",AX14="Moderado"),AND(AU14="Alta",AX14="Mayor"),AND(AU14="Muy Alta",AX14="Leve"),AND(AU14="Muy Alta",AX14="Menor"),AND(AU14="Muy Alta",AX14="Moderado"),AND(AU14="Muy Alta",AX14="Mayor")),"Alto",IF(OR(AND(AU14="Muy Baja",AX14="Catastrófico"),AND(AU14="Baja",AX14="Catastrófico"),AND(AU14="Media",AX14="Catastrófico"),AND(AU14="Alta",AX14="Catastrófico"),AND(AU14="Muy Alta",AX14="Catastrófico")),"Extremo","")))),"")</f>
        <v>Bajo</v>
      </c>
      <c r="BA14" s="797" t="s">
        <v>257</v>
      </c>
      <c r="BB14" s="47"/>
      <c r="BC14" s="47"/>
      <c r="BD14" s="104" t="str">
        <f t="shared" si="4"/>
        <v/>
      </c>
      <c r="BE14" s="9"/>
      <c r="BF14" s="9"/>
      <c r="BG14" s="9"/>
      <c r="BH14" s="9"/>
      <c r="BI14" s="47"/>
      <c r="BJ14" s="47"/>
      <c r="BK14" s="47"/>
      <c r="BL14" s="47"/>
      <c r="BM14" s="49"/>
      <c r="BN14" s="49"/>
      <c r="BO14" s="49"/>
      <c r="BP14" s="49"/>
      <c r="BQ14" s="105" t="str">
        <f t="shared" si="5"/>
        <v/>
      </c>
      <c r="BR14" s="761" t="str">
        <f t="shared" si="6"/>
        <v/>
      </c>
      <c r="BS14" s="818" t="s">
        <v>609</v>
      </c>
      <c r="BT14" s="803" t="s">
        <v>2877</v>
      </c>
      <c r="BU14" s="867" t="s">
        <v>278</v>
      </c>
      <c r="BV14" s="870" t="s">
        <v>278</v>
      </c>
    </row>
    <row r="15" spans="1:78" s="11" customFormat="1" ht="171.75" x14ac:dyDescent="0.25">
      <c r="A15" s="1062"/>
      <c r="B15" s="928"/>
      <c r="C15" s="1179"/>
      <c r="D15" s="828"/>
      <c r="E15" s="831"/>
      <c r="F15" s="834"/>
      <c r="G15" s="804"/>
      <c r="H15" s="837"/>
      <c r="I15" s="798"/>
      <c r="J15" s="840"/>
      <c r="K15" s="843"/>
      <c r="L15" s="804"/>
      <c r="M15" s="874"/>
      <c r="N15" s="804"/>
      <c r="O15" s="804"/>
      <c r="P15" s="804"/>
      <c r="Q15" s="1002"/>
      <c r="R15" s="798"/>
      <c r="S15" s="1365"/>
      <c r="T15" s="798"/>
      <c r="U15" s="1365"/>
      <c r="V15" s="798"/>
      <c r="W15" s="1365"/>
      <c r="X15" s="864"/>
      <c r="Y15" s="1365"/>
      <c r="Z15" s="1365"/>
      <c r="AA15" s="852"/>
      <c r="AB15" s="152">
        <v>2</v>
      </c>
      <c r="AC15" s="131" t="s">
        <v>1549</v>
      </c>
      <c r="AD15" s="151" t="s">
        <v>1539</v>
      </c>
      <c r="AE15" s="151" t="s">
        <v>1547</v>
      </c>
      <c r="AF15" s="173" t="str">
        <f>IF(OR(AG15="Preventivo",AG15="Detectivo"),"Probabilidad",IF(AG15="Correctivo","Impacto",""))</f>
        <v>Impacto</v>
      </c>
      <c r="AG15" s="155" t="s">
        <v>267</v>
      </c>
      <c r="AH15" s="760">
        <f t="shared" si="1"/>
        <v>0.1</v>
      </c>
      <c r="AI15" s="155" t="s">
        <v>217</v>
      </c>
      <c r="AJ15" s="760">
        <f t="shared" si="2"/>
        <v>0.15</v>
      </c>
      <c r="AK15" s="149">
        <f t="shared" si="3"/>
        <v>0.25</v>
      </c>
      <c r="AL15" s="174">
        <f>IFERROR(IF(AND(AF14="Probabilidad",AF15="Probabilidad"),(AL14-(+AL14*AK15)),IF(AF15="Probabilidad",(S14-(+S14*AK15)),IF(AF15="Impacto",AL14,""))),"")</f>
        <v>0.2</v>
      </c>
      <c r="AM15" s="174">
        <f>IFERROR(IF(AND(AF14="Impacto",AF15="Impacto"),(AM14-(+AM14*AK15)),IF(AF15="Impacto",(Y14-(+Y14*AK15)),IF(AF15="Probabilidad",AM14,""))),"")</f>
        <v>0.30000000000000004</v>
      </c>
      <c r="AN15" s="155" t="s">
        <v>218</v>
      </c>
      <c r="AO15" s="155" t="s">
        <v>296</v>
      </c>
      <c r="AP15" s="155" t="s">
        <v>243</v>
      </c>
      <c r="AQ15" s="155" t="s">
        <v>244</v>
      </c>
      <c r="AR15" s="837"/>
      <c r="AS15" s="855"/>
      <c r="AT15" s="855"/>
      <c r="AU15" s="852"/>
      <c r="AV15" s="855"/>
      <c r="AW15" s="855"/>
      <c r="AX15" s="852"/>
      <c r="AY15" s="852"/>
      <c r="AZ15" s="852"/>
      <c r="BA15" s="798"/>
      <c r="BB15" s="131"/>
      <c r="BC15" s="131"/>
      <c r="BD15" s="175" t="str">
        <f t="shared" si="4"/>
        <v/>
      </c>
      <c r="BE15" s="151"/>
      <c r="BF15" s="151"/>
      <c r="BG15" s="151"/>
      <c r="BH15" s="151"/>
      <c r="BI15" s="131"/>
      <c r="BJ15" s="131"/>
      <c r="BK15" s="131"/>
      <c r="BL15" s="131"/>
      <c r="BM15" s="157"/>
      <c r="BN15" s="157"/>
      <c r="BO15" s="157"/>
      <c r="BP15" s="157"/>
      <c r="BQ15" s="158" t="str">
        <f t="shared" si="5"/>
        <v/>
      </c>
      <c r="BR15" s="762" t="str">
        <f t="shared" si="6"/>
        <v/>
      </c>
      <c r="BS15" s="819"/>
      <c r="BT15" s="804"/>
      <c r="BU15" s="868"/>
      <c r="BV15" s="871"/>
    </row>
    <row r="16" spans="1:78" s="11" customFormat="1" ht="145.5" x14ac:dyDescent="0.25">
      <c r="A16" s="1062"/>
      <c r="B16" s="928"/>
      <c r="C16" s="1179"/>
      <c r="D16" s="828"/>
      <c r="E16" s="831"/>
      <c r="F16" s="834"/>
      <c r="G16" s="804"/>
      <c r="H16" s="837"/>
      <c r="I16" s="798"/>
      <c r="J16" s="840"/>
      <c r="K16" s="843"/>
      <c r="L16" s="804"/>
      <c r="M16" s="874"/>
      <c r="N16" s="804"/>
      <c r="O16" s="804"/>
      <c r="P16" s="804"/>
      <c r="Q16" s="1002"/>
      <c r="R16" s="798"/>
      <c r="S16" s="1365"/>
      <c r="T16" s="798"/>
      <c r="U16" s="1365"/>
      <c r="V16" s="798"/>
      <c r="W16" s="1365"/>
      <c r="X16" s="864"/>
      <c r="Y16" s="1365"/>
      <c r="Z16" s="1365"/>
      <c r="AA16" s="852"/>
      <c r="AB16" s="152">
        <v>3</v>
      </c>
      <c r="AC16" s="700" t="s">
        <v>1550</v>
      </c>
      <c r="AD16" s="151" t="s">
        <v>1551</v>
      </c>
      <c r="AE16" s="221" t="s">
        <v>1552</v>
      </c>
      <c r="AF16" s="147" t="str">
        <f>IF(OR(AG16="Preventivo",AG16="Detectivo"),"Probabilidad",IF(AG16="Correctivo","Impacto",""))</f>
        <v>Probabilidad</v>
      </c>
      <c r="AG16" s="153" t="s">
        <v>216</v>
      </c>
      <c r="AH16" s="760">
        <f t="shared" si="1"/>
        <v>0.25</v>
      </c>
      <c r="AI16" s="153" t="s">
        <v>217</v>
      </c>
      <c r="AJ16" s="760">
        <f t="shared" si="2"/>
        <v>0.15</v>
      </c>
      <c r="AK16" s="149">
        <f t="shared" si="3"/>
        <v>0.4</v>
      </c>
      <c r="AL16" s="154">
        <f>IFERROR(IF(AND(AF15="Probabilidad",AF16="Probabilidad"),(AL15-(+AL15*AK16)),IF(AND(AF15="Impacto",AF16="Probabilidad"),(AL14-(+AL14*AK16)),IF(AF16="Impacto",AL15,""))),"")</f>
        <v>0.12</v>
      </c>
      <c r="AM16" s="154">
        <f>IFERROR(IF(AND(AF15="Impacto",AF16="Impacto"),(AM15-(+AM15*AK16)),IF(AND(AF15="Probabilidad",AF16="Impacto"),(AM14-(+AM14*AK16)),IF(AF16="Probabilidad",AM15,""))),"")</f>
        <v>0.30000000000000004</v>
      </c>
      <c r="AN16" s="155" t="s">
        <v>218</v>
      </c>
      <c r="AO16" s="155" t="s">
        <v>475</v>
      </c>
      <c r="AP16" s="155" t="s">
        <v>243</v>
      </c>
      <c r="AQ16" s="155" t="s">
        <v>221</v>
      </c>
      <c r="AR16" s="837"/>
      <c r="AS16" s="855"/>
      <c r="AT16" s="855"/>
      <c r="AU16" s="852"/>
      <c r="AV16" s="855"/>
      <c r="AW16" s="855"/>
      <c r="AX16" s="852"/>
      <c r="AY16" s="852"/>
      <c r="AZ16" s="852"/>
      <c r="BA16" s="798"/>
      <c r="BB16" s="131"/>
      <c r="BC16" s="131"/>
      <c r="BD16" s="175" t="str">
        <f t="shared" si="4"/>
        <v/>
      </c>
      <c r="BE16" s="151"/>
      <c r="BF16" s="151"/>
      <c r="BG16" s="151"/>
      <c r="BH16" s="151"/>
      <c r="BI16" s="131"/>
      <c r="BJ16" s="131"/>
      <c r="BK16" s="131"/>
      <c r="BL16" s="131"/>
      <c r="BM16" s="157"/>
      <c r="BN16" s="157"/>
      <c r="BO16" s="157"/>
      <c r="BP16" s="157"/>
      <c r="BQ16" s="158" t="str">
        <f t="shared" si="5"/>
        <v/>
      </c>
      <c r="BR16" s="762" t="str">
        <f t="shared" si="6"/>
        <v/>
      </c>
      <c r="BS16" s="819"/>
      <c r="BT16" s="804"/>
      <c r="BU16" s="868"/>
      <c r="BV16" s="871"/>
    </row>
    <row r="17" spans="1:74" s="11" customFormat="1" ht="155.25" customHeight="1" x14ac:dyDescent="0.25">
      <c r="A17" s="1062"/>
      <c r="B17" s="928"/>
      <c r="C17" s="1179"/>
      <c r="D17" s="828"/>
      <c r="E17" s="831"/>
      <c r="F17" s="834"/>
      <c r="G17" s="804"/>
      <c r="H17" s="837"/>
      <c r="I17" s="798"/>
      <c r="J17" s="840"/>
      <c r="K17" s="843"/>
      <c r="L17" s="804"/>
      <c r="M17" s="874"/>
      <c r="N17" s="804"/>
      <c r="O17" s="804"/>
      <c r="P17" s="804"/>
      <c r="Q17" s="1002"/>
      <c r="R17" s="798"/>
      <c r="S17" s="1365"/>
      <c r="T17" s="798"/>
      <c r="U17" s="1365"/>
      <c r="V17" s="798"/>
      <c r="W17" s="1365"/>
      <c r="X17" s="864"/>
      <c r="Y17" s="1365"/>
      <c r="Z17" s="1365"/>
      <c r="AA17" s="852"/>
      <c r="AB17" s="152">
        <v>4</v>
      </c>
      <c r="AC17" s="700" t="s">
        <v>1553</v>
      </c>
      <c r="AD17" s="151" t="s">
        <v>1551</v>
      </c>
      <c r="AE17" s="221" t="s">
        <v>1554</v>
      </c>
      <c r="AF17" s="147" t="str">
        <f t="shared" si="0"/>
        <v>Probabilidad</v>
      </c>
      <c r="AG17" s="153" t="s">
        <v>286</v>
      </c>
      <c r="AH17" s="760">
        <f t="shared" si="1"/>
        <v>0.15</v>
      </c>
      <c r="AI17" s="153" t="s">
        <v>217</v>
      </c>
      <c r="AJ17" s="760">
        <f t="shared" si="2"/>
        <v>0.15</v>
      </c>
      <c r="AK17" s="149">
        <f t="shared" si="3"/>
        <v>0.3</v>
      </c>
      <c r="AL17" s="154">
        <f>IFERROR(IF(AND(AF16="Probabilidad",AF17="Probabilidad"),(AL16-(+AL16*AK17)),IF(AND(AF16="Impacto",AF17="Probabilidad"),(AL15-(+AL15*AK17)),IF(AF17="Impacto",AL16,""))),"")</f>
        <v>8.3999999999999991E-2</v>
      </c>
      <c r="AM17" s="154">
        <f>IFERROR(IF(AND(AF16="Impacto",AF17="Impacto"),(AM16-(+AM16*AK17)),IF(AND(AF16="Probabilidad",AF17="Impacto"),(AM15-(+AM15*AK17)),IF(AF17="Probabilidad",AM16,""))),"")</f>
        <v>0.30000000000000004</v>
      </c>
      <c r="AN17" s="155" t="s">
        <v>952</v>
      </c>
      <c r="AO17" s="155" t="s">
        <v>247</v>
      </c>
      <c r="AP17" s="155" t="s">
        <v>243</v>
      </c>
      <c r="AQ17" s="155" t="s">
        <v>221</v>
      </c>
      <c r="AR17" s="837"/>
      <c r="AS17" s="855"/>
      <c r="AT17" s="855"/>
      <c r="AU17" s="852"/>
      <c r="AV17" s="855"/>
      <c r="AW17" s="855"/>
      <c r="AX17" s="852"/>
      <c r="AY17" s="852"/>
      <c r="AZ17" s="852"/>
      <c r="BA17" s="798"/>
      <c r="BB17" s="131"/>
      <c r="BC17" s="131"/>
      <c r="BD17" s="175" t="str">
        <f t="shared" si="4"/>
        <v/>
      </c>
      <c r="BE17" s="151"/>
      <c r="BF17" s="151"/>
      <c r="BG17" s="151"/>
      <c r="BH17" s="151"/>
      <c r="BI17" s="131"/>
      <c r="BJ17" s="131"/>
      <c r="BK17" s="131"/>
      <c r="BL17" s="131"/>
      <c r="BM17" s="157"/>
      <c r="BN17" s="157"/>
      <c r="BO17" s="157"/>
      <c r="BP17" s="157"/>
      <c r="BQ17" s="158" t="str">
        <f t="shared" si="5"/>
        <v/>
      </c>
      <c r="BR17" s="762" t="str">
        <f t="shared" si="6"/>
        <v/>
      </c>
      <c r="BS17" s="819"/>
      <c r="BT17" s="804"/>
      <c r="BU17" s="868"/>
      <c r="BV17" s="871"/>
    </row>
    <row r="18" spans="1:74" s="11" customFormat="1" ht="20.25" customHeight="1" x14ac:dyDescent="0.25">
      <c r="A18" s="1062"/>
      <c r="B18" s="928"/>
      <c r="C18" s="1179"/>
      <c r="D18" s="828"/>
      <c r="E18" s="831"/>
      <c r="F18" s="834"/>
      <c r="G18" s="804"/>
      <c r="H18" s="837"/>
      <c r="I18" s="798"/>
      <c r="J18" s="840"/>
      <c r="K18" s="843"/>
      <c r="L18" s="804"/>
      <c r="M18" s="874"/>
      <c r="N18" s="804"/>
      <c r="O18" s="804"/>
      <c r="P18" s="804"/>
      <c r="Q18" s="1002"/>
      <c r="R18" s="798"/>
      <c r="S18" s="1365"/>
      <c r="T18" s="798"/>
      <c r="U18" s="1365"/>
      <c r="V18" s="798"/>
      <c r="W18" s="1365"/>
      <c r="X18" s="864"/>
      <c r="Y18" s="1365"/>
      <c r="Z18" s="1365"/>
      <c r="AA18" s="852"/>
      <c r="AB18" s="152">
        <v>5</v>
      </c>
      <c r="AC18" s="179"/>
      <c r="AD18" s="176"/>
      <c r="AE18" s="151"/>
      <c r="AF18" s="147" t="str">
        <f t="shared" si="0"/>
        <v/>
      </c>
      <c r="AG18" s="153"/>
      <c r="AH18" s="760" t="str">
        <f t="shared" si="1"/>
        <v/>
      </c>
      <c r="AI18" s="153"/>
      <c r="AJ18" s="760" t="str">
        <f t="shared" si="2"/>
        <v/>
      </c>
      <c r="AK18" s="149" t="str">
        <f t="shared" si="3"/>
        <v/>
      </c>
      <c r="AL18" s="154" t="str">
        <f>IFERROR(IF(AND(AF17="Probabilidad",AF18="Probabilidad"),(AL17-(+AL17*AK18)),IF(AND(AF17="Impacto",AF18="Probabilidad"),(AL16-(+AL16*AK18)),IF(AF18="Impacto",AL17,""))),"")</f>
        <v/>
      </c>
      <c r="AM18" s="154" t="str">
        <f>IFERROR(IF(AND(AF17="Impacto",AF18="Impacto"),(AM17-(+AM17*AK18)),IF(AND(AF17="Probabilidad",AF18="Impacto"),(AM16-(+AM16*AK18)),IF(AF18="Probabilidad",AM17,""))),"")</f>
        <v/>
      </c>
      <c r="AN18" s="155"/>
      <c r="AO18" s="155"/>
      <c r="AP18" s="155"/>
      <c r="AQ18" s="155"/>
      <c r="AR18" s="837"/>
      <c r="AS18" s="855"/>
      <c r="AT18" s="855"/>
      <c r="AU18" s="852"/>
      <c r="AV18" s="855"/>
      <c r="AW18" s="855"/>
      <c r="AX18" s="852"/>
      <c r="AY18" s="852"/>
      <c r="AZ18" s="852"/>
      <c r="BA18" s="798"/>
      <c r="BB18" s="131"/>
      <c r="BC18" s="131"/>
      <c r="BD18" s="175" t="str">
        <f t="shared" si="4"/>
        <v/>
      </c>
      <c r="BE18" s="151"/>
      <c r="BF18" s="151"/>
      <c r="BG18" s="151"/>
      <c r="BH18" s="151"/>
      <c r="BI18" s="131"/>
      <c r="BJ18" s="131"/>
      <c r="BK18" s="131"/>
      <c r="BL18" s="131"/>
      <c r="BM18" s="157"/>
      <c r="BN18" s="157"/>
      <c r="BO18" s="157"/>
      <c r="BP18" s="157"/>
      <c r="BQ18" s="158" t="str">
        <f t="shared" si="5"/>
        <v/>
      </c>
      <c r="BR18" s="762" t="str">
        <f t="shared" si="6"/>
        <v/>
      </c>
      <c r="BS18" s="819"/>
      <c r="BT18" s="804"/>
      <c r="BU18" s="868"/>
      <c r="BV18" s="871"/>
    </row>
    <row r="19" spans="1:74" s="11" customFormat="1" ht="21" customHeight="1" thickBot="1" x14ac:dyDescent="0.3">
      <c r="A19" s="1062"/>
      <c r="B19" s="928"/>
      <c r="C19" s="1179"/>
      <c r="D19" s="829"/>
      <c r="E19" s="832"/>
      <c r="F19" s="835"/>
      <c r="G19" s="805"/>
      <c r="H19" s="838"/>
      <c r="I19" s="799"/>
      <c r="J19" s="841"/>
      <c r="K19" s="844"/>
      <c r="L19" s="805"/>
      <c r="M19" s="875"/>
      <c r="N19" s="805"/>
      <c r="O19" s="805"/>
      <c r="P19" s="805"/>
      <c r="Q19" s="1003"/>
      <c r="R19" s="799"/>
      <c r="S19" s="1366"/>
      <c r="T19" s="799"/>
      <c r="U19" s="1366"/>
      <c r="V19" s="799"/>
      <c r="W19" s="1366"/>
      <c r="X19" s="865"/>
      <c r="Y19" s="1366"/>
      <c r="Z19" s="1366"/>
      <c r="AA19" s="853"/>
      <c r="AB19" s="164">
        <v>6</v>
      </c>
      <c r="AC19" s="169"/>
      <c r="AD19" s="162"/>
      <c r="AE19" s="162"/>
      <c r="AF19" s="177" t="str">
        <f t="shared" si="0"/>
        <v/>
      </c>
      <c r="AG19" s="165"/>
      <c r="AH19" s="763" t="str">
        <f t="shared" si="1"/>
        <v/>
      </c>
      <c r="AI19" s="165"/>
      <c r="AJ19" s="763" t="str">
        <f t="shared" si="2"/>
        <v/>
      </c>
      <c r="AK19" s="166" t="str">
        <f t="shared" si="3"/>
        <v/>
      </c>
      <c r="AL19" s="154" t="str">
        <f>IFERROR(IF(AND(AF18="Probabilidad",AF19="Probabilidad"),(AL18-(+AL18*AK19)),IF(AND(AF18="Impacto",AF19="Probabilidad"),(AL17-(+AL17*AK19)),IF(AF19="Impacto",AL18,""))),"")</f>
        <v/>
      </c>
      <c r="AM19" s="154" t="str">
        <f>IFERROR(IF(AND(AF18="Impacto",AF19="Impacto"),(AM18-(+AM18*AK19)),IF(AND(AF18="Probabilidad",AF19="Impacto"),(AM17-(+AM17*AK19)),IF(AF19="Probabilidad",AM18,""))),"")</f>
        <v/>
      </c>
      <c r="AN19" s="52"/>
      <c r="AO19" s="52"/>
      <c r="AP19" s="52"/>
      <c r="AQ19" s="52"/>
      <c r="AR19" s="838"/>
      <c r="AS19" s="856"/>
      <c r="AT19" s="856"/>
      <c r="AU19" s="853"/>
      <c r="AV19" s="856"/>
      <c r="AW19" s="856"/>
      <c r="AX19" s="853"/>
      <c r="AY19" s="853"/>
      <c r="AZ19" s="853"/>
      <c r="BA19" s="799"/>
      <c r="BB19" s="169"/>
      <c r="BC19" s="169"/>
      <c r="BD19" s="178" t="str">
        <f t="shared" si="4"/>
        <v/>
      </c>
      <c r="BE19" s="162"/>
      <c r="BF19" s="162"/>
      <c r="BG19" s="162"/>
      <c r="BH19" s="162"/>
      <c r="BI19" s="169"/>
      <c r="BJ19" s="169"/>
      <c r="BK19" s="169"/>
      <c r="BL19" s="169"/>
      <c r="BM19" s="170"/>
      <c r="BN19" s="170"/>
      <c r="BO19" s="170"/>
      <c r="BP19" s="170"/>
      <c r="BQ19" s="171" t="str">
        <f t="shared" si="5"/>
        <v/>
      </c>
      <c r="BR19" s="764" t="str">
        <f t="shared" si="6"/>
        <v/>
      </c>
      <c r="BS19" s="820"/>
      <c r="BT19" s="805"/>
      <c r="BU19" s="869"/>
      <c r="BV19" s="872"/>
    </row>
    <row r="20" spans="1:74" s="11" customFormat="1" ht="95.25" customHeight="1" x14ac:dyDescent="0.25">
      <c r="A20" s="1062"/>
      <c r="B20" s="928"/>
      <c r="C20" s="1179"/>
      <c r="D20" s="827" t="s">
        <v>1533</v>
      </c>
      <c r="E20" s="830" t="s">
        <v>1351</v>
      </c>
      <c r="F20" s="833">
        <v>3</v>
      </c>
      <c r="G20" s="803" t="s">
        <v>1555</v>
      </c>
      <c r="H20" s="836" t="s">
        <v>1376</v>
      </c>
      <c r="I20" s="797" t="s">
        <v>1347</v>
      </c>
      <c r="J20" s="839" t="s">
        <v>3129</v>
      </c>
      <c r="K20" s="842" t="s">
        <v>324</v>
      </c>
      <c r="L20" s="803" t="s">
        <v>618</v>
      </c>
      <c r="M20" s="873" t="s">
        <v>1535</v>
      </c>
      <c r="N20" s="803" t="s">
        <v>3140</v>
      </c>
      <c r="O20" s="803" t="s">
        <v>3130</v>
      </c>
      <c r="P20" s="867" t="s">
        <v>609</v>
      </c>
      <c r="Q20" s="879" t="s">
        <v>609</v>
      </c>
      <c r="R20" s="797" t="s">
        <v>252</v>
      </c>
      <c r="S20" s="1364">
        <f>IF(R20="Muy Alta",100%,IF(R20="Alta",80%,IF(R20="Media",60%,IF(R20="Baja",40%,IF(R20="Muy Baja",20%,"")))))</f>
        <v>0.4</v>
      </c>
      <c r="T20" s="797" t="s">
        <v>328</v>
      </c>
      <c r="U20" s="1364">
        <f>IF(T20="Catastrófico",100%,IF(T20="Mayor",80%,IF(T20="Moderado",60%,IF(T20="Menor",40%,IF(T20="Leve",20%,"")))))</f>
        <v>0.2</v>
      </c>
      <c r="V20" s="797" t="s">
        <v>253</v>
      </c>
      <c r="W20" s="1364">
        <f>IF(V20="Catastrófico",100%,IF(V20="Mayor",80%,IF(V20="Moderado",60%,IF(V20="Menor",40%,IF(V20="Leve",20%,"")))))</f>
        <v>0.4</v>
      </c>
      <c r="X20" s="863" t="str">
        <f>IF(Y20=100%,"Catastrófico",IF(Y20=80%,"Mayor",IF(Y20=60%,"Moderado",IF(Y20=40%,"Menor",IF(Y20=20%,"Leve","")))))</f>
        <v>Menor</v>
      </c>
      <c r="Y20" s="1364">
        <f>IF(AND(U20="",W20=""),"",MAX(U20,W20))</f>
        <v>0.4</v>
      </c>
      <c r="Z20" s="1364" t="str">
        <f>CONCATENATE(R20,X20)</f>
        <v>BajaMenor</v>
      </c>
      <c r="AA20" s="851" t="str">
        <f>IF(Z20="Muy AltaLeve","Alto",IF(Z20="Muy AltaMenor","Alto",IF(Z20="Muy AltaModerado","Alto",IF(Z20="Muy AltaMayor","Alto",IF(Z20="Muy AltaCatastrófico","Extremo",IF(Z20="AltaLeve","Moderado",IF(Z20="AltaMenor","Moderado",IF(Z20="AltaModerado","Alto",IF(Z20="AltaMayor","Alto",IF(Z20="AltaCatastrófico","Extremo",IF(Z20="MediaLeve","Moderado",IF(Z20="MediaMenor","Moderado",IF(Z20="MediaModerado","Moderado",IF(Z20="MediaMayor","Alto",IF(Z20="MediaCatastrófico","Extremo",IF(Z20="BajaLeve","Bajo",IF(Z20="BajaMenor","Moderado",IF(Z20="BajaModerado","Moderado",IF(Z20="BajaMayor","Alto",IF(Z20="BajaCatastrófico","Extremo",IF(Z20="Muy BajaLeve","Bajo",IF(Z20="Muy BajaMenor","Bajo",IF(Z20="Muy BajaModerado","Moderado",IF(Z20="Muy BajaMayor","Alto",IF(Z20="Muy BajaCatastrófico","Extremo","")))))))))))))))))))))))))</f>
        <v>Moderado</v>
      </c>
      <c r="AB20" s="98">
        <v>1</v>
      </c>
      <c r="AC20" s="130" t="s">
        <v>1556</v>
      </c>
      <c r="AD20" s="233" t="s">
        <v>1557</v>
      </c>
      <c r="AE20" s="13" t="s">
        <v>1554</v>
      </c>
      <c r="AF20" s="100" t="str">
        <f t="shared" si="0"/>
        <v>Probabilidad</v>
      </c>
      <c r="AG20" s="10" t="s">
        <v>216</v>
      </c>
      <c r="AH20" s="759">
        <f t="shared" si="1"/>
        <v>0.25</v>
      </c>
      <c r="AI20" s="10" t="s">
        <v>217</v>
      </c>
      <c r="AJ20" s="759">
        <f t="shared" si="2"/>
        <v>0.15</v>
      </c>
      <c r="AK20" s="102">
        <f t="shared" si="3"/>
        <v>0.4</v>
      </c>
      <c r="AL20" s="101">
        <f>IFERROR(IF(AF20="Probabilidad",(S20-(+S20*AK20)),IF(AF20="Impacto",S20,"")),"")</f>
        <v>0.24</v>
      </c>
      <c r="AM20" s="101">
        <f>IFERROR(IF(AF20="Impacto",(Y20-(+Y20*AK20)),IF(AF20="Probabilidad",Y20,"")),"")</f>
        <v>0.4</v>
      </c>
      <c r="AN20" s="51" t="s">
        <v>952</v>
      </c>
      <c r="AO20" s="51" t="s">
        <v>296</v>
      </c>
      <c r="AP20" s="51" t="s">
        <v>243</v>
      </c>
      <c r="AQ20" s="51" t="s">
        <v>221</v>
      </c>
      <c r="AR20" s="866" t="s">
        <v>1558</v>
      </c>
      <c r="AS20" s="854">
        <f>S20</f>
        <v>0.4</v>
      </c>
      <c r="AT20" s="854">
        <f>IF(AL20="","",MIN(AL20:AL25))</f>
        <v>8.3999999999999991E-2</v>
      </c>
      <c r="AU20" s="851" t="str">
        <f>IFERROR(IF(AT20="","",IF(AT20&lt;=0.2,"Muy Baja",IF(AT20&lt;=0.4,"Baja",IF(AT20&lt;=0.6,"Media",IF(AT20&lt;=0.8,"Alta","Muy Alta"))))),"")</f>
        <v>Muy Baja</v>
      </c>
      <c r="AV20" s="854">
        <f>Y20</f>
        <v>0.4</v>
      </c>
      <c r="AW20" s="854">
        <f>IF(AM20="","",MIN(AM20:AM25))</f>
        <v>0.22500000000000003</v>
      </c>
      <c r="AX20" s="851" t="str">
        <f>IFERROR(IF(AW20="","",IF(AW20&lt;=0.2,"Leve",IF(AW20&lt;=0.4,"Menor",IF(AW20&lt;=0.6,"Moderado",IF(AW20&lt;=0.8,"Mayor","Catastrófico"))))),"")</f>
        <v>Menor</v>
      </c>
      <c r="AY20" s="851" t="str">
        <f>AA20</f>
        <v>Moderado</v>
      </c>
      <c r="AZ20" s="851" t="str">
        <f>IFERROR(IF(OR(AND(AU20="Muy Baja",AX20="Leve"),AND(AU20="Muy Baja",AX20="Menor"),AND(AU20="Baja",AX20="Leve")),"Bajo",IF(OR(AND(AU20="Muy baja",AX20="Moderado"),AND(AU20="Baja",AX20="Menor"),AND(AU20="Baja",AX20="Moderado"),AND(AU20="Media",AX20="Leve"),AND(AU20="Media",AX20="Menor"),AND(AU20="Media",AX20="Moderado"),AND(AU20="Alta",AX20="Leve"),AND(AU20="Alta",AX20="Menor")),"Moderado",IF(OR(AND(AU20="Muy Baja",AX20="Mayor"),AND(AU20="Baja",AX20="Mayor"),AND(AU20="Media",AX20="Mayor"),AND(AU20="Alta",AX20="Moderado"),AND(AU20="Alta",AX20="Mayor"),AND(AU20="Muy Alta",AX20="Leve"),AND(AU20="Muy Alta",AX20="Menor"),AND(AU20="Muy Alta",AX20="Moderado"),AND(AU20="Muy Alta",AX20="Mayor")),"Alto",IF(OR(AND(AU20="Muy Baja",AX20="Catastrófico"),AND(AU20="Baja",AX20="Catastrófico"),AND(AU20="Media",AX20="Catastrófico"),AND(AU20="Alta",AX20="Catastrófico"),AND(AU20="Muy Alta",AX20="Catastrófico")),"Extremo","")))),"")</f>
        <v>Bajo</v>
      </c>
      <c r="BA20" s="797" t="s">
        <v>257</v>
      </c>
      <c r="BB20" s="313"/>
      <c r="BC20" s="47"/>
      <c r="BD20" s="104" t="str">
        <f t="shared" si="4"/>
        <v/>
      </c>
      <c r="BE20" s="9"/>
      <c r="BF20" s="9"/>
      <c r="BG20" s="9"/>
      <c r="BH20" s="9"/>
      <c r="BI20" s="47"/>
      <c r="BJ20" s="47"/>
      <c r="BK20" s="47"/>
      <c r="BL20" s="47"/>
      <c r="BM20" s="49"/>
      <c r="BN20" s="49"/>
      <c r="BO20" s="49"/>
      <c r="BP20" s="49"/>
      <c r="BQ20" s="105" t="str">
        <f t="shared" si="5"/>
        <v/>
      </c>
      <c r="BR20" s="761" t="str">
        <f t="shared" si="6"/>
        <v/>
      </c>
      <c r="BS20" s="818" t="s">
        <v>609</v>
      </c>
      <c r="BT20" s="803" t="s">
        <v>2877</v>
      </c>
      <c r="BU20" s="867" t="s">
        <v>278</v>
      </c>
      <c r="BV20" s="870" t="s">
        <v>278</v>
      </c>
    </row>
    <row r="21" spans="1:74" s="11" customFormat="1" ht="123" customHeight="1" x14ac:dyDescent="0.25">
      <c r="A21" s="1062"/>
      <c r="B21" s="928"/>
      <c r="C21" s="1179"/>
      <c r="D21" s="828"/>
      <c r="E21" s="831"/>
      <c r="F21" s="834"/>
      <c r="G21" s="804"/>
      <c r="H21" s="837"/>
      <c r="I21" s="798"/>
      <c r="J21" s="840"/>
      <c r="K21" s="843"/>
      <c r="L21" s="804"/>
      <c r="M21" s="874"/>
      <c r="N21" s="804"/>
      <c r="O21" s="804"/>
      <c r="P21" s="868"/>
      <c r="Q21" s="880"/>
      <c r="R21" s="798"/>
      <c r="S21" s="1365"/>
      <c r="T21" s="798"/>
      <c r="U21" s="1365"/>
      <c r="V21" s="798"/>
      <c r="W21" s="1365"/>
      <c r="X21" s="864"/>
      <c r="Y21" s="1365"/>
      <c r="Z21" s="1365"/>
      <c r="AA21" s="852"/>
      <c r="AB21" s="152">
        <v>2</v>
      </c>
      <c r="AC21" s="130" t="s">
        <v>1559</v>
      </c>
      <c r="AD21" s="180" t="s">
        <v>1539</v>
      </c>
      <c r="AE21" s="151" t="s">
        <v>1560</v>
      </c>
      <c r="AF21" s="147" t="str">
        <f t="shared" si="0"/>
        <v>Impacto</v>
      </c>
      <c r="AG21" s="153" t="s">
        <v>267</v>
      </c>
      <c r="AH21" s="760">
        <f t="shared" si="1"/>
        <v>0.1</v>
      </c>
      <c r="AI21" s="153" t="s">
        <v>217</v>
      </c>
      <c r="AJ21" s="760">
        <f t="shared" si="2"/>
        <v>0.15</v>
      </c>
      <c r="AK21" s="149">
        <f t="shared" si="3"/>
        <v>0.25</v>
      </c>
      <c r="AL21" s="154">
        <f>IFERROR(IF(AND(AF20="Probabilidad",AF21="Probabilidad"),(AL20-(+AL20*AK21)),IF(AF21="Probabilidad",(S20-(+S20*AK21)),IF(AF21="Impacto",AL20,""))),"")</f>
        <v>0.24</v>
      </c>
      <c r="AM21" s="154">
        <f>IFERROR(IF(AND(AF20="Impacto",AF21="Impacto"),(AM20-(+AM20*AK21)),IF(AF21="Impacto",(Y20-(+Y20*AK21)),IF(AF21="Probabilidad",AM20,""))),"")</f>
        <v>0.30000000000000004</v>
      </c>
      <c r="AN21" s="155" t="s">
        <v>218</v>
      </c>
      <c r="AO21" s="155" t="s">
        <v>475</v>
      </c>
      <c r="AP21" s="155" t="s">
        <v>243</v>
      </c>
      <c r="AQ21" s="155" t="s">
        <v>221</v>
      </c>
      <c r="AR21" s="837"/>
      <c r="AS21" s="855"/>
      <c r="AT21" s="855"/>
      <c r="AU21" s="852"/>
      <c r="AV21" s="855"/>
      <c r="AW21" s="855"/>
      <c r="AX21" s="852"/>
      <c r="AY21" s="852"/>
      <c r="AZ21" s="852"/>
      <c r="BA21" s="798"/>
      <c r="BB21" s="179"/>
      <c r="BC21" s="131"/>
      <c r="BD21" s="175" t="str">
        <f t="shared" si="4"/>
        <v/>
      </c>
      <c r="BE21" s="151"/>
      <c r="BF21" s="151"/>
      <c r="BG21" s="151"/>
      <c r="BH21" s="151"/>
      <c r="BI21" s="131"/>
      <c r="BJ21" s="131"/>
      <c r="BK21" s="131"/>
      <c r="BL21" s="131"/>
      <c r="BM21" s="157"/>
      <c r="BN21" s="157"/>
      <c r="BO21" s="157"/>
      <c r="BP21" s="157"/>
      <c r="BQ21" s="158" t="str">
        <f t="shared" si="5"/>
        <v/>
      </c>
      <c r="BR21" s="762" t="str">
        <f t="shared" si="6"/>
        <v/>
      </c>
      <c r="BS21" s="819"/>
      <c r="BT21" s="804"/>
      <c r="BU21" s="868"/>
      <c r="BV21" s="871"/>
    </row>
    <row r="22" spans="1:74" s="11" customFormat="1" ht="120" x14ac:dyDescent="0.25">
      <c r="A22" s="1062"/>
      <c r="B22" s="928"/>
      <c r="C22" s="1179"/>
      <c r="D22" s="828"/>
      <c r="E22" s="831"/>
      <c r="F22" s="834"/>
      <c r="G22" s="804"/>
      <c r="H22" s="837"/>
      <c r="I22" s="798"/>
      <c r="J22" s="840"/>
      <c r="K22" s="843"/>
      <c r="L22" s="804"/>
      <c r="M22" s="874"/>
      <c r="N22" s="804"/>
      <c r="O22" s="804"/>
      <c r="P22" s="868"/>
      <c r="Q22" s="880"/>
      <c r="R22" s="798"/>
      <c r="S22" s="1365"/>
      <c r="T22" s="798"/>
      <c r="U22" s="1365"/>
      <c r="V22" s="798"/>
      <c r="W22" s="1365"/>
      <c r="X22" s="864"/>
      <c r="Y22" s="1365"/>
      <c r="Z22" s="1365"/>
      <c r="AA22" s="852"/>
      <c r="AB22" s="152">
        <v>3</v>
      </c>
      <c r="AC22" s="130" t="s">
        <v>1553</v>
      </c>
      <c r="AD22" s="180" t="s">
        <v>1561</v>
      </c>
      <c r="AE22" s="151" t="s">
        <v>1562</v>
      </c>
      <c r="AF22" s="147" t="str">
        <f t="shared" si="0"/>
        <v>Probabilidad</v>
      </c>
      <c r="AG22" s="153" t="s">
        <v>286</v>
      </c>
      <c r="AH22" s="760">
        <f t="shared" si="1"/>
        <v>0.15</v>
      </c>
      <c r="AI22" s="153" t="s">
        <v>217</v>
      </c>
      <c r="AJ22" s="760">
        <f t="shared" si="2"/>
        <v>0.15</v>
      </c>
      <c r="AK22" s="149">
        <f t="shared" si="3"/>
        <v>0.3</v>
      </c>
      <c r="AL22" s="154">
        <f>IFERROR(IF(AND(AF21="Probabilidad",AF22="Probabilidad"),(AL21-(+AL21*AK22)),IF(AND(AF21="Impacto",AF22="Probabilidad"),(AL20-(+AL20*AK22)),IF(AF22="Impacto",AL21,""))),"")</f>
        <v>0.16799999999999998</v>
      </c>
      <c r="AM22" s="154">
        <f>IFERROR(IF(AND(AF21="Impacto",AF22="Impacto"),(AM21-(+AM21*AK22)),IF(AND(AF21="Probabilidad",AF22="Impacto"),(AM20-(+AM20*AK22)),IF(AF22="Probabilidad",AM21,""))),"")</f>
        <v>0.30000000000000004</v>
      </c>
      <c r="AN22" s="155" t="s">
        <v>952</v>
      </c>
      <c r="AO22" s="155" t="s">
        <v>247</v>
      </c>
      <c r="AP22" s="155" t="s">
        <v>243</v>
      </c>
      <c r="AQ22" s="155" t="s">
        <v>221</v>
      </c>
      <c r="AR22" s="837"/>
      <c r="AS22" s="855"/>
      <c r="AT22" s="855"/>
      <c r="AU22" s="852"/>
      <c r="AV22" s="855"/>
      <c r="AW22" s="855"/>
      <c r="AX22" s="852"/>
      <c r="AY22" s="852"/>
      <c r="AZ22" s="852"/>
      <c r="BA22" s="798"/>
      <c r="BB22" s="179"/>
      <c r="BC22" s="131"/>
      <c r="BD22" s="175" t="str">
        <f t="shared" si="4"/>
        <v/>
      </c>
      <c r="BE22" s="151"/>
      <c r="BF22" s="151"/>
      <c r="BG22" s="151"/>
      <c r="BH22" s="151"/>
      <c r="BI22" s="131"/>
      <c r="BJ22" s="131"/>
      <c r="BK22" s="131"/>
      <c r="BL22" s="131"/>
      <c r="BM22" s="157"/>
      <c r="BN22" s="157"/>
      <c r="BO22" s="157"/>
      <c r="BP22" s="157"/>
      <c r="BQ22" s="158" t="str">
        <f t="shared" si="5"/>
        <v/>
      </c>
      <c r="BR22" s="762" t="str">
        <f t="shared" si="6"/>
        <v/>
      </c>
      <c r="BS22" s="819"/>
      <c r="BT22" s="804"/>
      <c r="BU22" s="868"/>
      <c r="BV22" s="871"/>
    </row>
    <row r="23" spans="1:74" s="11" customFormat="1" ht="82.5" customHeight="1" x14ac:dyDescent="0.25">
      <c r="A23" s="1062"/>
      <c r="B23" s="928"/>
      <c r="C23" s="1179"/>
      <c r="D23" s="828"/>
      <c r="E23" s="831"/>
      <c r="F23" s="834"/>
      <c r="G23" s="804"/>
      <c r="H23" s="837"/>
      <c r="I23" s="798"/>
      <c r="J23" s="840"/>
      <c r="K23" s="843"/>
      <c r="L23" s="804"/>
      <c r="M23" s="874"/>
      <c r="N23" s="804"/>
      <c r="O23" s="804"/>
      <c r="P23" s="868"/>
      <c r="Q23" s="880"/>
      <c r="R23" s="798"/>
      <c r="S23" s="1365"/>
      <c r="T23" s="798"/>
      <c r="U23" s="1365"/>
      <c r="V23" s="798"/>
      <c r="W23" s="1365"/>
      <c r="X23" s="864"/>
      <c r="Y23" s="1365"/>
      <c r="Z23" s="1365"/>
      <c r="AA23" s="852"/>
      <c r="AB23" s="152">
        <v>4</v>
      </c>
      <c r="AC23" s="130" t="s">
        <v>1546</v>
      </c>
      <c r="AD23" s="180" t="s">
        <v>1539</v>
      </c>
      <c r="AE23" s="151" t="s">
        <v>1547</v>
      </c>
      <c r="AF23" s="147" t="str">
        <f t="shared" si="0"/>
        <v>Probabilidad</v>
      </c>
      <c r="AG23" s="153" t="s">
        <v>216</v>
      </c>
      <c r="AH23" s="760">
        <f t="shared" si="1"/>
        <v>0.25</v>
      </c>
      <c r="AI23" s="153" t="s">
        <v>814</v>
      </c>
      <c r="AJ23" s="760">
        <f t="shared" si="2"/>
        <v>0.25</v>
      </c>
      <c r="AK23" s="149">
        <f t="shared" si="3"/>
        <v>0.5</v>
      </c>
      <c r="AL23" s="154">
        <f>IFERROR(IF(AND(AF22="Probabilidad",AF23="Probabilidad"),(AL22-(+AL22*AK23)),IF(AND(AF22="Impacto",AF23="Probabilidad"),(AL21-(+AL21*AK23)),IF(AF23="Impacto",AL22,""))),"")</f>
        <v>8.3999999999999991E-2</v>
      </c>
      <c r="AM23" s="154">
        <f>IFERROR(IF(AND(AF22="Impacto",AF23="Impacto"),(AM22-(+AM22*AK23)),IF(AND(AF22="Probabilidad",AF23="Impacto"),(AM21-(+AM21*AK23)),IF(AF23="Probabilidad",AM22,""))),"")</f>
        <v>0.30000000000000004</v>
      </c>
      <c r="AN23" s="155" t="s">
        <v>218</v>
      </c>
      <c r="AO23" s="155" t="s">
        <v>475</v>
      </c>
      <c r="AP23" s="155" t="s">
        <v>243</v>
      </c>
      <c r="AQ23" s="155" t="s">
        <v>244</v>
      </c>
      <c r="AR23" s="837"/>
      <c r="AS23" s="855"/>
      <c r="AT23" s="855"/>
      <c r="AU23" s="852"/>
      <c r="AV23" s="855"/>
      <c r="AW23" s="855"/>
      <c r="AX23" s="852"/>
      <c r="AY23" s="852"/>
      <c r="AZ23" s="852"/>
      <c r="BA23" s="798"/>
      <c r="BB23" s="179"/>
      <c r="BC23" s="131"/>
      <c r="BD23" s="175" t="str">
        <f t="shared" si="4"/>
        <v/>
      </c>
      <c r="BE23" s="151"/>
      <c r="BF23" s="151"/>
      <c r="BG23" s="151"/>
      <c r="BH23" s="151"/>
      <c r="BI23" s="131"/>
      <c r="BJ23" s="131"/>
      <c r="BK23" s="131"/>
      <c r="BL23" s="131"/>
      <c r="BM23" s="157"/>
      <c r="BN23" s="157"/>
      <c r="BO23" s="157"/>
      <c r="BP23" s="157"/>
      <c r="BQ23" s="158" t="str">
        <f t="shared" si="5"/>
        <v/>
      </c>
      <c r="BR23" s="762" t="str">
        <f t="shared" si="6"/>
        <v/>
      </c>
      <c r="BS23" s="819"/>
      <c r="BT23" s="804"/>
      <c r="BU23" s="868"/>
      <c r="BV23" s="871"/>
    </row>
    <row r="24" spans="1:74" s="11" customFormat="1" ht="115.5" customHeight="1" x14ac:dyDescent="0.25">
      <c r="A24" s="1062"/>
      <c r="B24" s="928"/>
      <c r="C24" s="1179"/>
      <c r="D24" s="828"/>
      <c r="E24" s="831"/>
      <c r="F24" s="834"/>
      <c r="G24" s="804"/>
      <c r="H24" s="837"/>
      <c r="I24" s="798"/>
      <c r="J24" s="840"/>
      <c r="K24" s="843"/>
      <c r="L24" s="804"/>
      <c r="M24" s="874"/>
      <c r="N24" s="804"/>
      <c r="O24" s="804"/>
      <c r="P24" s="868"/>
      <c r="Q24" s="880"/>
      <c r="R24" s="798"/>
      <c r="S24" s="1365"/>
      <c r="T24" s="798"/>
      <c r="U24" s="1365"/>
      <c r="V24" s="798"/>
      <c r="W24" s="1365"/>
      <c r="X24" s="864"/>
      <c r="Y24" s="1365"/>
      <c r="Z24" s="1365"/>
      <c r="AA24" s="852"/>
      <c r="AB24" s="152">
        <v>5</v>
      </c>
      <c r="AC24" s="131" t="s">
        <v>1563</v>
      </c>
      <c r="AD24" s="181" t="s">
        <v>1539</v>
      </c>
      <c r="AE24" s="29" t="s">
        <v>1547</v>
      </c>
      <c r="AF24" s="147" t="str">
        <f t="shared" si="0"/>
        <v>Impacto</v>
      </c>
      <c r="AG24" s="153" t="s">
        <v>267</v>
      </c>
      <c r="AH24" s="760">
        <f t="shared" si="1"/>
        <v>0.1</v>
      </c>
      <c r="AI24" s="153" t="s">
        <v>217</v>
      </c>
      <c r="AJ24" s="760">
        <f t="shared" si="2"/>
        <v>0.15</v>
      </c>
      <c r="AK24" s="149">
        <f t="shared" si="3"/>
        <v>0.25</v>
      </c>
      <c r="AL24" s="154">
        <f>IFERROR(IF(AND(AF23="Probabilidad",AF24="Probabilidad"),(AL23-(+AL23*AK24)),IF(AND(AF23="Impacto",AF24="Probabilidad"),(AL22-(+AL22*AK24)),IF(AF24="Impacto",AL23,""))),"")</f>
        <v>8.3999999999999991E-2</v>
      </c>
      <c r="AM24" s="154">
        <f>IFERROR(IF(AND(AF23="Impacto",AF24="Impacto"),(AM23-(+AM23*AK24)),IF(AND(AF23="Probabilidad",AF24="Impacto"),(AM22-(+AM22*AK24)),IF(AF24="Probabilidad",AM23,""))),"")</f>
        <v>0.22500000000000003</v>
      </c>
      <c r="AN24" s="155" t="s">
        <v>218</v>
      </c>
      <c r="AO24" s="155" t="s">
        <v>296</v>
      </c>
      <c r="AP24" s="155" t="s">
        <v>243</v>
      </c>
      <c r="AQ24" s="155" t="s">
        <v>244</v>
      </c>
      <c r="AR24" s="837"/>
      <c r="AS24" s="855"/>
      <c r="AT24" s="855"/>
      <c r="AU24" s="852"/>
      <c r="AV24" s="855"/>
      <c r="AW24" s="855"/>
      <c r="AX24" s="852"/>
      <c r="AY24" s="852"/>
      <c r="AZ24" s="852"/>
      <c r="BA24" s="798"/>
      <c r="BB24" s="179"/>
      <c r="BC24" s="131"/>
      <c r="BD24" s="175" t="str">
        <f t="shared" si="4"/>
        <v/>
      </c>
      <c r="BE24" s="151"/>
      <c r="BF24" s="151"/>
      <c r="BG24" s="151"/>
      <c r="BH24" s="151"/>
      <c r="BI24" s="131"/>
      <c r="BJ24" s="131"/>
      <c r="BK24" s="131"/>
      <c r="BL24" s="131"/>
      <c r="BM24" s="157"/>
      <c r="BN24" s="157"/>
      <c r="BO24" s="157"/>
      <c r="BP24" s="157"/>
      <c r="BQ24" s="158" t="str">
        <f t="shared" si="5"/>
        <v/>
      </c>
      <c r="BR24" s="762" t="str">
        <f t="shared" si="6"/>
        <v/>
      </c>
      <c r="BS24" s="819"/>
      <c r="BT24" s="804"/>
      <c r="BU24" s="868"/>
      <c r="BV24" s="871"/>
    </row>
    <row r="25" spans="1:74" s="11" customFormat="1" ht="15.75" thickBot="1" x14ac:dyDescent="0.3">
      <c r="A25" s="1062"/>
      <c r="B25" s="928"/>
      <c r="C25" s="1179"/>
      <c r="D25" s="829"/>
      <c r="E25" s="832"/>
      <c r="F25" s="835"/>
      <c r="G25" s="805"/>
      <c r="H25" s="838"/>
      <c r="I25" s="799"/>
      <c r="J25" s="841"/>
      <c r="K25" s="844"/>
      <c r="L25" s="805"/>
      <c r="M25" s="875"/>
      <c r="N25" s="805"/>
      <c r="O25" s="805"/>
      <c r="P25" s="869"/>
      <c r="Q25" s="881"/>
      <c r="R25" s="799"/>
      <c r="S25" s="1366"/>
      <c r="T25" s="799"/>
      <c r="U25" s="1366"/>
      <c r="V25" s="799"/>
      <c r="W25" s="1366"/>
      <c r="X25" s="865"/>
      <c r="Y25" s="1366"/>
      <c r="Z25" s="1366"/>
      <c r="AA25" s="853"/>
      <c r="AB25" s="164">
        <v>6</v>
      </c>
      <c r="AC25" s="169"/>
      <c r="AD25" s="162"/>
      <c r="AE25" s="162"/>
      <c r="AF25" s="177" t="str">
        <f t="shared" si="0"/>
        <v/>
      </c>
      <c r="AG25" s="165"/>
      <c r="AH25" s="763" t="str">
        <f t="shared" si="1"/>
        <v/>
      </c>
      <c r="AI25" s="165"/>
      <c r="AJ25" s="763" t="str">
        <f t="shared" si="2"/>
        <v/>
      </c>
      <c r="AK25" s="166" t="str">
        <f t="shared" si="3"/>
        <v/>
      </c>
      <c r="AL25" s="154" t="str">
        <f>IFERROR(IF(AND(AF24="Probabilidad",AF25="Probabilidad"),(AL24-(+AL24*AK25)),IF(AND(AF24="Impacto",AF25="Probabilidad"),(AL23-(+AL23*AK25)),IF(AF25="Impacto",AL24,""))),"")</f>
        <v/>
      </c>
      <c r="AM25" s="154" t="str">
        <f>IFERROR(IF(AND(AF24="Impacto",AF25="Impacto"),(AM24-(+AM24*AK25)),IF(AND(AF24="Probabilidad",AF25="Impacto"),(AM23-(+AM23*AK25)),IF(AF25="Probabilidad",AM24,""))),"")</f>
        <v/>
      </c>
      <c r="AN25" s="52"/>
      <c r="AO25" s="52"/>
      <c r="AP25" s="52"/>
      <c r="AQ25" s="52"/>
      <c r="AR25" s="838"/>
      <c r="AS25" s="856"/>
      <c r="AT25" s="856"/>
      <c r="AU25" s="853"/>
      <c r="AV25" s="856"/>
      <c r="AW25" s="856"/>
      <c r="AX25" s="853"/>
      <c r="AY25" s="853"/>
      <c r="AZ25" s="853"/>
      <c r="BA25" s="799"/>
      <c r="BB25" s="314"/>
      <c r="BC25" s="169"/>
      <c r="BD25" s="178" t="str">
        <f t="shared" si="4"/>
        <v/>
      </c>
      <c r="BE25" s="162"/>
      <c r="BF25" s="162"/>
      <c r="BG25" s="162"/>
      <c r="BH25" s="162"/>
      <c r="BI25" s="169"/>
      <c r="BJ25" s="169"/>
      <c r="BK25" s="169"/>
      <c r="BL25" s="169"/>
      <c r="BM25" s="170"/>
      <c r="BN25" s="170"/>
      <c r="BO25" s="170"/>
      <c r="BP25" s="170"/>
      <c r="BQ25" s="171" t="str">
        <f t="shared" si="5"/>
        <v/>
      </c>
      <c r="BR25" s="764" t="str">
        <f t="shared" si="6"/>
        <v/>
      </c>
      <c r="BS25" s="820"/>
      <c r="BT25" s="805"/>
      <c r="BU25" s="869"/>
      <c r="BV25" s="872"/>
    </row>
    <row r="26" spans="1:74" s="11" customFormat="1" ht="77.25" customHeight="1" x14ac:dyDescent="0.25">
      <c r="A26" s="1062"/>
      <c r="B26" s="928"/>
      <c r="C26" s="1179"/>
      <c r="D26" s="827" t="s">
        <v>1533</v>
      </c>
      <c r="E26" s="830" t="s">
        <v>1351</v>
      </c>
      <c r="F26" s="833">
        <v>4</v>
      </c>
      <c r="G26" s="803" t="s">
        <v>1555</v>
      </c>
      <c r="H26" s="836" t="s">
        <v>1376</v>
      </c>
      <c r="I26" s="797" t="s">
        <v>1344</v>
      </c>
      <c r="J26" s="839" t="s">
        <v>3131</v>
      </c>
      <c r="K26" s="842" t="s">
        <v>324</v>
      </c>
      <c r="L26" s="803" t="s">
        <v>618</v>
      </c>
      <c r="M26" s="873" t="s">
        <v>1535</v>
      </c>
      <c r="N26" s="803" t="s">
        <v>3141</v>
      </c>
      <c r="O26" s="803" t="s">
        <v>3142</v>
      </c>
      <c r="P26" s="867" t="s">
        <v>609</v>
      </c>
      <c r="Q26" s="1367" t="s">
        <v>609</v>
      </c>
      <c r="R26" s="797" t="s">
        <v>252</v>
      </c>
      <c r="S26" s="1364">
        <f>IF(R26="Muy Alta",100%,IF(R26="Alta",80%,IF(R26="Media",60%,IF(R26="Baja",40%,IF(R26="Muy Baja",20%,"")))))</f>
        <v>0.4</v>
      </c>
      <c r="T26" s="797" t="s">
        <v>328</v>
      </c>
      <c r="U26" s="1364">
        <f>IF(T26="Catastrófico",100%,IF(T26="Mayor",80%,IF(T26="Moderado",60%,IF(T26="Menor",40%,IF(T26="Leve",20%,"")))))</f>
        <v>0.2</v>
      </c>
      <c r="V26" s="797" t="s">
        <v>253</v>
      </c>
      <c r="W26" s="1364">
        <f>IF(V26="Catastrófico",100%,IF(V26="Mayor",80%,IF(V26="Moderado",60%,IF(V26="Menor",40%,IF(V26="Leve",20%,"")))))</f>
        <v>0.4</v>
      </c>
      <c r="X26" s="863" t="str">
        <f>IF(Y26=100%,"Catastrófico",IF(Y26=80%,"Mayor",IF(Y26=60%,"Moderado",IF(Y26=40%,"Menor",IF(Y26=20%,"Leve","")))))</f>
        <v>Menor</v>
      </c>
      <c r="Y26" s="1364">
        <f>IF(AND(U26="",W26=""),"",MAX(U26,W26))</f>
        <v>0.4</v>
      </c>
      <c r="Z26" s="1364" t="str">
        <f>CONCATENATE(R26,X26)</f>
        <v>BajaMenor</v>
      </c>
      <c r="AA26" s="851" t="str">
        <f>IF(Z26="Muy AltaLeve","Alto",IF(Z26="Muy AltaMenor","Alto",IF(Z26="Muy AltaModerado","Alto",IF(Z26="Muy AltaMayor","Alto",IF(Z26="Muy AltaCatastrófico","Extremo",IF(Z26="AltaLeve","Moderado",IF(Z26="AltaMenor","Moderado",IF(Z26="AltaModerado","Alto",IF(Z26="AltaMayor","Alto",IF(Z26="AltaCatastrófico","Extremo",IF(Z26="MediaLeve","Moderado",IF(Z26="MediaMenor","Moderado",IF(Z26="MediaModerado","Moderado",IF(Z26="MediaMayor","Alto",IF(Z26="MediaCatastrófico","Extremo",IF(Z26="BajaLeve","Bajo",IF(Z26="BajaMenor","Moderado",IF(Z26="BajaModerado","Moderado",IF(Z26="BajaMayor","Alto",IF(Z26="BajaCatastrófico","Extremo",IF(Z26="Muy BajaLeve","Bajo",IF(Z26="Muy BajaMenor","Bajo",IF(Z26="Muy BajaModerado","Moderado",IF(Z26="Muy BajaMayor","Alto",IF(Z26="Muy BajaCatastrófico","Extremo","")))))))))))))))))))))))))</f>
        <v>Moderado</v>
      </c>
      <c r="AB26" s="98">
        <v>1</v>
      </c>
      <c r="AC26" s="47" t="s">
        <v>1546</v>
      </c>
      <c r="AD26" s="9" t="s">
        <v>1564</v>
      </c>
      <c r="AE26" s="9" t="s">
        <v>1547</v>
      </c>
      <c r="AF26" s="100" t="str">
        <f t="shared" si="0"/>
        <v>Probabilidad</v>
      </c>
      <c r="AG26" s="10" t="s">
        <v>216</v>
      </c>
      <c r="AH26" s="759">
        <f t="shared" si="1"/>
        <v>0.25</v>
      </c>
      <c r="AI26" s="10" t="s">
        <v>814</v>
      </c>
      <c r="AJ26" s="759">
        <f t="shared" si="2"/>
        <v>0.25</v>
      </c>
      <c r="AK26" s="102">
        <f t="shared" si="3"/>
        <v>0.5</v>
      </c>
      <c r="AL26" s="101">
        <f>IFERROR(IF(AF26="Probabilidad",(S26-(+S26*AK26)),IF(AF26="Impacto",S26,"")),"")</f>
        <v>0.2</v>
      </c>
      <c r="AM26" s="101">
        <f>IFERROR(IF(AF26="Impacto",(Y26-(+Y26*AK26)),IF(AF26="Probabilidad",Y26,"")),"")</f>
        <v>0.4</v>
      </c>
      <c r="AN26" s="51" t="s">
        <v>218</v>
      </c>
      <c r="AO26" s="51" t="s">
        <v>475</v>
      </c>
      <c r="AP26" s="51" t="s">
        <v>243</v>
      </c>
      <c r="AQ26" s="51" t="s">
        <v>244</v>
      </c>
      <c r="AR26" s="866" t="s">
        <v>1558</v>
      </c>
      <c r="AS26" s="854">
        <f>S26</f>
        <v>0.4</v>
      </c>
      <c r="AT26" s="854">
        <f>IF(AL26="","",MIN(AL26:AL31))</f>
        <v>8.3999999999999991E-2</v>
      </c>
      <c r="AU26" s="851" t="str">
        <f>IFERROR(IF(AT26="","",IF(AT26&lt;=0.2,"Muy Baja",IF(AT26&lt;=0.4,"Baja",IF(AT26&lt;=0.6,"Media",IF(AT26&lt;=0.8,"Alta","Muy Alta"))))),"")</f>
        <v>Muy Baja</v>
      </c>
      <c r="AV26" s="854">
        <f>Y26</f>
        <v>0.4</v>
      </c>
      <c r="AW26" s="854">
        <f>IF(AM26="","",MIN(AM26:AM31))</f>
        <v>0.30000000000000004</v>
      </c>
      <c r="AX26" s="851" t="str">
        <f>IFERROR(IF(AW26="","",IF(AW26&lt;=0.2,"Leve",IF(AW26&lt;=0.4,"Menor",IF(AW26&lt;=0.6,"Moderado",IF(AW26&lt;=0.8,"Mayor","Catastrófico"))))),"")</f>
        <v>Menor</v>
      </c>
      <c r="AY26" s="851" t="str">
        <f>AA26</f>
        <v>Moderado</v>
      </c>
      <c r="AZ26" s="851" t="str">
        <f>IFERROR(IF(OR(AND(AU26="Muy Baja",AX26="Leve"),AND(AU26="Muy Baja",AX26="Menor"),AND(AU26="Baja",AX26="Leve")),"Bajo",IF(OR(AND(AU26="Muy baja",AX26="Moderado"),AND(AU26="Baja",AX26="Menor"),AND(AU26="Baja",AX26="Moderado"),AND(AU26="Media",AX26="Leve"),AND(AU26="Media",AX26="Menor"),AND(AU26="Media",AX26="Moderado"),AND(AU26="Alta",AX26="Leve"),AND(AU26="Alta",AX26="Menor")),"Moderado",IF(OR(AND(AU26="Muy Baja",AX26="Mayor"),AND(AU26="Baja",AX26="Mayor"),AND(AU26="Media",AX26="Mayor"),AND(AU26="Alta",AX26="Moderado"),AND(AU26="Alta",AX26="Mayor"),AND(AU26="Muy Alta",AX26="Leve"),AND(AU26="Muy Alta",AX26="Menor"),AND(AU26="Muy Alta",AX26="Moderado"),AND(AU26="Muy Alta",AX26="Mayor")),"Alto",IF(OR(AND(AU26="Muy Baja",AX26="Catastrófico"),AND(AU26="Baja",AX26="Catastrófico"),AND(AU26="Media",AX26="Catastrófico"),AND(AU26="Alta",AX26="Catastrófico"),AND(AU26="Muy Alta",AX26="Catastrófico")),"Extremo","")))),"")</f>
        <v>Bajo</v>
      </c>
      <c r="BA26" s="797" t="s">
        <v>257</v>
      </c>
      <c r="BB26" s="47"/>
      <c r="BC26" s="47"/>
      <c r="BD26" s="104" t="str">
        <f t="shared" si="4"/>
        <v/>
      </c>
      <c r="BE26" s="9"/>
      <c r="BF26" s="9"/>
      <c r="BG26" s="9"/>
      <c r="BH26" s="9"/>
      <c r="BI26" s="47"/>
      <c r="BJ26" s="47"/>
      <c r="BK26" s="47"/>
      <c r="BL26" s="47"/>
      <c r="BM26" s="49"/>
      <c r="BN26" s="49"/>
      <c r="BO26" s="49"/>
      <c r="BP26" s="49"/>
      <c r="BQ26" s="105" t="str">
        <f t="shared" si="5"/>
        <v/>
      </c>
      <c r="BR26" s="761" t="str">
        <f t="shared" si="6"/>
        <v/>
      </c>
      <c r="BS26" s="818" t="s">
        <v>609</v>
      </c>
      <c r="BT26" s="803" t="s">
        <v>2877</v>
      </c>
      <c r="BU26" s="867" t="s">
        <v>278</v>
      </c>
      <c r="BV26" s="870" t="s">
        <v>278</v>
      </c>
    </row>
    <row r="27" spans="1:74" s="11" customFormat="1" ht="171.75" x14ac:dyDescent="0.25">
      <c r="A27" s="1062"/>
      <c r="B27" s="928"/>
      <c r="C27" s="1179"/>
      <c r="D27" s="828"/>
      <c r="E27" s="831"/>
      <c r="F27" s="834"/>
      <c r="G27" s="804"/>
      <c r="H27" s="837"/>
      <c r="I27" s="798"/>
      <c r="J27" s="840"/>
      <c r="K27" s="843"/>
      <c r="L27" s="804"/>
      <c r="M27" s="874"/>
      <c r="N27" s="804"/>
      <c r="O27" s="804"/>
      <c r="P27" s="868"/>
      <c r="Q27" s="1368"/>
      <c r="R27" s="798"/>
      <c r="S27" s="1365"/>
      <c r="T27" s="798"/>
      <c r="U27" s="1365"/>
      <c r="V27" s="798"/>
      <c r="W27" s="1365"/>
      <c r="X27" s="864"/>
      <c r="Y27" s="1365"/>
      <c r="Z27" s="1365"/>
      <c r="AA27" s="852"/>
      <c r="AB27" s="152">
        <v>2</v>
      </c>
      <c r="AC27" s="131" t="s">
        <v>1549</v>
      </c>
      <c r="AD27" s="151" t="s">
        <v>1564</v>
      </c>
      <c r="AE27" s="151" t="s">
        <v>1547</v>
      </c>
      <c r="AF27" s="147" t="str">
        <f t="shared" si="0"/>
        <v>Impacto</v>
      </c>
      <c r="AG27" s="153" t="s">
        <v>267</v>
      </c>
      <c r="AH27" s="760">
        <f t="shared" si="1"/>
        <v>0.1</v>
      </c>
      <c r="AI27" s="153" t="s">
        <v>217</v>
      </c>
      <c r="AJ27" s="760">
        <f t="shared" si="2"/>
        <v>0.15</v>
      </c>
      <c r="AK27" s="149">
        <f t="shared" si="3"/>
        <v>0.25</v>
      </c>
      <c r="AL27" s="154">
        <f>IFERROR(IF(AND(AF26="Probabilidad",AF27="Probabilidad"),(AL26-(+AL26*AK27)),IF(AF27="Probabilidad",(S26-(+S26*AK27)),IF(AF27="Impacto",AL26,""))),"")</f>
        <v>0.2</v>
      </c>
      <c r="AM27" s="154">
        <f>IFERROR(IF(AND(AF26="Impacto",AF27="Impacto"),(AM26-(+AM26*AK27)),IF(AF27="Impacto",(Y26-(+Y26*AK27)),IF(AF27="Probabilidad",AM26,""))),"")</f>
        <v>0.30000000000000004</v>
      </c>
      <c r="AN27" s="155" t="s">
        <v>218</v>
      </c>
      <c r="AO27" s="155" t="s">
        <v>296</v>
      </c>
      <c r="AP27" s="155" t="s">
        <v>243</v>
      </c>
      <c r="AQ27" s="155" t="s">
        <v>244</v>
      </c>
      <c r="AR27" s="837"/>
      <c r="AS27" s="855"/>
      <c r="AT27" s="855"/>
      <c r="AU27" s="852"/>
      <c r="AV27" s="855"/>
      <c r="AW27" s="855"/>
      <c r="AX27" s="852"/>
      <c r="AY27" s="852"/>
      <c r="AZ27" s="852"/>
      <c r="BA27" s="798"/>
      <c r="BB27" s="131"/>
      <c r="BC27" s="131"/>
      <c r="BD27" s="175" t="str">
        <f t="shared" si="4"/>
        <v/>
      </c>
      <c r="BE27" s="151"/>
      <c r="BF27" s="151"/>
      <c r="BG27" s="151"/>
      <c r="BH27" s="151"/>
      <c r="BI27" s="131"/>
      <c r="BJ27" s="131"/>
      <c r="BK27" s="131"/>
      <c r="BL27" s="131"/>
      <c r="BM27" s="157"/>
      <c r="BN27" s="157"/>
      <c r="BO27" s="157"/>
      <c r="BP27" s="157"/>
      <c r="BQ27" s="158" t="str">
        <f t="shared" si="5"/>
        <v/>
      </c>
      <c r="BR27" s="762" t="str">
        <f t="shared" si="6"/>
        <v/>
      </c>
      <c r="BS27" s="819"/>
      <c r="BT27" s="804"/>
      <c r="BU27" s="868"/>
      <c r="BV27" s="871"/>
    </row>
    <row r="28" spans="1:74" s="11" customFormat="1" ht="145.5" x14ac:dyDescent="0.25">
      <c r="A28" s="1062"/>
      <c r="B28" s="928"/>
      <c r="C28" s="1179"/>
      <c r="D28" s="828"/>
      <c r="E28" s="831"/>
      <c r="F28" s="834"/>
      <c r="G28" s="804"/>
      <c r="H28" s="837"/>
      <c r="I28" s="798"/>
      <c r="J28" s="840"/>
      <c r="K28" s="843"/>
      <c r="L28" s="804"/>
      <c r="M28" s="874"/>
      <c r="N28" s="804"/>
      <c r="O28" s="804"/>
      <c r="P28" s="868"/>
      <c r="Q28" s="1368"/>
      <c r="R28" s="798"/>
      <c r="S28" s="1365"/>
      <c r="T28" s="798"/>
      <c r="U28" s="1365"/>
      <c r="V28" s="798"/>
      <c r="W28" s="1365"/>
      <c r="X28" s="864"/>
      <c r="Y28" s="1365"/>
      <c r="Z28" s="1365"/>
      <c r="AA28" s="852"/>
      <c r="AB28" s="152">
        <v>3</v>
      </c>
      <c r="AC28" s="131" t="s">
        <v>1550</v>
      </c>
      <c r="AD28" s="151" t="s">
        <v>1539</v>
      </c>
      <c r="AE28" s="151" t="s">
        <v>1552</v>
      </c>
      <c r="AF28" s="147" t="str">
        <f t="shared" si="0"/>
        <v>Probabilidad</v>
      </c>
      <c r="AG28" s="153" t="s">
        <v>216</v>
      </c>
      <c r="AH28" s="760">
        <f t="shared" si="1"/>
        <v>0.25</v>
      </c>
      <c r="AI28" s="153" t="s">
        <v>217</v>
      </c>
      <c r="AJ28" s="760">
        <f t="shared" si="2"/>
        <v>0.15</v>
      </c>
      <c r="AK28" s="149">
        <f t="shared" si="3"/>
        <v>0.4</v>
      </c>
      <c r="AL28" s="154">
        <f>IFERROR(IF(AND(AF27="Probabilidad",AF28="Probabilidad"),(AL27-(+AL27*AK28)),IF(AND(AF27="Impacto",AF28="Probabilidad"),(AL26-(+AL26*AK28)),IF(AF28="Impacto",AL27,""))),"")</f>
        <v>0.12</v>
      </c>
      <c r="AM28" s="154">
        <f>IFERROR(IF(AND(AF27="Impacto",AF28="Impacto"),(AM27-(+AM27*AK28)),IF(AND(AF27="Probabilidad",AF28="Impacto"),(AM26-(+AM26*AK28)),IF(AF28="Probabilidad",AM27,""))),"")</f>
        <v>0.30000000000000004</v>
      </c>
      <c r="AN28" s="155" t="s">
        <v>218</v>
      </c>
      <c r="AO28" s="155" t="s">
        <v>475</v>
      </c>
      <c r="AP28" s="155" t="s">
        <v>243</v>
      </c>
      <c r="AQ28" s="155" t="s">
        <v>221</v>
      </c>
      <c r="AR28" s="837"/>
      <c r="AS28" s="855"/>
      <c r="AT28" s="855"/>
      <c r="AU28" s="852"/>
      <c r="AV28" s="855"/>
      <c r="AW28" s="855"/>
      <c r="AX28" s="852"/>
      <c r="AY28" s="852"/>
      <c r="AZ28" s="852"/>
      <c r="BA28" s="798"/>
      <c r="BB28" s="131"/>
      <c r="BC28" s="131"/>
      <c r="BD28" s="175" t="str">
        <f t="shared" si="4"/>
        <v/>
      </c>
      <c r="BE28" s="151"/>
      <c r="BF28" s="151"/>
      <c r="BG28" s="151"/>
      <c r="BH28" s="151"/>
      <c r="BI28" s="131"/>
      <c r="BJ28" s="131"/>
      <c r="BK28" s="131"/>
      <c r="BL28" s="131"/>
      <c r="BM28" s="157"/>
      <c r="BN28" s="157"/>
      <c r="BO28" s="157"/>
      <c r="BP28" s="157"/>
      <c r="BQ28" s="158" t="str">
        <f t="shared" si="5"/>
        <v/>
      </c>
      <c r="BR28" s="762" t="str">
        <f t="shared" si="6"/>
        <v/>
      </c>
      <c r="BS28" s="819"/>
      <c r="BT28" s="804"/>
      <c r="BU28" s="868"/>
      <c r="BV28" s="871"/>
    </row>
    <row r="29" spans="1:74" s="11" customFormat="1" ht="145.5" x14ac:dyDescent="0.25">
      <c r="A29" s="1062"/>
      <c r="B29" s="928"/>
      <c r="C29" s="1179"/>
      <c r="D29" s="828"/>
      <c r="E29" s="831"/>
      <c r="F29" s="834"/>
      <c r="G29" s="804"/>
      <c r="H29" s="837"/>
      <c r="I29" s="798"/>
      <c r="J29" s="840"/>
      <c r="K29" s="843"/>
      <c r="L29" s="804"/>
      <c r="M29" s="874"/>
      <c r="N29" s="804"/>
      <c r="O29" s="804"/>
      <c r="P29" s="868"/>
      <c r="Q29" s="1368"/>
      <c r="R29" s="798"/>
      <c r="S29" s="1365"/>
      <c r="T29" s="798"/>
      <c r="U29" s="1365"/>
      <c r="V29" s="798"/>
      <c r="W29" s="1365"/>
      <c r="X29" s="864"/>
      <c r="Y29" s="1365"/>
      <c r="Z29" s="1365"/>
      <c r="AA29" s="852"/>
      <c r="AB29" s="152">
        <v>4</v>
      </c>
      <c r="AC29" s="131" t="s">
        <v>1553</v>
      </c>
      <c r="AD29" s="151" t="s">
        <v>1561</v>
      </c>
      <c r="AE29" s="151" t="s">
        <v>1554</v>
      </c>
      <c r="AF29" s="147" t="str">
        <f t="shared" si="0"/>
        <v>Probabilidad</v>
      </c>
      <c r="AG29" s="153" t="s">
        <v>286</v>
      </c>
      <c r="AH29" s="760">
        <f t="shared" si="1"/>
        <v>0.15</v>
      </c>
      <c r="AI29" s="153" t="s">
        <v>217</v>
      </c>
      <c r="AJ29" s="760">
        <f t="shared" si="2"/>
        <v>0.15</v>
      </c>
      <c r="AK29" s="149">
        <f t="shared" si="3"/>
        <v>0.3</v>
      </c>
      <c r="AL29" s="154">
        <f>IFERROR(IF(AND(AF28="Probabilidad",AF29="Probabilidad"),(AL28-(+AL28*AK29)),IF(AND(AF28="Impacto",AF29="Probabilidad"),(AL27-(+AL27*AK29)),IF(AF29="Impacto",AL28,""))),"")</f>
        <v>8.3999999999999991E-2</v>
      </c>
      <c r="AM29" s="154">
        <f>IFERROR(IF(AND(AF28="Impacto",AF29="Impacto"),(AM28-(+AM28*AK29)),IF(AND(AF28="Probabilidad",AF29="Impacto"),(AM27-(+AM27*AK29)),IF(AF29="Probabilidad",AM28,""))),"")</f>
        <v>0.30000000000000004</v>
      </c>
      <c r="AN29" s="155" t="s">
        <v>218</v>
      </c>
      <c r="AO29" s="155" t="s">
        <v>247</v>
      </c>
      <c r="AP29" s="155" t="s">
        <v>243</v>
      </c>
      <c r="AQ29" s="155" t="s">
        <v>221</v>
      </c>
      <c r="AR29" s="837"/>
      <c r="AS29" s="855"/>
      <c r="AT29" s="855"/>
      <c r="AU29" s="852"/>
      <c r="AV29" s="855"/>
      <c r="AW29" s="855"/>
      <c r="AX29" s="852"/>
      <c r="AY29" s="852"/>
      <c r="AZ29" s="852"/>
      <c r="BA29" s="798"/>
      <c r="BB29" s="131"/>
      <c r="BC29" s="131"/>
      <c r="BD29" s="175" t="str">
        <f t="shared" si="4"/>
        <v/>
      </c>
      <c r="BE29" s="151"/>
      <c r="BF29" s="151"/>
      <c r="BG29" s="151"/>
      <c r="BH29" s="151"/>
      <c r="BI29" s="131"/>
      <c r="BJ29" s="131"/>
      <c r="BK29" s="131"/>
      <c r="BL29" s="131"/>
      <c r="BM29" s="157"/>
      <c r="BN29" s="157"/>
      <c r="BO29" s="157"/>
      <c r="BP29" s="157"/>
      <c r="BQ29" s="158" t="str">
        <f t="shared" si="5"/>
        <v/>
      </c>
      <c r="BR29" s="762" t="str">
        <f t="shared" si="6"/>
        <v/>
      </c>
      <c r="BS29" s="819"/>
      <c r="BT29" s="804"/>
      <c r="BU29" s="868"/>
      <c r="BV29" s="871"/>
    </row>
    <row r="30" spans="1:74" s="11" customFormat="1" x14ac:dyDescent="0.25">
      <c r="A30" s="1062"/>
      <c r="B30" s="928"/>
      <c r="C30" s="1179"/>
      <c r="D30" s="828"/>
      <c r="E30" s="831"/>
      <c r="F30" s="834"/>
      <c r="G30" s="804"/>
      <c r="H30" s="837"/>
      <c r="I30" s="798"/>
      <c r="J30" s="840"/>
      <c r="K30" s="843"/>
      <c r="L30" s="804"/>
      <c r="M30" s="874"/>
      <c r="N30" s="804"/>
      <c r="O30" s="804"/>
      <c r="P30" s="868"/>
      <c r="Q30" s="1368"/>
      <c r="R30" s="798"/>
      <c r="S30" s="1365"/>
      <c r="T30" s="798"/>
      <c r="U30" s="1365"/>
      <c r="V30" s="798"/>
      <c r="W30" s="1365"/>
      <c r="X30" s="864"/>
      <c r="Y30" s="1365"/>
      <c r="Z30" s="1365"/>
      <c r="AA30" s="852"/>
      <c r="AB30" s="152">
        <v>5</v>
      </c>
      <c r="AC30" s="131"/>
      <c r="AD30" s="151"/>
      <c r="AE30" s="151"/>
      <c r="AF30" s="147" t="str">
        <f t="shared" si="0"/>
        <v/>
      </c>
      <c r="AG30" s="153"/>
      <c r="AH30" s="760" t="str">
        <f t="shared" si="1"/>
        <v/>
      </c>
      <c r="AI30" s="153"/>
      <c r="AJ30" s="760" t="str">
        <f t="shared" si="2"/>
        <v/>
      </c>
      <c r="AK30" s="149" t="str">
        <f t="shared" si="3"/>
        <v/>
      </c>
      <c r="AL30" s="154" t="str">
        <f>IFERROR(IF(AND(AF29="Probabilidad",AF30="Probabilidad"),(AL29-(+AL29*AK30)),IF(AND(AF29="Impacto",AF30="Probabilidad"),(AL28-(+AL28*AK30)),IF(AF30="Impacto",AL29,""))),"")</f>
        <v/>
      </c>
      <c r="AM30" s="154" t="str">
        <f>IFERROR(IF(AND(AF29="Impacto",AF30="Impacto"),(AM29-(+AM29*AK30)),IF(AND(AF29="Probabilidad",AF30="Impacto"),(AM28-(+AM28*AK30)),IF(AF30="Probabilidad",AM29,""))),"")</f>
        <v/>
      </c>
      <c r="AN30" s="155"/>
      <c r="AO30" s="155"/>
      <c r="AP30" s="155"/>
      <c r="AQ30" s="155"/>
      <c r="AR30" s="837"/>
      <c r="AS30" s="855"/>
      <c r="AT30" s="855"/>
      <c r="AU30" s="852"/>
      <c r="AV30" s="855"/>
      <c r="AW30" s="855"/>
      <c r="AX30" s="852"/>
      <c r="AY30" s="852"/>
      <c r="AZ30" s="852"/>
      <c r="BA30" s="798"/>
      <c r="BB30" s="131"/>
      <c r="BC30" s="131"/>
      <c r="BD30" s="175" t="str">
        <f t="shared" si="4"/>
        <v/>
      </c>
      <c r="BE30" s="151"/>
      <c r="BF30" s="151"/>
      <c r="BG30" s="151"/>
      <c r="BH30" s="151"/>
      <c r="BI30" s="131"/>
      <c r="BJ30" s="131"/>
      <c r="BK30" s="131"/>
      <c r="BL30" s="131"/>
      <c r="BM30" s="157"/>
      <c r="BN30" s="157"/>
      <c r="BO30" s="157"/>
      <c r="BP30" s="157"/>
      <c r="BQ30" s="158" t="str">
        <f t="shared" si="5"/>
        <v/>
      </c>
      <c r="BR30" s="762" t="str">
        <f t="shared" si="6"/>
        <v/>
      </c>
      <c r="BS30" s="819"/>
      <c r="BT30" s="804"/>
      <c r="BU30" s="868"/>
      <c r="BV30" s="871"/>
    </row>
    <row r="31" spans="1:74" s="11" customFormat="1" ht="15.75" thickBot="1" x14ac:dyDescent="0.3">
      <c r="A31" s="1062"/>
      <c r="B31" s="928"/>
      <c r="C31" s="1179"/>
      <c r="D31" s="829"/>
      <c r="E31" s="832"/>
      <c r="F31" s="835"/>
      <c r="G31" s="805"/>
      <c r="H31" s="838"/>
      <c r="I31" s="799"/>
      <c r="J31" s="841"/>
      <c r="K31" s="844"/>
      <c r="L31" s="805"/>
      <c r="M31" s="875"/>
      <c r="N31" s="805"/>
      <c r="O31" s="805"/>
      <c r="P31" s="869"/>
      <c r="Q31" s="1369"/>
      <c r="R31" s="799"/>
      <c r="S31" s="1366"/>
      <c r="T31" s="799"/>
      <c r="U31" s="1366"/>
      <c r="V31" s="799"/>
      <c r="W31" s="1366"/>
      <c r="X31" s="865"/>
      <c r="Y31" s="1366"/>
      <c r="Z31" s="1366"/>
      <c r="AA31" s="853"/>
      <c r="AB31" s="164">
        <v>6</v>
      </c>
      <c r="AC31" s="169"/>
      <c r="AD31" s="162"/>
      <c r="AE31" s="162"/>
      <c r="AF31" s="177" t="str">
        <f t="shared" si="0"/>
        <v/>
      </c>
      <c r="AG31" s="165"/>
      <c r="AH31" s="763" t="str">
        <f t="shared" si="1"/>
        <v/>
      </c>
      <c r="AI31" s="165"/>
      <c r="AJ31" s="763" t="str">
        <f t="shared" si="2"/>
        <v/>
      </c>
      <c r="AK31" s="166" t="str">
        <f t="shared" si="3"/>
        <v/>
      </c>
      <c r="AL31" s="154" t="str">
        <f>IFERROR(IF(AND(AF30="Probabilidad",AF31="Probabilidad"),(AL30-(+AL30*AK31)),IF(AND(AF30="Impacto",AF31="Probabilidad"),(AL29-(+AL29*AK31)),IF(AF31="Impacto",AL30,""))),"")</f>
        <v/>
      </c>
      <c r="AM31" s="154" t="str">
        <f>IFERROR(IF(AND(AF30="Impacto",AF31="Impacto"),(AM30-(+AM30*AK31)),IF(AND(AF30="Probabilidad",AF31="Impacto"),(AM29-(+AM29*AK31)),IF(AF31="Probabilidad",AM30,""))),"")</f>
        <v/>
      </c>
      <c r="AN31" s="52"/>
      <c r="AO31" s="52"/>
      <c r="AP31" s="52"/>
      <c r="AQ31" s="52"/>
      <c r="AR31" s="838"/>
      <c r="AS31" s="856"/>
      <c r="AT31" s="856"/>
      <c r="AU31" s="853"/>
      <c r="AV31" s="856"/>
      <c r="AW31" s="856"/>
      <c r="AX31" s="853"/>
      <c r="AY31" s="853"/>
      <c r="AZ31" s="853"/>
      <c r="BA31" s="799"/>
      <c r="BB31" s="169"/>
      <c r="BC31" s="169"/>
      <c r="BD31" s="178" t="str">
        <f t="shared" si="4"/>
        <v/>
      </c>
      <c r="BE31" s="162"/>
      <c r="BF31" s="162"/>
      <c r="BG31" s="162"/>
      <c r="BH31" s="162"/>
      <c r="BI31" s="169"/>
      <c r="BJ31" s="169"/>
      <c r="BK31" s="169"/>
      <c r="BL31" s="169"/>
      <c r="BM31" s="170"/>
      <c r="BN31" s="170"/>
      <c r="BO31" s="170"/>
      <c r="BP31" s="170"/>
      <c r="BQ31" s="171" t="str">
        <f t="shared" si="5"/>
        <v/>
      </c>
      <c r="BR31" s="764" t="str">
        <f t="shared" si="6"/>
        <v/>
      </c>
      <c r="BS31" s="820"/>
      <c r="BT31" s="805"/>
      <c r="BU31" s="869"/>
      <c r="BV31" s="872"/>
    </row>
    <row r="32" spans="1:74" s="11" customFormat="1" ht="117.75" customHeight="1" x14ac:dyDescent="0.25">
      <c r="A32" s="1062"/>
      <c r="B32" s="928"/>
      <c r="C32" s="1179"/>
      <c r="D32" s="827" t="s">
        <v>1533</v>
      </c>
      <c r="E32" s="830" t="s">
        <v>1351</v>
      </c>
      <c r="F32" s="833">
        <v>5</v>
      </c>
      <c r="G32" s="803" t="s">
        <v>1565</v>
      </c>
      <c r="H32" s="836" t="s">
        <v>1374</v>
      </c>
      <c r="I32" s="797" t="s">
        <v>1345</v>
      </c>
      <c r="J32" s="839" t="s">
        <v>2981</v>
      </c>
      <c r="K32" s="842" t="s">
        <v>324</v>
      </c>
      <c r="L32" s="803" t="s">
        <v>325</v>
      </c>
      <c r="M32" s="873" t="s">
        <v>1535</v>
      </c>
      <c r="N32" s="803" t="s">
        <v>1566</v>
      </c>
      <c r="O32" s="803" t="s">
        <v>1567</v>
      </c>
      <c r="P32" s="848" t="s">
        <v>609</v>
      </c>
      <c r="Q32" s="1367" t="s">
        <v>609</v>
      </c>
      <c r="R32" s="797" t="s">
        <v>212</v>
      </c>
      <c r="S32" s="1364">
        <f>IF(R32="Muy Alta",100%,IF(R32="Alta",80%,IF(R32="Media",60%,IF(R32="Baja",40%,IF(R32="Muy Baja",20%,"")))))</f>
        <v>0.6</v>
      </c>
      <c r="T32" s="797" t="s">
        <v>253</v>
      </c>
      <c r="U32" s="1364">
        <f>IF(T32="Catastrófico",100%,IF(T32="Mayor",80%,IF(T32="Moderado",60%,IF(T32="Menor",40%,IF(T32="Leve",20%,"")))))</f>
        <v>0.4</v>
      </c>
      <c r="V32" s="797" t="s">
        <v>253</v>
      </c>
      <c r="W32" s="1364">
        <f>IF(V32="Catastrófico",100%,IF(V32="Mayor",80%,IF(V32="Moderado",60%,IF(V32="Menor",40%,IF(V32="Leve",20%,"")))))</f>
        <v>0.4</v>
      </c>
      <c r="X32" s="863" t="str">
        <f>IF(Y32=100%,"Catastrófico",IF(Y32=80%,"Mayor",IF(Y32=60%,"Moderado",IF(Y32=40%,"Menor",IF(Y32=20%,"Leve","")))))</f>
        <v>Menor</v>
      </c>
      <c r="Y32" s="1364">
        <f>IF(AND(U32="",W32=""),"",MAX(U32,W32))</f>
        <v>0.4</v>
      </c>
      <c r="Z32" s="1364" t="str">
        <f>CONCATENATE(R32,X32)</f>
        <v>MediaMenor</v>
      </c>
      <c r="AA32" s="851" t="str">
        <f>IF(Z32="Muy AltaLeve","Alto",IF(Z32="Muy AltaMenor","Alto",IF(Z32="Muy AltaModerado","Alto",IF(Z32="Muy AltaMayor","Alto",IF(Z32="Muy AltaCatastrófico","Extremo",IF(Z32="AltaLeve","Moderado",IF(Z32="AltaMenor","Moderado",IF(Z32="AltaModerado","Alto",IF(Z32="AltaMayor","Alto",IF(Z32="AltaCatastrófico","Extremo",IF(Z32="MediaLeve","Moderado",IF(Z32="MediaMenor","Moderado",IF(Z32="MediaModerado","Moderado",IF(Z32="MediaMayor","Alto",IF(Z32="MediaCatastrófico","Extremo",IF(Z32="BajaLeve","Bajo",IF(Z32="BajaMenor","Moderado",IF(Z32="BajaModerado","Moderado",IF(Z32="BajaMayor","Alto",IF(Z32="BajaCatastrófico","Extremo",IF(Z32="Muy BajaLeve","Bajo",IF(Z32="Muy BajaMenor","Bajo",IF(Z32="Muy BajaModerado","Moderado",IF(Z32="Muy BajaMayor","Alto",IF(Z32="Muy BajaCatastrófico","Extremo","")))))))))))))))))))))))))</f>
        <v>Moderado</v>
      </c>
      <c r="AB32" s="98">
        <v>1</v>
      </c>
      <c r="AC32" s="47" t="s">
        <v>1553</v>
      </c>
      <c r="AD32" s="9" t="s">
        <v>1561</v>
      </c>
      <c r="AE32" s="9" t="s">
        <v>1568</v>
      </c>
      <c r="AF32" s="234" t="str">
        <f t="shared" si="0"/>
        <v>Probabilidad</v>
      </c>
      <c r="AG32" s="10" t="s">
        <v>216</v>
      </c>
      <c r="AH32" s="759">
        <f t="shared" si="1"/>
        <v>0.25</v>
      </c>
      <c r="AI32" s="10" t="s">
        <v>217</v>
      </c>
      <c r="AJ32" s="759">
        <f t="shared" si="2"/>
        <v>0.15</v>
      </c>
      <c r="AK32" s="102">
        <f t="shared" si="3"/>
        <v>0.4</v>
      </c>
      <c r="AL32" s="101">
        <f>IFERROR(IF(AF32="Probabilidad",(S32-(+S32*AK32)),IF(AF32="Impacto",S32,"")),"")</f>
        <v>0.36</v>
      </c>
      <c r="AM32" s="101">
        <f>IFERROR(IF(AF32="Impacto",(Y32-(+Y32*AK32)),IF(AF32="Probabilidad",Y32,"")),"")</f>
        <v>0.4</v>
      </c>
      <c r="AN32" s="51" t="s">
        <v>952</v>
      </c>
      <c r="AO32" s="51" t="s">
        <v>247</v>
      </c>
      <c r="AP32" s="51" t="s">
        <v>243</v>
      </c>
      <c r="AQ32" s="51" t="s">
        <v>221</v>
      </c>
      <c r="AR32" s="866" t="s">
        <v>1569</v>
      </c>
      <c r="AS32" s="854">
        <f>S32</f>
        <v>0.6</v>
      </c>
      <c r="AT32" s="854">
        <f>IF(AL32="","",MIN(AL32:AL37))</f>
        <v>0.216</v>
      </c>
      <c r="AU32" s="851" t="str">
        <f>IFERROR(IF(AT32="","",IF(AT32&lt;=0.2,"Muy Baja",IF(AT32&lt;=0.4,"Baja",IF(AT32&lt;=0.6,"Media",IF(AT32&lt;=0.8,"Alta","Muy Alta"))))),"")</f>
        <v>Baja</v>
      </c>
      <c r="AV32" s="854">
        <f>Y32</f>
        <v>0.4</v>
      </c>
      <c r="AW32" s="854">
        <f>IF(AM32="","",MIN(AM32:AM37))</f>
        <v>0.4</v>
      </c>
      <c r="AX32" s="851" t="str">
        <f>IFERROR(IF(AW32="","",IF(AW32&lt;=0.2,"Leve",IF(AW32&lt;=0.4,"Menor",IF(AW32&lt;=0.6,"Moderado",IF(AW32&lt;=0.8,"Mayor","Catastrófico"))))),"")</f>
        <v>Menor</v>
      </c>
      <c r="AY32" s="851" t="str">
        <f>AA32</f>
        <v>Moderado</v>
      </c>
      <c r="AZ32" s="851" t="str">
        <f>IFERROR(IF(OR(AND(AU32="Muy Baja",AX32="Leve"),AND(AU32="Muy Baja",AX32="Menor"),AND(AU32="Baja",AX32="Leve")),"Bajo",IF(OR(AND(AU32="Muy baja",AX32="Moderado"),AND(AU32="Baja",AX32="Menor"),AND(AU32="Baja",AX32="Moderado"),AND(AU32="Media",AX32="Leve"),AND(AU32="Media",AX32="Menor"),AND(AU32="Media",AX32="Moderado"),AND(AU32="Alta",AX32="Leve"),AND(AU32="Alta",AX32="Menor")),"Moderado",IF(OR(AND(AU32="Muy Baja",AX32="Mayor"),AND(AU32="Baja",AX32="Mayor"),AND(AU32="Media",AX32="Mayor"),AND(AU32="Alta",AX32="Moderado"),AND(AU32="Alta",AX32="Mayor"),AND(AU32="Muy Alta",AX32="Leve"),AND(AU32="Muy Alta",AX32="Menor"),AND(AU32="Muy Alta",AX32="Moderado"),AND(AU32="Muy Alta",AX32="Mayor")),"Alto",IF(OR(AND(AU32="Muy Baja",AX32="Catastrófico"),AND(AU32="Baja",AX32="Catastrófico"),AND(AU32="Media",AX32="Catastrófico"),AND(AU32="Alta",AX32="Catastrófico"),AND(AU32="Muy Alta",AX32="Catastrófico")),"Extremo","")))),"")</f>
        <v>Moderado</v>
      </c>
      <c r="BA32" s="797" t="s">
        <v>223</v>
      </c>
      <c r="BB32" s="47" t="s">
        <v>1570</v>
      </c>
      <c r="BC32" s="47" t="s">
        <v>1571</v>
      </c>
      <c r="BD32" s="104">
        <f t="shared" si="4"/>
        <v>1</v>
      </c>
      <c r="BE32" s="9"/>
      <c r="BF32" s="9">
        <v>1</v>
      </c>
      <c r="BG32" s="9"/>
      <c r="BH32" s="9"/>
      <c r="BI32" s="47" t="s">
        <v>1572</v>
      </c>
      <c r="BJ32" s="47" t="s">
        <v>1573</v>
      </c>
      <c r="BK32" s="47" t="s">
        <v>2878</v>
      </c>
      <c r="BL32" s="47"/>
      <c r="BM32" s="49"/>
      <c r="BN32" s="49"/>
      <c r="BO32" s="49"/>
      <c r="BP32" s="49"/>
      <c r="BQ32" s="105" t="str">
        <f t="shared" si="5"/>
        <v/>
      </c>
      <c r="BR32" s="761" t="str">
        <f t="shared" si="6"/>
        <v/>
      </c>
      <c r="BS32" s="818" t="s">
        <v>609</v>
      </c>
      <c r="BT32" s="803" t="s">
        <v>2877</v>
      </c>
      <c r="BU32" s="867" t="s">
        <v>278</v>
      </c>
      <c r="BV32" s="870" t="s">
        <v>278</v>
      </c>
    </row>
    <row r="33" spans="1:74" s="11" customFormat="1" ht="171.75" x14ac:dyDescent="0.25">
      <c r="A33" s="1062"/>
      <c r="B33" s="928"/>
      <c r="C33" s="1179"/>
      <c r="D33" s="828"/>
      <c r="E33" s="831"/>
      <c r="F33" s="834"/>
      <c r="G33" s="804"/>
      <c r="H33" s="837"/>
      <c r="I33" s="798"/>
      <c r="J33" s="840"/>
      <c r="K33" s="843"/>
      <c r="L33" s="804"/>
      <c r="M33" s="874"/>
      <c r="N33" s="804"/>
      <c r="O33" s="804"/>
      <c r="P33" s="849"/>
      <c r="Q33" s="1368"/>
      <c r="R33" s="798"/>
      <c r="S33" s="1365"/>
      <c r="T33" s="798"/>
      <c r="U33" s="1365"/>
      <c r="V33" s="798"/>
      <c r="W33" s="1365"/>
      <c r="X33" s="864"/>
      <c r="Y33" s="1365"/>
      <c r="Z33" s="1365"/>
      <c r="AA33" s="852"/>
      <c r="AB33" s="152">
        <v>2</v>
      </c>
      <c r="AC33" s="131" t="s">
        <v>1574</v>
      </c>
      <c r="AD33" s="151" t="s">
        <v>1561</v>
      </c>
      <c r="AE33" s="151" t="s">
        <v>1568</v>
      </c>
      <c r="AF33" s="147" t="str">
        <f t="shared" si="0"/>
        <v>Probabilidad</v>
      </c>
      <c r="AG33" s="153" t="s">
        <v>216</v>
      </c>
      <c r="AH33" s="760">
        <f t="shared" si="1"/>
        <v>0.25</v>
      </c>
      <c r="AI33" s="153" t="s">
        <v>217</v>
      </c>
      <c r="AJ33" s="760">
        <f t="shared" si="2"/>
        <v>0.15</v>
      </c>
      <c r="AK33" s="149">
        <f t="shared" si="3"/>
        <v>0.4</v>
      </c>
      <c r="AL33" s="154">
        <f>IFERROR(IF(AND(AF32="Probabilidad",AF33="Probabilidad"),(AL32-(+AL32*AK33)),IF(AF33="Probabilidad",(S32-(+S32*AK33)),IF(AF33="Impacto",AL32,""))),"")</f>
        <v>0.216</v>
      </c>
      <c r="AM33" s="154">
        <f>IFERROR(IF(AND(AF32="Impacto",AF33="Impacto"),(AM32-(+AM32*AK33)),IF(AF33="Impacto",(Y32-(+Y32*AK33)),IF(AF33="Probabilidad",AM32,""))),"")</f>
        <v>0.4</v>
      </c>
      <c r="AN33" s="155" t="s">
        <v>952</v>
      </c>
      <c r="AO33" s="155" t="s">
        <v>296</v>
      </c>
      <c r="AP33" s="155" t="s">
        <v>243</v>
      </c>
      <c r="AQ33" s="155" t="s">
        <v>221</v>
      </c>
      <c r="AR33" s="837"/>
      <c r="AS33" s="855"/>
      <c r="AT33" s="855"/>
      <c r="AU33" s="852"/>
      <c r="AV33" s="855"/>
      <c r="AW33" s="855"/>
      <c r="AX33" s="852"/>
      <c r="AY33" s="852"/>
      <c r="AZ33" s="852"/>
      <c r="BA33" s="798"/>
      <c r="BB33" s="131"/>
      <c r="BC33" s="131"/>
      <c r="BD33" s="175" t="str">
        <f t="shared" si="4"/>
        <v/>
      </c>
      <c r="BE33" s="151"/>
      <c r="BF33" s="151"/>
      <c r="BG33" s="151"/>
      <c r="BH33" s="151"/>
      <c r="BI33" s="131"/>
      <c r="BJ33" s="131"/>
      <c r="BL33" s="131"/>
      <c r="BM33" s="157"/>
      <c r="BN33" s="157"/>
      <c r="BO33" s="157"/>
      <c r="BP33" s="157"/>
      <c r="BQ33" s="158" t="str">
        <f t="shared" si="5"/>
        <v/>
      </c>
      <c r="BR33" s="762" t="str">
        <f>IF(ISERROR(BQ33/BD33),"",(BQ33/BD33))</f>
        <v/>
      </c>
      <c r="BS33" s="819"/>
      <c r="BT33" s="804"/>
      <c r="BU33" s="868"/>
      <c r="BV33" s="871"/>
    </row>
    <row r="34" spans="1:74" s="11" customFormat="1" x14ac:dyDescent="0.25">
      <c r="A34" s="1062"/>
      <c r="B34" s="928"/>
      <c r="C34" s="1179"/>
      <c r="D34" s="828"/>
      <c r="E34" s="831"/>
      <c r="F34" s="834"/>
      <c r="G34" s="804"/>
      <c r="H34" s="837"/>
      <c r="I34" s="798"/>
      <c r="J34" s="840"/>
      <c r="K34" s="843"/>
      <c r="L34" s="804"/>
      <c r="M34" s="874"/>
      <c r="N34" s="804"/>
      <c r="O34" s="804"/>
      <c r="P34" s="849"/>
      <c r="Q34" s="1368"/>
      <c r="R34" s="798"/>
      <c r="S34" s="1365"/>
      <c r="T34" s="798"/>
      <c r="U34" s="1365"/>
      <c r="V34" s="798"/>
      <c r="W34" s="1365"/>
      <c r="X34" s="864"/>
      <c r="Y34" s="1365"/>
      <c r="Z34" s="1365"/>
      <c r="AA34" s="852"/>
      <c r="AB34" s="152">
        <v>3</v>
      </c>
      <c r="AC34" s="131"/>
      <c r="AD34" s="151"/>
      <c r="AE34" s="151"/>
      <c r="AF34" s="147" t="str">
        <f t="shared" si="0"/>
        <v/>
      </c>
      <c r="AG34" s="153"/>
      <c r="AH34" s="760" t="str">
        <f t="shared" si="1"/>
        <v/>
      </c>
      <c r="AI34" s="153"/>
      <c r="AJ34" s="760" t="str">
        <f t="shared" si="2"/>
        <v/>
      </c>
      <c r="AK34" s="149" t="str">
        <f t="shared" si="3"/>
        <v/>
      </c>
      <c r="AL34" s="154" t="str">
        <f>IFERROR(IF(AND(AF33="Probabilidad",AF34="Probabilidad"),(AL33-(+AL33*AK34)),IF(AND(AF33="Impacto",AF34="Probabilidad"),(AL32-(+AL32*AK34)),IF(AF34="Impacto",AL33,""))),"")</f>
        <v/>
      </c>
      <c r="AM34" s="154" t="str">
        <f>IFERROR(IF(AND(AF33="Impacto",AF34="Impacto"),(AM33-(+AM33*AK34)),IF(AND(AF33="Probabilidad",AF34="Impacto"),(AM32-(+AM32*AK34)),IF(AF34="Probabilidad",AM33,""))),"")</f>
        <v/>
      </c>
      <c r="AN34" s="155"/>
      <c r="AO34" s="155"/>
      <c r="AP34" s="155"/>
      <c r="AQ34" s="155"/>
      <c r="AR34" s="837"/>
      <c r="AS34" s="855"/>
      <c r="AT34" s="855"/>
      <c r="AU34" s="852"/>
      <c r="AV34" s="855"/>
      <c r="AW34" s="855"/>
      <c r="AX34" s="852"/>
      <c r="AY34" s="852"/>
      <c r="AZ34" s="852"/>
      <c r="BA34" s="798"/>
      <c r="BB34" s="131"/>
      <c r="BC34" s="131"/>
      <c r="BD34" s="175" t="str">
        <f t="shared" si="4"/>
        <v/>
      </c>
      <c r="BE34" s="151"/>
      <c r="BF34" s="151"/>
      <c r="BG34" s="151"/>
      <c r="BH34" s="151"/>
      <c r="BI34" s="131"/>
      <c r="BJ34" s="131"/>
      <c r="BK34" s="131"/>
      <c r="BL34" s="131"/>
      <c r="BM34" s="157"/>
      <c r="BN34" s="157"/>
      <c r="BO34" s="157"/>
      <c r="BP34" s="157"/>
      <c r="BQ34" s="158" t="str">
        <f t="shared" si="5"/>
        <v/>
      </c>
      <c r="BR34" s="762" t="str">
        <f t="shared" si="6"/>
        <v/>
      </c>
      <c r="BS34" s="819"/>
      <c r="BT34" s="804"/>
      <c r="BU34" s="868"/>
      <c r="BV34" s="871"/>
    </row>
    <row r="35" spans="1:74" s="11" customFormat="1" x14ac:dyDescent="0.25">
      <c r="A35" s="1062"/>
      <c r="B35" s="928"/>
      <c r="C35" s="1179"/>
      <c r="D35" s="828"/>
      <c r="E35" s="831"/>
      <c r="F35" s="834"/>
      <c r="G35" s="804"/>
      <c r="H35" s="837"/>
      <c r="I35" s="798"/>
      <c r="J35" s="840"/>
      <c r="K35" s="843"/>
      <c r="L35" s="804"/>
      <c r="M35" s="874"/>
      <c r="N35" s="804"/>
      <c r="O35" s="804"/>
      <c r="P35" s="849"/>
      <c r="Q35" s="1368"/>
      <c r="R35" s="798"/>
      <c r="S35" s="1365"/>
      <c r="T35" s="798"/>
      <c r="U35" s="1365"/>
      <c r="V35" s="798"/>
      <c r="W35" s="1365"/>
      <c r="X35" s="864"/>
      <c r="Y35" s="1365"/>
      <c r="Z35" s="1365"/>
      <c r="AA35" s="852"/>
      <c r="AB35" s="152">
        <v>4</v>
      </c>
      <c r="AC35" s="131"/>
      <c r="AD35" s="151"/>
      <c r="AE35" s="151"/>
      <c r="AF35" s="147" t="str">
        <f t="shared" si="0"/>
        <v/>
      </c>
      <c r="AG35" s="153"/>
      <c r="AH35" s="760" t="str">
        <f t="shared" si="1"/>
        <v/>
      </c>
      <c r="AI35" s="153"/>
      <c r="AJ35" s="760" t="str">
        <f t="shared" si="2"/>
        <v/>
      </c>
      <c r="AK35" s="149" t="str">
        <f t="shared" si="3"/>
        <v/>
      </c>
      <c r="AL35" s="154" t="str">
        <f>IFERROR(IF(AND(AF34="Probabilidad",AF35="Probabilidad"),(AL34-(+AL34*AK35)),IF(AND(AF34="Impacto",AF35="Probabilidad"),(AL33-(+AL33*AK35)),IF(AF35="Impacto",AL34,""))),"")</f>
        <v/>
      </c>
      <c r="AM35" s="154" t="str">
        <f>IFERROR(IF(AND(AF34="Impacto",AF35="Impacto"),(AM34-(+AM34*AK35)),IF(AND(AF34="Probabilidad",AF35="Impacto"),(AM33-(+AM33*AK35)),IF(AF35="Probabilidad",AM34,""))),"")</f>
        <v/>
      </c>
      <c r="AN35" s="155"/>
      <c r="AO35" s="155"/>
      <c r="AP35" s="155"/>
      <c r="AQ35" s="155"/>
      <c r="AR35" s="837"/>
      <c r="AS35" s="855"/>
      <c r="AT35" s="855"/>
      <c r="AU35" s="852"/>
      <c r="AV35" s="855"/>
      <c r="AW35" s="855"/>
      <c r="AX35" s="852"/>
      <c r="AY35" s="852"/>
      <c r="AZ35" s="852"/>
      <c r="BA35" s="798"/>
      <c r="BB35" s="131"/>
      <c r="BC35" s="131"/>
      <c r="BD35" s="175" t="str">
        <f t="shared" si="4"/>
        <v/>
      </c>
      <c r="BE35" s="151"/>
      <c r="BF35" s="151"/>
      <c r="BG35" s="151"/>
      <c r="BH35" s="151"/>
      <c r="BI35" s="131"/>
      <c r="BJ35" s="131"/>
      <c r="BK35" s="131"/>
      <c r="BL35" s="131"/>
      <c r="BM35" s="157"/>
      <c r="BN35" s="157"/>
      <c r="BO35" s="157"/>
      <c r="BP35" s="157"/>
      <c r="BQ35" s="158" t="str">
        <f t="shared" si="5"/>
        <v/>
      </c>
      <c r="BR35" s="762" t="str">
        <f t="shared" si="6"/>
        <v/>
      </c>
      <c r="BS35" s="819"/>
      <c r="BT35" s="804"/>
      <c r="BU35" s="868"/>
      <c r="BV35" s="871"/>
    </row>
    <row r="36" spans="1:74" s="11" customFormat="1" x14ac:dyDescent="0.25">
      <c r="A36" s="1062"/>
      <c r="B36" s="928"/>
      <c r="C36" s="1179"/>
      <c r="D36" s="828"/>
      <c r="E36" s="831"/>
      <c r="F36" s="834"/>
      <c r="G36" s="804"/>
      <c r="H36" s="837"/>
      <c r="I36" s="798"/>
      <c r="J36" s="840"/>
      <c r="K36" s="843"/>
      <c r="L36" s="804"/>
      <c r="M36" s="874"/>
      <c r="N36" s="804"/>
      <c r="O36" s="804"/>
      <c r="P36" s="849"/>
      <c r="Q36" s="1368"/>
      <c r="R36" s="798"/>
      <c r="S36" s="1365"/>
      <c r="T36" s="798"/>
      <c r="U36" s="1365"/>
      <c r="V36" s="798"/>
      <c r="W36" s="1365"/>
      <c r="X36" s="864"/>
      <c r="Y36" s="1365"/>
      <c r="Z36" s="1365"/>
      <c r="AA36" s="852"/>
      <c r="AB36" s="152">
        <v>5</v>
      </c>
      <c r="AC36" s="131"/>
      <c r="AD36" s="151"/>
      <c r="AE36" s="151"/>
      <c r="AF36" s="147" t="str">
        <f t="shared" si="0"/>
        <v/>
      </c>
      <c r="AG36" s="153"/>
      <c r="AH36" s="760" t="str">
        <f t="shared" si="1"/>
        <v/>
      </c>
      <c r="AI36" s="153"/>
      <c r="AJ36" s="760" t="str">
        <f t="shared" si="2"/>
        <v/>
      </c>
      <c r="AK36" s="149" t="str">
        <f t="shared" si="3"/>
        <v/>
      </c>
      <c r="AL36" s="154" t="str">
        <f>IFERROR(IF(AND(AF35="Probabilidad",AF36="Probabilidad"),(AL35-(+AL35*AK36)),IF(AND(AF35="Impacto",AF36="Probabilidad"),(AL34-(+AL34*AK36)),IF(AF36="Impacto",AL35,""))),"")</f>
        <v/>
      </c>
      <c r="AM36" s="154" t="str">
        <f>IFERROR(IF(AND(AF35="Impacto",AF36="Impacto"),(AM35-(+AM35*AK36)),IF(AND(AF35="Probabilidad",AF36="Impacto"),(AM34-(+AM34*AK36)),IF(AF36="Probabilidad",AM35,""))),"")</f>
        <v/>
      </c>
      <c r="AN36" s="155"/>
      <c r="AO36" s="155"/>
      <c r="AP36" s="155"/>
      <c r="AQ36" s="155"/>
      <c r="AR36" s="837"/>
      <c r="AS36" s="855"/>
      <c r="AT36" s="855"/>
      <c r="AU36" s="852"/>
      <c r="AV36" s="855"/>
      <c r="AW36" s="855"/>
      <c r="AX36" s="852"/>
      <c r="AY36" s="852"/>
      <c r="AZ36" s="852"/>
      <c r="BA36" s="798"/>
      <c r="BB36" s="131"/>
      <c r="BC36" s="131"/>
      <c r="BD36" s="175" t="str">
        <f t="shared" si="4"/>
        <v/>
      </c>
      <c r="BE36" s="151"/>
      <c r="BF36" s="151"/>
      <c r="BG36" s="151"/>
      <c r="BH36" s="151"/>
      <c r="BI36" s="131"/>
      <c r="BJ36" s="131"/>
      <c r="BK36" s="131"/>
      <c r="BL36" s="131"/>
      <c r="BM36" s="157"/>
      <c r="BN36" s="157"/>
      <c r="BO36" s="157"/>
      <c r="BP36" s="157"/>
      <c r="BQ36" s="158" t="str">
        <f t="shared" si="5"/>
        <v/>
      </c>
      <c r="BR36" s="762" t="str">
        <f t="shared" si="6"/>
        <v/>
      </c>
      <c r="BS36" s="819"/>
      <c r="BT36" s="804"/>
      <c r="BU36" s="868"/>
      <c r="BV36" s="871"/>
    </row>
    <row r="37" spans="1:74" s="11" customFormat="1" ht="15.75" thickBot="1" x14ac:dyDescent="0.3">
      <c r="A37" s="1062"/>
      <c r="B37" s="928"/>
      <c r="C37" s="1179"/>
      <c r="D37" s="829"/>
      <c r="E37" s="832"/>
      <c r="F37" s="835"/>
      <c r="G37" s="805"/>
      <c r="H37" s="838"/>
      <c r="I37" s="799"/>
      <c r="J37" s="841"/>
      <c r="K37" s="844"/>
      <c r="L37" s="805"/>
      <c r="M37" s="875"/>
      <c r="N37" s="805"/>
      <c r="O37" s="805"/>
      <c r="P37" s="850"/>
      <c r="Q37" s="1369"/>
      <c r="R37" s="799"/>
      <c r="S37" s="1366"/>
      <c r="T37" s="799"/>
      <c r="U37" s="1366"/>
      <c r="V37" s="799"/>
      <c r="W37" s="1366"/>
      <c r="X37" s="865"/>
      <c r="Y37" s="1366"/>
      <c r="Z37" s="1366"/>
      <c r="AA37" s="853"/>
      <c r="AB37" s="164">
        <v>6</v>
      </c>
      <c r="AC37" s="169"/>
      <c r="AD37" s="162"/>
      <c r="AE37" s="162"/>
      <c r="AF37" s="99" t="str">
        <f t="shared" si="0"/>
        <v/>
      </c>
      <c r="AG37" s="242"/>
      <c r="AH37" s="763" t="str">
        <f t="shared" si="1"/>
        <v/>
      </c>
      <c r="AI37" s="242"/>
      <c r="AJ37" s="763" t="str">
        <f t="shared" si="2"/>
        <v/>
      </c>
      <c r="AK37" s="166" t="str">
        <f t="shared" si="3"/>
        <v/>
      </c>
      <c r="AL37" s="154" t="str">
        <f>IFERROR(IF(AND(AF36="Probabilidad",AF37="Probabilidad"),(AL36-(+AL36*AK37)),IF(AND(AF36="Impacto",AF37="Probabilidad"),(AL35-(+AL35*AK37)),IF(AF37="Impacto",AL36,""))),"")</f>
        <v/>
      </c>
      <c r="AM37" s="154" t="str">
        <f>IFERROR(IF(AND(AF36="Impacto",AF37="Impacto"),(AM36-(+AM36*AK37)),IF(AND(AF36="Probabilidad",AF37="Impacto"),(AM35-(+AM35*AK37)),IF(AF37="Probabilidad",AM36,""))),"")</f>
        <v/>
      </c>
      <c r="AN37" s="52"/>
      <c r="AO37" s="52"/>
      <c r="AP37" s="52"/>
      <c r="AQ37" s="52"/>
      <c r="AR37" s="838"/>
      <c r="AS37" s="856"/>
      <c r="AT37" s="856"/>
      <c r="AU37" s="853"/>
      <c r="AV37" s="856"/>
      <c r="AW37" s="856"/>
      <c r="AX37" s="853"/>
      <c r="AY37" s="853"/>
      <c r="AZ37" s="853"/>
      <c r="BA37" s="799"/>
      <c r="BB37" s="169"/>
      <c r="BC37" s="169"/>
      <c r="BD37" s="178" t="str">
        <f t="shared" si="4"/>
        <v/>
      </c>
      <c r="BE37" s="162"/>
      <c r="BF37" s="162"/>
      <c r="BG37" s="162"/>
      <c r="BH37" s="162"/>
      <c r="BI37" s="169"/>
      <c r="BJ37" s="169"/>
      <c r="BK37" s="169"/>
      <c r="BL37" s="169"/>
      <c r="BM37" s="170"/>
      <c r="BN37" s="170"/>
      <c r="BO37" s="170"/>
      <c r="BP37" s="170"/>
      <c r="BQ37" s="171" t="str">
        <f t="shared" si="5"/>
        <v/>
      </c>
      <c r="BR37" s="764" t="str">
        <f t="shared" si="6"/>
        <v/>
      </c>
      <c r="BS37" s="820"/>
      <c r="BT37" s="805"/>
      <c r="BU37" s="869"/>
      <c r="BV37" s="872"/>
    </row>
    <row r="38" spans="1:74" s="11" customFormat="1" ht="171.75" x14ac:dyDescent="0.25">
      <c r="A38" s="1062"/>
      <c r="B38" s="928"/>
      <c r="C38" s="1179"/>
      <c r="D38" s="827" t="s">
        <v>1533</v>
      </c>
      <c r="E38" s="830" t="s">
        <v>1351</v>
      </c>
      <c r="F38" s="833">
        <v>6</v>
      </c>
      <c r="G38" s="803" t="s">
        <v>1565</v>
      </c>
      <c r="H38" s="836" t="s">
        <v>1374</v>
      </c>
      <c r="I38" s="797" t="s">
        <v>1344</v>
      </c>
      <c r="J38" s="839" t="s">
        <v>2982</v>
      </c>
      <c r="K38" s="842" t="s">
        <v>324</v>
      </c>
      <c r="L38" s="803" t="s">
        <v>325</v>
      </c>
      <c r="M38" s="873" t="s">
        <v>1535</v>
      </c>
      <c r="N38" s="803" t="s">
        <v>1575</v>
      </c>
      <c r="O38" s="803" t="s">
        <v>1576</v>
      </c>
      <c r="P38" s="867" t="s">
        <v>609</v>
      </c>
      <c r="Q38" s="879" t="s">
        <v>609</v>
      </c>
      <c r="R38" s="797" t="s">
        <v>212</v>
      </c>
      <c r="S38" s="1364">
        <f>IF(R38="Muy Alta",100%,IF(R38="Alta",80%,IF(R38="Media",60%,IF(R38="Baja",40%,IF(R38="Muy Baja",20%,"")))))</f>
        <v>0.6</v>
      </c>
      <c r="T38" s="797" t="s">
        <v>253</v>
      </c>
      <c r="U38" s="1364">
        <f>IF(T38="Catastrófico",100%,IF(T38="Mayor",80%,IF(T38="Moderado",60%,IF(T38="Menor",40%,IF(T38="Leve",20%,"")))))</f>
        <v>0.4</v>
      </c>
      <c r="V38" s="797" t="s">
        <v>253</v>
      </c>
      <c r="W38" s="1364">
        <f>IF(V38="Catastrófico",100%,IF(V38="Mayor",80%,IF(V38="Moderado",60%,IF(V38="Menor",40%,IF(V38="Leve",20%,"")))))</f>
        <v>0.4</v>
      </c>
      <c r="X38" s="863" t="str">
        <f>IF(Y38=100%,"Catastrófico",IF(Y38=80%,"Mayor",IF(Y38=60%,"Moderado",IF(Y38=40%,"Menor",IF(Y38=20%,"Leve","")))))</f>
        <v>Menor</v>
      </c>
      <c r="Y38" s="1364">
        <f>IF(AND(U38="",W38=""),"",MAX(U38,W38))</f>
        <v>0.4</v>
      </c>
      <c r="Z38" s="1364" t="str">
        <f>CONCATENATE(R38,X38)</f>
        <v>MediaMenor</v>
      </c>
      <c r="AA38" s="851" t="str">
        <f>IF(Z38="Muy AltaLeve","Alto",IF(Z38="Muy AltaMenor","Alto",IF(Z38="Muy AltaModerado","Alto",IF(Z38="Muy AltaMayor","Alto",IF(Z38="Muy AltaCatastrófico","Extremo",IF(Z38="AltaLeve","Moderado",IF(Z38="AltaMenor","Moderado",IF(Z38="AltaModerado","Alto",IF(Z38="AltaMayor","Alto",IF(Z38="AltaCatastrófico","Extremo",IF(Z38="MediaLeve","Moderado",IF(Z38="MediaMenor","Moderado",IF(Z38="MediaModerado","Moderado",IF(Z38="MediaMayor","Alto",IF(Z38="MediaCatastrófico","Extremo",IF(Z38="BajaLeve","Bajo",IF(Z38="BajaMenor","Moderado",IF(Z38="BajaModerado","Moderado",IF(Z38="BajaMayor","Alto",IF(Z38="BajaCatastrófico","Extremo",IF(Z38="Muy BajaLeve","Bajo",IF(Z38="Muy BajaMenor","Bajo",IF(Z38="Muy BajaModerado","Moderado",IF(Z38="Muy BajaMayor","Alto",IF(Z38="Muy BajaCatastrófico","Extremo","")))))))))))))))))))))))))</f>
        <v>Moderado</v>
      </c>
      <c r="AB38" s="98">
        <v>1</v>
      </c>
      <c r="AC38" s="47" t="s">
        <v>1577</v>
      </c>
      <c r="AD38" s="9" t="s">
        <v>1561</v>
      </c>
      <c r="AE38" s="9" t="s">
        <v>1568</v>
      </c>
      <c r="AF38" s="100" t="str">
        <f t="shared" si="0"/>
        <v>Impacto</v>
      </c>
      <c r="AG38" s="10" t="s">
        <v>267</v>
      </c>
      <c r="AH38" s="759">
        <f t="shared" si="1"/>
        <v>0.1</v>
      </c>
      <c r="AI38" s="10" t="s">
        <v>217</v>
      </c>
      <c r="AJ38" s="759">
        <f t="shared" si="2"/>
        <v>0.15</v>
      </c>
      <c r="AK38" s="102">
        <f t="shared" si="3"/>
        <v>0.25</v>
      </c>
      <c r="AL38" s="101">
        <f>IFERROR(IF(AF38="Probabilidad",(S38-(+S38*AK38)),IF(AF38="Impacto",S38,"")),"")</f>
        <v>0.6</v>
      </c>
      <c r="AM38" s="101">
        <f>IFERROR(IF(AF38="Impacto",(Y38-(+Y38*AK38)),IF(AF38="Probabilidad",Y38,"")),"")</f>
        <v>0.30000000000000004</v>
      </c>
      <c r="AN38" s="51" t="s">
        <v>952</v>
      </c>
      <c r="AO38" s="51" t="s">
        <v>296</v>
      </c>
      <c r="AP38" s="51" t="s">
        <v>243</v>
      </c>
      <c r="AQ38" s="51" t="s">
        <v>221</v>
      </c>
      <c r="AR38" s="866" t="s">
        <v>1578</v>
      </c>
      <c r="AS38" s="854">
        <f>S38</f>
        <v>0.6</v>
      </c>
      <c r="AT38" s="854">
        <f>IF(AL38="","",MIN(AL38:AL43))</f>
        <v>0.216</v>
      </c>
      <c r="AU38" s="851" t="str">
        <f>IFERROR(IF(AT38="","",IF(AT38&lt;=0.2,"Muy Baja",IF(AT38&lt;=0.4,"Baja",IF(AT38&lt;=0.6,"Media",IF(AT38&lt;=0.8,"Alta","Muy Alta"))))),"")</f>
        <v>Baja</v>
      </c>
      <c r="AV38" s="854">
        <f>Y38</f>
        <v>0.4</v>
      </c>
      <c r="AW38" s="854">
        <f>IF(AM38="","",MIN(AM38:AM43))</f>
        <v>0.30000000000000004</v>
      </c>
      <c r="AX38" s="851" t="str">
        <f>IFERROR(IF(AW38="","",IF(AW38&lt;=0.2,"Leve",IF(AW38&lt;=0.4,"Menor",IF(AW38&lt;=0.6,"Moderado",IF(AW38&lt;=0.8,"Mayor","Catastrófico"))))),"")</f>
        <v>Menor</v>
      </c>
      <c r="AY38" s="851" t="str">
        <f>AA38</f>
        <v>Moderado</v>
      </c>
      <c r="AZ38" s="851" t="str">
        <f>IFERROR(IF(OR(AND(AU38="Muy Baja",AX38="Leve"),AND(AU38="Muy Baja",AX38="Menor"),AND(AU38="Baja",AX38="Leve")),"Bajo",IF(OR(AND(AU38="Muy baja",AX38="Moderado"),AND(AU38="Baja",AX38="Menor"),AND(AU38="Baja",AX38="Moderado"),AND(AU38="Media",AX38="Leve"),AND(AU38="Media",AX38="Menor"),AND(AU38="Media",AX38="Moderado"),AND(AU38="Alta",AX38="Leve"),AND(AU38="Alta",AX38="Menor")),"Moderado",IF(OR(AND(AU38="Muy Baja",AX38="Mayor"),AND(AU38="Baja",AX38="Mayor"),AND(AU38="Media",AX38="Mayor"),AND(AU38="Alta",AX38="Moderado"),AND(AU38="Alta",AX38="Mayor"),AND(AU38="Muy Alta",AX38="Leve"),AND(AU38="Muy Alta",AX38="Menor"),AND(AU38="Muy Alta",AX38="Moderado"),AND(AU38="Muy Alta",AX38="Mayor")),"Alto",IF(OR(AND(AU38="Muy Baja",AX38="Catastrófico"),AND(AU38="Baja",AX38="Catastrófico"),AND(AU38="Media",AX38="Catastrófico"),AND(AU38="Alta",AX38="Catastrófico"),AND(AU38="Muy Alta",AX38="Catastrófico")),"Extremo","")))),"")</f>
        <v>Moderado</v>
      </c>
      <c r="BA38" s="797" t="s">
        <v>223</v>
      </c>
      <c r="BB38" s="47" t="s">
        <v>1579</v>
      </c>
      <c r="BC38" s="47" t="s">
        <v>1580</v>
      </c>
      <c r="BD38" s="104">
        <f t="shared" si="4"/>
        <v>4</v>
      </c>
      <c r="BE38" s="9">
        <v>1</v>
      </c>
      <c r="BF38" s="9">
        <v>1</v>
      </c>
      <c r="BG38" s="9">
        <v>1</v>
      </c>
      <c r="BH38" s="9">
        <v>1</v>
      </c>
      <c r="BI38" s="47" t="s">
        <v>1572</v>
      </c>
      <c r="BJ38" s="47" t="s">
        <v>1573</v>
      </c>
      <c r="BK38" s="47" t="s">
        <v>2879</v>
      </c>
      <c r="BL38" s="47" t="s">
        <v>2880</v>
      </c>
      <c r="BM38" s="49">
        <v>1</v>
      </c>
      <c r="BN38" s="49"/>
      <c r="BO38" s="49"/>
      <c r="BP38" s="49"/>
      <c r="BQ38" s="105">
        <f t="shared" si="5"/>
        <v>1</v>
      </c>
      <c r="BR38" s="761">
        <f t="shared" si="6"/>
        <v>0.25</v>
      </c>
      <c r="BS38" s="818" t="s">
        <v>609</v>
      </c>
      <c r="BT38" s="803" t="s">
        <v>2877</v>
      </c>
      <c r="BU38" s="867" t="s">
        <v>278</v>
      </c>
      <c r="BV38" s="870" t="s">
        <v>278</v>
      </c>
    </row>
    <row r="39" spans="1:74" s="11" customFormat="1" ht="171.75" x14ac:dyDescent="0.25">
      <c r="A39" s="1062"/>
      <c r="B39" s="928"/>
      <c r="C39" s="1179"/>
      <c r="D39" s="828"/>
      <c r="E39" s="831"/>
      <c r="F39" s="834"/>
      <c r="G39" s="804"/>
      <c r="H39" s="837"/>
      <c r="I39" s="798"/>
      <c r="J39" s="840"/>
      <c r="K39" s="843"/>
      <c r="L39" s="804"/>
      <c r="M39" s="874"/>
      <c r="N39" s="804"/>
      <c r="O39" s="804"/>
      <c r="P39" s="868"/>
      <c r="Q39" s="880"/>
      <c r="R39" s="798"/>
      <c r="S39" s="1365"/>
      <c r="T39" s="798"/>
      <c r="U39" s="1365"/>
      <c r="V39" s="798"/>
      <c r="W39" s="1365"/>
      <c r="X39" s="864"/>
      <c r="Y39" s="1365"/>
      <c r="Z39" s="1365"/>
      <c r="AA39" s="852"/>
      <c r="AB39" s="152">
        <v>2</v>
      </c>
      <c r="AC39" s="131" t="s">
        <v>1581</v>
      </c>
      <c r="AD39" s="151" t="s">
        <v>1561</v>
      </c>
      <c r="AE39" s="151" t="s">
        <v>1568</v>
      </c>
      <c r="AF39" s="147" t="str">
        <f t="shared" si="0"/>
        <v>Probabilidad</v>
      </c>
      <c r="AG39" s="153" t="s">
        <v>216</v>
      </c>
      <c r="AH39" s="760">
        <f t="shared" si="1"/>
        <v>0.25</v>
      </c>
      <c r="AI39" s="153" t="s">
        <v>217</v>
      </c>
      <c r="AJ39" s="760">
        <f t="shared" si="2"/>
        <v>0.15</v>
      </c>
      <c r="AK39" s="149">
        <f t="shared" si="3"/>
        <v>0.4</v>
      </c>
      <c r="AL39" s="154">
        <f>IFERROR(IF(AND(AF38="Probabilidad",AF39="Probabilidad"),(AL38-(+AL38*AK39)),IF(AF39="Probabilidad",(S38-(+S38*AK39)),IF(AF39="Impacto",AL38,""))),"")</f>
        <v>0.36</v>
      </c>
      <c r="AM39" s="154">
        <f>IFERROR(IF(AND(AF38="Impacto",AF39="Impacto"),(AM38-(+AM38*AK39)),IF(AF39="Impacto",(Y38-(+Y38*AK39)),IF(AF39="Probabilidad",AM38,""))),"")</f>
        <v>0.30000000000000004</v>
      </c>
      <c r="AN39" s="155" t="s">
        <v>952</v>
      </c>
      <c r="AO39" s="155" t="s">
        <v>296</v>
      </c>
      <c r="AP39" s="155" t="s">
        <v>243</v>
      </c>
      <c r="AQ39" s="155" t="s">
        <v>221</v>
      </c>
      <c r="AR39" s="837"/>
      <c r="AS39" s="855"/>
      <c r="AT39" s="855"/>
      <c r="AU39" s="852"/>
      <c r="AV39" s="855"/>
      <c r="AW39" s="855"/>
      <c r="AX39" s="852"/>
      <c r="AY39" s="852"/>
      <c r="AZ39" s="852"/>
      <c r="BA39" s="798"/>
      <c r="BB39" s="131"/>
      <c r="BC39" s="131"/>
      <c r="BD39" s="175" t="str">
        <f t="shared" si="4"/>
        <v/>
      </c>
      <c r="BE39" s="151"/>
      <c r="BF39" s="151"/>
      <c r="BG39" s="151"/>
      <c r="BH39" s="151"/>
      <c r="BI39" s="131"/>
      <c r="BJ39" s="131"/>
      <c r="BK39" s="131"/>
      <c r="BL39" s="131"/>
      <c r="BM39" s="157"/>
      <c r="BN39" s="157"/>
      <c r="BO39" s="157"/>
      <c r="BP39" s="157"/>
      <c r="BQ39" s="158" t="str">
        <f t="shared" si="5"/>
        <v/>
      </c>
      <c r="BR39" s="762" t="str">
        <f t="shared" si="6"/>
        <v/>
      </c>
      <c r="BS39" s="819"/>
      <c r="BT39" s="804"/>
      <c r="BU39" s="868"/>
      <c r="BV39" s="871"/>
    </row>
    <row r="40" spans="1:74" s="11" customFormat="1" ht="120" x14ac:dyDescent="0.25">
      <c r="A40" s="1062"/>
      <c r="B40" s="928"/>
      <c r="C40" s="1179"/>
      <c r="D40" s="828"/>
      <c r="E40" s="831"/>
      <c r="F40" s="834"/>
      <c r="G40" s="804"/>
      <c r="H40" s="837"/>
      <c r="I40" s="798"/>
      <c r="J40" s="840"/>
      <c r="K40" s="843"/>
      <c r="L40" s="804"/>
      <c r="M40" s="874"/>
      <c r="N40" s="804"/>
      <c r="O40" s="804"/>
      <c r="P40" s="868"/>
      <c r="Q40" s="880"/>
      <c r="R40" s="798"/>
      <c r="S40" s="1365"/>
      <c r="T40" s="798"/>
      <c r="U40" s="1365"/>
      <c r="V40" s="798"/>
      <c r="W40" s="1365"/>
      <c r="X40" s="864"/>
      <c r="Y40" s="1365"/>
      <c r="Z40" s="1365"/>
      <c r="AA40" s="852"/>
      <c r="AB40" s="152">
        <v>3</v>
      </c>
      <c r="AC40" s="131" t="s">
        <v>1553</v>
      </c>
      <c r="AD40" s="151" t="s">
        <v>1561</v>
      </c>
      <c r="AE40" s="151" t="s">
        <v>1568</v>
      </c>
      <c r="AF40" s="147" t="str">
        <f t="shared" si="0"/>
        <v>Probabilidad</v>
      </c>
      <c r="AG40" s="153" t="s">
        <v>216</v>
      </c>
      <c r="AH40" s="760">
        <f t="shared" si="1"/>
        <v>0.25</v>
      </c>
      <c r="AI40" s="153" t="s">
        <v>217</v>
      </c>
      <c r="AJ40" s="760">
        <f t="shared" si="2"/>
        <v>0.15</v>
      </c>
      <c r="AK40" s="149">
        <f t="shared" si="3"/>
        <v>0.4</v>
      </c>
      <c r="AL40" s="154">
        <f>IFERROR(IF(AND(AF39="Probabilidad",AF40="Probabilidad"),(AL39-(+AL39*AK40)),IF(AND(AF39="Impacto",AF40="Probabilidad"),(AL38-(+AL38*AK40)),IF(AF40="Impacto",AL39,""))),"")</f>
        <v>0.216</v>
      </c>
      <c r="AM40" s="154">
        <f>IFERROR(IF(AND(AF39="Impacto",AF40="Impacto"),(AM39-(+AM39*AK40)),IF(AND(AF39="Probabilidad",AF40="Impacto"),(AM38-(+AM38*AK40)),IF(AF40="Probabilidad",AM39,""))),"")</f>
        <v>0.30000000000000004</v>
      </c>
      <c r="AN40" s="155" t="s">
        <v>952</v>
      </c>
      <c r="AO40" s="155" t="s">
        <v>247</v>
      </c>
      <c r="AP40" s="155" t="s">
        <v>243</v>
      </c>
      <c r="AQ40" s="155" t="s">
        <v>221</v>
      </c>
      <c r="AR40" s="837"/>
      <c r="AS40" s="855"/>
      <c r="AT40" s="855"/>
      <c r="AU40" s="852"/>
      <c r="AV40" s="855"/>
      <c r="AW40" s="855"/>
      <c r="AX40" s="852"/>
      <c r="AY40" s="852"/>
      <c r="AZ40" s="852"/>
      <c r="BA40" s="798"/>
      <c r="BB40" s="131"/>
      <c r="BC40" s="131"/>
      <c r="BD40" s="175" t="str">
        <f t="shared" si="4"/>
        <v/>
      </c>
      <c r="BE40" s="151"/>
      <c r="BF40" s="151"/>
      <c r="BG40" s="151"/>
      <c r="BH40" s="151"/>
      <c r="BI40" s="131"/>
      <c r="BJ40" s="131"/>
      <c r="BK40" s="131"/>
      <c r="BL40" s="131"/>
      <c r="BM40" s="157"/>
      <c r="BN40" s="157"/>
      <c r="BO40" s="157"/>
      <c r="BP40" s="157"/>
      <c r="BQ40" s="158" t="str">
        <f t="shared" si="5"/>
        <v/>
      </c>
      <c r="BR40" s="762" t="str">
        <f t="shared" si="6"/>
        <v/>
      </c>
      <c r="BS40" s="819"/>
      <c r="BT40" s="804"/>
      <c r="BU40" s="868"/>
      <c r="BV40" s="871"/>
    </row>
    <row r="41" spans="1:74" s="11" customFormat="1" x14ac:dyDescent="0.25">
      <c r="A41" s="1062"/>
      <c r="B41" s="928"/>
      <c r="C41" s="1179"/>
      <c r="D41" s="828"/>
      <c r="E41" s="831"/>
      <c r="F41" s="834"/>
      <c r="G41" s="804"/>
      <c r="H41" s="837"/>
      <c r="I41" s="798"/>
      <c r="J41" s="840"/>
      <c r="K41" s="843"/>
      <c r="L41" s="804"/>
      <c r="M41" s="874"/>
      <c r="N41" s="804"/>
      <c r="O41" s="804"/>
      <c r="P41" s="868"/>
      <c r="Q41" s="880"/>
      <c r="R41" s="798"/>
      <c r="S41" s="1365"/>
      <c r="T41" s="798"/>
      <c r="U41" s="1365"/>
      <c r="V41" s="798"/>
      <c r="W41" s="1365"/>
      <c r="X41" s="864"/>
      <c r="Y41" s="1365"/>
      <c r="Z41" s="1365"/>
      <c r="AA41" s="852"/>
      <c r="AB41" s="152">
        <v>4</v>
      </c>
      <c r="AC41" s="151"/>
      <c r="AD41" s="151"/>
      <c r="AE41" s="151"/>
      <c r="AF41" s="147" t="str">
        <f t="shared" si="0"/>
        <v/>
      </c>
      <c r="AG41" s="153"/>
      <c r="AH41" s="760" t="str">
        <f t="shared" si="1"/>
        <v/>
      </c>
      <c r="AI41" s="153"/>
      <c r="AJ41" s="760" t="str">
        <f t="shared" si="2"/>
        <v/>
      </c>
      <c r="AK41" s="149" t="str">
        <f t="shared" si="3"/>
        <v/>
      </c>
      <c r="AL41" s="154" t="str">
        <f>IFERROR(IF(AND(AF40="Probabilidad",AF41="Probabilidad"),(AL40-(+AL40*AK41)),IF(AND(AF40="Impacto",AF41="Probabilidad"),(AL39-(+AL39*AK41)),IF(AF41="Impacto",AL40,""))),"")</f>
        <v/>
      </c>
      <c r="AM41" s="154" t="str">
        <f>IFERROR(IF(AND(AF40="Impacto",AF41="Impacto"),(AM40-(+AM40*AK41)),IF(AND(AF40="Probabilidad",AF41="Impacto"),(AM39-(+AM39*AK41)),IF(AF41="Probabilidad",AM40,""))),"")</f>
        <v/>
      </c>
      <c r="AN41" s="155"/>
      <c r="AO41" s="155"/>
      <c r="AP41" s="155"/>
      <c r="AQ41" s="155"/>
      <c r="AR41" s="837"/>
      <c r="AS41" s="855"/>
      <c r="AT41" s="855"/>
      <c r="AU41" s="852"/>
      <c r="AV41" s="855"/>
      <c r="AW41" s="855"/>
      <c r="AX41" s="852"/>
      <c r="AY41" s="852"/>
      <c r="AZ41" s="852"/>
      <c r="BA41" s="798"/>
      <c r="BB41" s="131"/>
      <c r="BC41" s="131"/>
      <c r="BD41" s="175" t="str">
        <f t="shared" si="4"/>
        <v/>
      </c>
      <c r="BE41" s="151"/>
      <c r="BF41" s="151"/>
      <c r="BG41" s="151"/>
      <c r="BH41" s="151"/>
      <c r="BI41" s="131"/>
      <c r="BJ41" s="131"/>
      <c r="BK41" s="131"/>
      <c r="BL41" s="131"/>
      <c r="BM41" s="157"/>
      <c r="BN41" s="157"/>
      <c r="BO41" s="157"/>
      <c r="BP41" s="157"/>
      <c r="BQ41" s="158" t="str">
        <f t="shared" si="5"/>
        <v/>
      </c>
      <c r="BR41" s="762" t="str">
        <f t="shared" si="6"/>
        <v/>
      </c>
      <c r="BS41" s="819"/>
      <c r="BT41" s="804"/>
      <c r="BU41" s="868"/>
      <c r="BV41" s="871"/>
    </row>
    <row r="42" spans="1:74" s="11" customFormat="1" x14ac:dyDescent="0.25">
      <c r="A42" s="1062"/>
      <c r="B42" s="928"/>
      <c r="C42" s="1179"/>
      <c r="D42" s="828"/>
      <c r="E42" s="831"/>
      <c r="F42" s="834"/>
      <c r="G42" s="804"/>
      <c r="H42" s="837"/>
      <c r="I42" s="798"/>
      <c r="J42" s="840"/>
      <c r="K42" s="843"/>
      <c r="L42" s="804"/>
      <c r="M42" s="874"/>
      <c r="N42" s="804"/>
      <c r="O42" s="804"/>
      <c r="P42" s="868"/>
      <c r="Q42" s="880"/>
      <c r="R42" s="798"/>
      <c r="S42" s="1365"/>
      <c r="T42" s="798"/>
      <c r="U42" s="1365"/>
      <c r="V42" s="798"/>
      <c r="W42" s="1365"/>
      <c r="X42" s="864"/>
      <c r="Y42" s="1365"/>
      <c r="Z42" s="1365"/>
      <c r="AA42" s="852"/>
      <c r="AB42" s="152">
        <v>5</v>
      </c>
      <c r="AC42" s="151"/>
      <c r="AD42" s="151"/>
      <c r="AE42" s="151"/>
      <c r="AF42" s="147" t="str">
        <f t="shared" si="0"/>
        <v/>
      </c>
      <c r="AG42" s="153"/>
      <c r="AH42" s="760" t="str">
        <f t="shared" si="1"/>
        <v/>
      </c>
      <c r="AI42" s="153"/>
      <c r="AJ42" s="760" t="str">
        <f t="shared" si="2"/>
        <v/>
      </c>
      <c r="AK42" s="149" t="str">
        <f t="shared" si="3"/>
        <v/>
      </c>
      <c r="AL42" s="154" t="str">
        <f>IFERROR(IF(AND(AF41="Probabilidad",AF42="Probabilidad"),(AL41-(+AL41*AK42)),IF(AND(AF41="Impacto",AF42="Probabilidad"),(AL40-(+AL40*AK42)),IF(AF42="Impacto",AL41,""))),"")</f>
        <v/>
      </c>
      <c r="AM42" s="154" t="str">
        <f>IFERROR(IF(AND(AF41="Impacto",AF42="Impacto"),(AM41-(+AM41*AK42)),IF(AND(AF41="Probabilidad",AF42="Impacto"),(AM40-(+AM40*AK42)),IF(AF42="Probabilidad",AM41,""))),"")</f>
        <v/>
      </c>
      <c r="AN42" s="155"/>
      <c r="AO42" s="155"/>
      <c r="AP42" s="155"/>
      <c r="AQ42" s="155"/>
      <c r="AR42" s="837"/>
      <c r="AS42" s="855"/>
      <c r="AT42" s="855"/>
      <c r="AU42" s="852"/>
      <c r="AV42" s="855"/>
      <c r="AW42" s="855"/>
      <c r="AX42" s="852"/>
      <c r="AY42" s="852"/>
      <c r="AZ42" s="852"/>
      <c r="BA42" s="798"/>
      <c r="BB42" s="131"/>
      <c r="BC42" s="131"/>
      <c r="BD42" s="175" t="str">
        <f t="shared" si="4"/>
        <v/>
      </c>
      <c r="BE42" s="151"/>
      <c r="BF42" s="151"/>
      <c r="BG42" s="151"/>
      <c r="BH42" s="151"/>
      <c r="BI42" s="131"/>
      <c r="BJ42" s="131"/>
      <c r="BK42" s="131"/>
      <c r="BL42" s="131"/>
      <c r="BM42" s="157"/>
      <c r="BN42" s="157"/>
      <c r="BO42" s="157"/>
      <c r="BP42" s="157"/>
      <c r="BQ42" s="158" t="str">
        <f t="shared" si="5"/>
        <v/>
      </c>
      <c r="BR42" s="762" t="str">
        <f t="shared" si="6"/>
        <v/>
      </c>
      <c r="BS42" s="819"/>
      <c r="BT42" s="804"/>
      <c r="BU42" s="868"/>
      <c r="BV42" s="871"/>
    </row>
    <row r="43" spans="1:74" s="11" customFormat="1" ht="15.75" thickBot="1" x14ac:dyDescent="0.3">
      <c r="A43" s="1062"/>
      <c r="B43" s="928"/>
      <c r="C43" s="1179"/>
      <c r="D43" s="829"/>
      <c r="E43" s="832"/>
      <c r="F43" s="835"/>
      <c r="G43" s="805"/>
      <c r="H43" s="838"/>
      <c r="I43" s="799"/>
      <c r="J43" s="841"/>
      <c r="K43" s="844"/>
      <c r="L43" s="805"/>
      <c r="M43" s="875"/>
      <c r="N43" s="805"/>
      <c r="O43" s="805"/>
      <c r="P43" s="869"/>
      <c r="Q43" s="881"/>
      <c r="R43" s="799"/>
      <c r="S43" s="1366"/>
      <c r="T43" s="799"/>
      <c r="U43" s="1366"/>
      <c r="V43" s="799"/>
      <c r="W43" s="1366"/>
      <c r="X43" s="865"/>
      <c r="Y43" s="1366"/>
      <c r="Z43" s="1366"/>
      <c r="AA43" s="853"/>
      <c r="AB43" s="164">
        <v>6</v>
      </c>
      <c r="AC43" s="162"/>
      <c r="AD43" s="162"/>
      <c r="AE43" s="162"/>
      <c r="AF43" s="177" t="str">
        <f t="shared" si="0"/>
        <v/>
      </c>
      <c r="AG43" s="165"/>
      <c r="AH43" s="763" t="str">
        <f t="shared" si="1"/>
        <v/>
      </c>
      <c r="AI43" s="165"/>
      <c r="AJ43" s="763" t="str">
        <f t="shared" si="2"/>
        <v/>
      </c>
      <c r="AK43" s="166" t="str">
        <f t="shared" si="3"/>
        <v/>
      </c>
      <c r="AL43" s="154" t="str">
        <f>IFERROR(IF(AND(AF42="Probabilidad",AF43="Probabilidad"),(AL42-(+AL42*AK43)),IF(AND(AF42="Impacto",AF43="Probabilidad"),(AL41-(+AL41*AK43)),IF(AF43="Impacto",AL42,""))),"")</f>
        <v/>
      </c>
      <c r="AM43" s="154" t="str">
        <f>IFERROR(IF(AND(AF42="Impacto",AF43="Impacto"),(AM42-(+AM42*AK43)),IF(AND(AF42="Probabilidad",AF43="Impacto"),(AM41-(+AM41*AK43)),IF(AF43="Probabilidad",AM42,""))),"")</f>
        <v/>
      </c>
      <c r="AN43" s="52"/>
      <c r="AO43" s="52"/>
      <c r="AP43" s="52"/>
      <c r="AQ43" s="52"/>
      <c r="AR43" s="838"/>
      <c r="AS43" s="856"/>
      <c r="AT43" s="856"/>
      <c r="AU43" s="853"/>
      <c r="AV43" s="856"/>
      <c r="AW43" s="856"/>
      <c r="AX43" s="853"/>
      <c r="AY43" s="853"/>
      <c r="AZ43" s="853"/>
      <c r="BA43" s="799"/>
      <c r="BB43" s="169"/>
      <c r="BC43" s="169"/>
      <c r="BD43" s="178" t="str">
        <f t="shared" si="4"/>
        <v/>
      </c>
      <c r="BE43" s="162"/>
      <c r="BF43" s="162"/>
      <c r="BG43" s="162"/>
      <c r="BH43" s="162"/>
      <c r="BI43" s="169"/>
      <c r="BJ43" s="169"/>
      <c r="BK43" s="169"/>
      <c r="BL43" s="169"/>
      <c r="BM43" s="170"/>
      <c r="BN43" s="170"/>
      <c r="BO43" s="170"/>
      <c r="BP43" s="170"/>
      <c r="BQ43" s="171" t="str">
        <f t="shared" si="5"/>
        <v/>
      </c>
      <c r="BR43" s="764" t="str">
        <f t="shared" si="6"/>
        <v/>
      </c>
      <c r="BS43" s="820"/>
      <c r="BT43" s="805"/>
      <c r="BU43" s="869"/>
      <c r="BV43" s="872"/>
    </row>
    <row r="44" spans="1:74" ht="177.75" customHeight="1" x14ac:dyDescent="0.25">
      <c r="A44" s="1062" t="s">
        <v>201</v>
      </c>
      <c r="B44" s="928" t="s">
        <v>202</v>
      </c>
      <c r="C44" s="1193" t="s">
        <v>1582</v>
      </c>
      <c r="D44" s="827" t="s">
        <v>1533</v>
      </c>
      <c r="E44" s="830" t="s">
        <v>205</v>
      </c>
      <c r="F44" s="833">
        <v>1</v>
      </c>
      <c r="G44" s="867" t="s">
        <v>1583</v>
      </c>
      <c r="H44" s="836" t="s">
        <v>1376</v>
      </c>
      <c r="I44" s="797" t="s">
        <v>1347</v>
      </c>
      <c r="J44" s="839" t="s">
        <v>2983</v>
      </c>
      <c r="K44" s="842" t="s">
        <v>324</v>
      </c>
      <c r="L44" s="803" t="s">
        <v>618</v>
      </c>
      <c r="M44" s="873" t="s">
        <v>1535</v>
      </c>
      <c r="N44" s="1007" t="s">
        <v>1584</v>
      </c>
      <c r="O44" s="1007" t="s">
        <v>1585</v>
      </c>
      <c r="P44" s="867" t="s">
        <v>609</v>
      </c>
      <c r="Q44" s="879" t="s">
        <v>609</v>
      </c>
      <c r="R44" s="797" t="s">
        <v>353</v>
      </c>
      <c r="S44" s="1364">
        <f>IF(R44="Muy Alta",100%,IF(R44="Alta",80%,IF(R44="Media",60%,IF(R44="Baja",40%,IF(R44="Muy Baja",20%,"")))))</f>
        <v>0.8</v>
      </c>
      <c r="T44" s="1421"/>
      <c r="U44" s="1364" t="str">
        <f>IF(T44="Catastrófico",100%,IF(T44="Mayor",80%,IF(T44="Moderado",60%,IF(T44="Menor",40%,IF(T44="Leve",20%,"")))))</f>
        <v/>
      </c>
      <c r="V44" s="1400" t="s">
        <v>253</v>
      </c>
      <c r="W44" s="1364">
        <f>IF(V44="Catastrófico",100%,IF(V44="Mayor",80%,IF(V44="Moderado",60%,IF(V44="Menor",40%,IF(V44="Leve",20%,"")))))</f>
        <v>0.4</v>
      </c>
      <c r="X44" s="863" t="str">
        <f>IF(Y44=100%,"Catastrófico",IF(Y44=80%,"Mayor",IF(Y44=60%,"Moderado",IF(Y44=40%,"Menor",IF(Y44=20%,"Leve","")))))</f>
        <v>Menor</v>
      </c>
      <c r="Y44" s="1364">
        <f>IF(AND(U44="",W44=""),"",MAX(U44,W44))</f>
        <v>0.4</v>
      </c>
      <c r="Z44" s="1364" t="str">
        <f>CONCATENATE(R44,X44)</f>
        <v>AltaMenor</v>
      </c>
      <c r="AA44" s="845" t="str">
        <f>IF(Z44="Muy AltaLeve","Alto",IF(Z44="Muy AltaMenor","Alto",IF(Z44="Muy AltaModerado","Alto",IF(Z44="Muy AltaMayor","Alto",IF(Z44="Muy AltaCatastrófico","Extremo",IF(Z44="AltaLeve","Moderado",IF(Z44="AltaMenor","Moderado",IF(Z44="AltaModerado","Alto",IF(Z44="AltaMayor","Alto",IF(Z44="AltaCatastrófico","Extremo",IF(Z44="MediaLeve","Moderado",IF(Z44="MediaMenor","Moderado",IF(Z44="MediaModerado","Moderado",IF(Z44="MediaMayor","Alto",IF(Z44="MediaCatastrófico","Extremo",IF(Z44="BajaLeve","Bajo",IF(Z44="BajaMenor","Moderado",IF(Z44="BajaModerado","Moderado",IF(Z44="BajaMayor","Alto",IF(Z44="BajaCatastrófico","Extremo",IF(Z44="Muy BajaLeve","Bajo",IF(Z44="Muy BajaMenor","Bajo",IF(Z44="Muy BajaModerado","Moderado",IF(Z44="Muy BajaMayor","Alto",IF(Z44="Muy BajaCatastrófico","Extremo","")))))))))))))))))))))))))</f>
        <v>Moderado</v>
      </c>
      <c r="AB44" s="98">
        <v>1</v>
      </c>
      <c r="AC44" s="224" t="s">
        <v>1586</v>
      </c>
      <c r="AD44" s="224" t="s">
        <v>1564</v>
      </c>
      <c r="AE44" s="224" t="s">
        <v>1587</v>
      </c>
      <c r="AF44" s="315" t="str">
        <f t="shared" si="0"/>
        <v>Probabilidad</v>
      </c>
      <c r="AG44" s="316" t="s">
        <v>216</v>
      </c>
      <c r="AH44" s="765">
        <f t="shared" si="1"/>
        <v>0.25</v>
      </c>
      <c r="AI44" s="316" t="s">
        <v>217</v>
      </c>
      <c r="AJ44" s="765">
        <f t="shared" si="2"/>
        <v>0.15</v>
      </c>
      <c r="AK44" s="317">
        <f t="shared" si="3"/>
        <v>0.4</v>
      </c>
      <c r="AL44" s="318">
        <f>IFERROR(IF(AF44="Probabilidad",(S44-(+S44*AK44)),IF(AF44="Impacto",S44,"")),"")</f>
        <v>0.48</v>
      </c>
      <c r="AM44" s="318">
        <f>IFERROR(IF(AF44="Impacto",(Y44-(+Y44*AK44)),IF(AF44="Probabilidad",Y44,"")),"")</f>
        <v>0.4</v>
      </c>
      <c r="AN44" s="319" t="s">
        <v>218</v>
      </c>
      <c r="AO44" s="319" t="s">
        <v>296</v>
      </c>
      <c r="AP44" s="319" t="s">
        <v>243</v>
      </c>
      <c r="AQ44" s="319" t="s">
        <v>221</v>
      </c>
      <c r="AR44" s="1419" t="s">
        <v>1588</v>
      </c>
      <c r="AS44" s="854">
        <f>S44</f>
        <v>0.8</v>
      </c>
      <c r="AT44" s="854">
        <f>IF(AL44="","",MIN(AL44:AL49))</f>
        <v>6.2207999999999986E-2</v>
      </c>
      <c r="AU44" s="851" t="str">
        <f>IFERROR(IF(AT44="","",IF(AT44&lt;=0.2,"Muy Baja",IF(AT44&lt;=0.4,"Baja",IF(AT44&lt;=0.6,"Media",IF(AT44&lt;=0.8,"Alta","Muy Alta"))))),"")</f>
        <v>Muy Baja</v>
      </c>
      <c r="AV44" s="854">
        <f>Y44</f>
        <v>0.4</v>
      </c>
      <c r="AW44" s="854">
        <f>IF(AM44="","",MIN(AM44:AM49))</f>
        <v>0.30000000000000004</v>
      </c>
      <c r="AX44" s="851" t="str">
        <f>IFERROR(IF(AW44="","",IF(AW44&lt;=0.2,"Leve",IF(AW44&lt;=0.4,"Menor",IF(AW44&lt;=0.6,"Moderado",IF(AW44&lt;=0.8,"Mayor","Catastrófico"))))),"")</f>
        <v>Menor</v>
      </c>
      <c r="AY44" s="851" t="str">
        <f>AA44</f>
        <v>Moderado</v>
      </c>
      <c r="AZ44" s="851" t="str">
        <f>IFERROR(IF(OR(AND(AU44="Muy Baja",AX44="Leve"),AND(AU44="Muy Baja",AX44="Menor"),AND(AU44="Baja",AX44="Leve")),"Bajo",IF(OR(AND(AU44="Muy baja",AX44="Moderado"),AND(AU44="Baja",AX44="Menor"),AND(AU44="Baja",AX44="Moderado"),AND(AU44="Media",AX44="Leve"),AND(AU44="Media",AX44="Menor"),AND(AU44="Media",AX44="Moderado"),AND(AU44="Alta",AX44="Leve"),AND(AU44="Alta",AX44="Menor")),"Moderado",IF(OR(AND(AU44="Muy Baja",AX44="Mayor"),AND(AU44="Baja",AX44="Mayor"),AND(AU44="Media",AX44="Mayor"),AND(AU44="Alta",AX44="Moderado"),AND(AU44="Alta",AX44="Mayor"),AND(AU44="Muy Alta",AX44="Leve"),AND(AU44="Muy Alta",AX44="Menor"),AND(AU44="Muy Alta",AX44="Moderado"),AND(AU44="Muy Alta",AX44="Mayor")),"Alto",IF(OR(AND(AU44="Muy Baja",AX44="Catastrófico"),AND(AU44="Baja",AX44="Catastrófico"),AND(AU44="Media",AX44="Catastrófico"),AND(AU44="Alta",AX44="Catastrófico"),AND(AU44="Muy Alta",AX44="Catastrófico")),"Extremo","")))),"")</f>
        <v>Bajo</v>
      </c>
      <c r="BA44" s="797" t="s">
        <v>257</v>
      </c>
      <c r="BB44" s="218"/>
      <c r="BC44" s="218"/>
      <c r="BD44" s="103" t="str">
        <f>IF(SUM(BE44:BH44)=0,"",SUM(BE44:BH44))</f>
        <v/>
      </c>
      <c r="BE44" s="50"/>
      <c r="BF44" s="50"/>
      <c r="BG44" s="50"/>
      <c r="BH44" s="50"/>
      <c r="BI44" s="47"/>
      <c r="BJ44" s="47"/>
      <c r="BK44" s="47"/>
      <c r="BL44" s="47"/>
      <c r="BM44" s="49"/>
      <c r="BN44" s="49"/>
      <c r="BO44" s="49"/>
      <c r="BP44" s="49"/>
      <c r="BQ44" s="105" t="str">
        <f>IF(SUM(BM44:BP44)=0,"",SUM(BM44:BP44))</f>
        <v/>
      </c>
      <c r="BR44" s="761" t="str">
        <f>IF(ISERROR(BQ44/BD44),"",(BQ44/BD44))</f>
        <v/>
      </c>
      <c r="BS44" s="818" t="s">
        <v>609</v>
      </c>
      <c r="BT44" s="867" t="s">
        <v>305</v>
      </c>
      <c r="BU44" s="867" t="s">
        <v>278</v>
      </c>
      <c r="BV44" s="867" t="s">
        <v>278</v>
      </c>
    </row>
    <row r="45" spans="1:74" ht="150.75" customHeight="1" x14ac:dyDescent="0.25">
      <c r="A45" s="1062"/>
      <c r="B45" s="928"/>
      <c r="C45" s="1193"/>
      <c r="D45" s="828"/>
      <c r="E45" s="831"/>
      <c r="F45" s="834"/>
      <c r="G45" s="868"/>
      <c r="H45" s="837"/>
      <c r="I45" s="798"/>
      <c r="J45" s="840"/>
      <c r="K45" s="843"/>
      <c r="L45" s="804"/>
      <c r="M45" s="874"/>
      <c r="N45" s="1008"/>
      <c r="O45" s="1008"/>
      <c r="P45" s="868"/>
      <c r="Q45" s="880"/>
      <c r="R45" s="798"/>
      <c r="S45" s="1365"/>
      <c r="T45" s="1413"/>
      <c r="U45" s="1365"/>
      <c r="V45" s="1401"/>
      <c r="W45" s="1365"/>
      <c r="X45" s="864"/>
      <c r="Y45" s="1365"/>
      <c r="Z45" s="1365"/>
      <c r="AA45" s="846"/>
      <c r="AB45" s="152">
        <v>2</v>
      </c>
      <c r="AC45" s="225" t="s">
        <v>1589</v>
      </c>
      <c r="AD45" s="225" t="s">
        <v>1561</v>
      </c>
      <c r="AE45" s="320" t="s">
        <v>1590</v>
      </c>
      <c r="AF45" s="315" t="str">
        <f t="shared" si="0"/>
        <v>Impacto</v>
      </c>
      <c r="AG45" s="321" t="s">
        <v>267</v>
      </c>
      <c r="AH45" s="765">
        <f t="shared" si="1"/>
        <v>0.1</v>
      </c>
      <c r="AI45" s="321" t="s">
        <v>217</v>
      </c>
      <c r="AJ45" s="765">
        <f t="shared" si="2"/>
        <v>0.15</v>
      </c>
      <c r="AK45" s="317">
        <f t="shared" si="3"/>
        <v>0.25</v>
      </c>
      <c r="AL45" s="322">
        <f>IFERROR(IF(AND(AF44="Probabilidad",AF45="Probabilidad"),(AL44-(+AL44*AK45)),IF(AF45="Probabilidad",(S44-(+S44*AK45)),IF(AF45="Impacto",AL44,""))),"")</f>
        <v>0.48</v>
      </c>
      <c r="AM45" s="322">
        <f>IFERROR(IF(AND(AF44="Impacto",AF45="Impacto"),(AM44-(+AM44*AK45)),IF(AF45="Impacto",(Y44-(+Y44*AK45)),IF(AF45="Probabilidad",AM44,""))),"")</f>
        <v>0.30000000000000004</v>
      </c>
      <c r="AN45" s="321" t="s">
        <v>218</v>
      </c>
      <c r="AO45" s="321" t="s">
        <v>475</v>
      </c>
      <c r="AP45" s="321" t="s">
        <v>243</v>
      </c>
      <c r="AQ45" s="321" t="s">
        <v>221</v>
      </c>
      <c r="AR45" s="1047"/>
      <c r="AS45" s="855"/>
      <c r="AT45" s="855"/>
      <c r="AU45" s="852"/>
      <c r="AV45" s="855"/>
      <c r="AW45" s="855"/>
      <c r="AX45" s="852"/>
      <c r="AY45" s="852"/>
      <c r="AZ45" s="852"/>
      <c r="BA45" s="798"/>
      <c r="BB45" s="130"/>
      <c r="BC45" s="130"/>
      <c r="BD45" s="150" t="str">
        <f t="shared" ref="BD45:BD67" si="7">IF(SUM(BE45:BH45)=0,"",SUM(BE45:BH45))</f>
        <v/>
      </c>
      <c r="BE45" s="156"/>
      <c r="BF45" s="156"/>
      <c r="BG45" s="156"/>
      <c r="BH45" s="156"/>
      <c r="BI45" s="131"/>
      <c r="BJ45" s="131"/>
      <c r="BK45" s="131"/>
      <c r="BL45" s="131"/>
      <c r="BM45" s="157"/>
      <c r="BN45" s="157"/>
      <c r="BO45" s="157"/>
      <c r="BP45" s="157"/>
      <c r="BQ45" s="158" t="str">
        <f>IF(SUM(BM45:BP45)=0,"",SUM(BM45:BP45))</f>
        <v/>
      </c>
      <c r="BR45" s="762" t="str">
        <f>IF(ISERROR(BQ45/BD45),"",(BQ45/BD45))</f>
        <v/>
      </c>
      <c r="BS45" s="819"/>
      <c r="BT45" s="868"/>
      <c r="BU45" s="868"/>
      <c r="BV45" s="868"/>
    </row>
    <row r="46" spans="1:74" ht="177.75" customHeight="1" x14ac:dyDescent="0.25">
      <c r="A46" s="1062"/>
      <c r="B46" s="928"/>
      <c r="C46" s="1193"/>
      <c r="D46" s="828"/>
      <c r="E46" s="831"/>
      <c r="F46" s="834"/>
      <c r="G46" s="868"/>
      <c r="H46" s="837"/>
      <c r="I46" s="798"/>
      <c r="J46" s="840"/>
      <c r="K46" s="843"/>
      <c r="L46" s="804"/>
      <c r="M46" s="874"/>
      <c r="N46" s="1008"/>
      <c r="O46" s="1008"/>
      <c r="P46" s="868"/>
      <c r="Q46" s="880"/>
      <c r="R46" s="798"/>
      <c r="S46" s="1365"/>
      <c r="T46" s="1413"/>
      <c r="U46" s="1365"/>
      <c r="V46" s="1401"/>
      <c r="W46" s="1365"/>
      <c r="X46" s="864"/>
      <c r="Y46" s="1365"/>
      <c r="Z46" s="1365"/>
      <c r="AA46" s="846"/>
      <c r="AB46" s="152">
        <v>3</v>
      </c>
      <c r="AC46" s="225" t="s">
        <v>1591</v>
      </c>
      <c r="AD46" s="225" t="s">
        <v>1592</v>
      </c>
      <c r="AE46" s="320" t="s">
        <v>1593</v>
      </c>
      <c r="AF46" s="315" t="str">
        <f t="shared" si="0"/>
        <v>Probabilidad</v>
      </c>
      <c r="AG46" s="321" t="s">
        <v>286</v>
      </c>
      <c r="AH46" s="765">
        <f t="shared" si="1"/>
        <v>0.15</v>
      </c>
      <c r="AI46" s="321" t="s">
        <v>814</v>
      </c>
      <c r="AJ46" s="765">
        <f t="shared" si="2"/>
        <v>0.25</v>
      </c>
      <c r="AK46" s="317">
        <f t="shared" si="3"/>
        <v>0.4</v>
      </c>
      <c r="AL46" s="322">
        <f>IFERROR(IF(AND(AF45="Probabilidad",AF46="Probabilidad"),(AL45-(+AL45*AK46)),IF(AND(AF45="Impacto",AF46="Probabilidad"),(AL44-(+AL44*AK46)),IF(AF46="Impacto",AL45,""))),"")</f>
        <v>0.28799999999999998</v>
      </c>
      <c r="AM46" s="322">
        <f>IFERROR(IF(AND(AF45="Impacto",AF46="Impacto"),(AM45-(+AM45*AK46)),IF(AND(AF45="Probabilidad",AF46="Impacto"),(AM44-(+AM44*AK46)),IF(AF46="Probabilidad",AM45,""))),"")</f>
        <v>0.30000000000000004</v>
      </c>
      <c r="AN46" s="321" t="s">
        <v>1286</v>
      </c>
      <c r="AO46" s="321" t="s">
        <v>296</v>
      </c>
      <c r="AP46" s="321" t="s">
        <v>243</v>
      </c>
      <c r="AQ46" s="321" t="s">
        <v>221</v>
      </c>
      <c r="AR46" s="1047"/>
      <c r="AS46" s="855"/>
      <c r="AT46" s="855"/>
      <c r="AU46" s="852"/>
      <c r="AV46" s="855"/>
      <c r="AW46" s="855"/>
      <c r="AX46" s="852"/>
      <c r="AY46" s="852"/>
      <c r="AZ46" s="852"/>
      <c r="BA46" s="798"/>
      <c r="BB46" s="130"/>
      <c r="BC46" s="130"/>
      <c r="BD46" s="150" t="str">
        <f t="shared" si="7"/>
        <v/>
      </c>
      <c r="BE46" s="156"/>
      <c r="BF46" s="156"/>
      <c r="BG46" s="156"/>
      <c r="BH46" s="156"/>
      <c r="BI46" s="131"/>
      <c r="BJ46" s="131"/>
      <c r="BK46" s="131"/>
      <c r="BL46" s="131"/>
      <c r="BM46" s="157"/>
      <c r="BN46" s="157"/>
      <c r="BO46" s="157"/>
      <c r="BP46" s="157"/>
      <c r="BQ46" s="158" t="str">
        <f t="shared" ref="BQ46:BQ67" si="8">IF(SUM(BM46:BP46)=0,"",SUM(BM46:BP46))</f>
        <v/>
      </c>
      <c r="BR46" s="762" t="str">
        <f t="shared" ref="BR46:BR67" si="9">IF(ISERROR(BQ46/BD46),"",(BQ46/BD46))</f>
        <v/>
      </c>
      <c r="BS46" s="819"/>
      <c r="BT46" s="868"/>
      <c r="BU46" s="868"/>
      <c r="BV46" s="868"/>
    </row>
    <row r="47" spans="1:74" ht="177.75" customHeight="1" x14ac:dyDescent="0.25">
      <c r="A47" s="1062"/>
      <c r="B47" s="928"/>
      <c r="C47" s="1193"/>
      <c r="D47" s="828"/>
      <c r="E47" s="831"/>
      <c r="F47" s="834"/>
      <c r="G47" s="868"/>
      <c r="H47" s="837"/>
      <c r="I47" s="798"/>
      <c r="J47" s="840"/>
      <c r="K47" s="843"/>
      <c r="L47" s="804"/>
      <c r="M47" s="874"/>
      <c r="N47" s="1008"/>
      <c r="O47" s="1008"/>
      <c r="P47" s="868"/>
      <c r="Q47" s="880"/>
      <c r="R47" s="798"/>
      <c r="S47" s="1365"/>
      <c r="T47" s="1413"/>
      <c r="U47" s="1365"/>
      <c r="V47" s="1401"/>
      <c r="W47" s="1365"/>
      <c r="X47" s="864"/>
      <c r="Y47" s="1365"/>
      <c r="Z47" s="1365"/>
      <c r="AA47" s="846"/>
      <c r="AB47" s="152">
        <v>4</v>
      </c>
      <c r="AC47" s="225" t="s">
        <v>1594</v>
      </c>
      <c r="AD47" s="225" t="s">
        <v>1564</v>
      </c>
      <c r="AE47" s="225" t="s">
        <v>1595</v>
      </c>
      <c r="AF47" s="315" t="str">
        <f t="shared" si="0"/>
        <v>Probabilidad</v>
      </c>
      <c r="AG47" s="321" t="s">
        <v>216</v>
      </c>
      <c r="AH47" s="765">
        <f t="shared" si="1"/>
        <v>0.25</v>
      </c>
      <c r="AI47" s="321" t="s">
        <v>217</v>
      </c>
      <c r="AJ47" s="765">
        <f t="shared" si="2"/>
        <v>0.15</v>
      </c>
      <c r="AK47" s="317">
        <f t="shared" si="3"/>
        <v>0.4</v>
      </c>
      <c r="AL47" s="322">
        <f>IFERROR(IF(AND(AF46="Probabilidad",AF47="Probabilidad"),(AL46-(+AL46*AK47)),IF(AND(AF46="Impacto",AF47="Probabilidad"),(AL45-(+AL45*AK47)),IF(AF47="Impacto",AL46,""))),"")</f>
        <v>0.17279999999999998</v>
      </c>
      <c r="AM47" s="322">
        <f>IFERROR(IF(AND(AF46="Impacto",AF47="Impacto"),(AM46-(+AM46*AK47)),IF(AND(AF46="Probabilidad",AF47="Impacto"),(AM45-(+AM45*AK47)),IF(AF47="Probabilidad",AM46,""))),"")</f>
        <v>0.30000000000000004</v>
      </c>
      <c r="AN47" s="321" t="s">
        <v>218</v>
      </c>
      <c r="AO47" s="321" t="s">
        <v>296</v>
      </c>
      <c r="AP47" s="321" t="s">
        <v>243</v>
      </c>
      <c r="AQ47" s="321" t="s">
        <v>221</v>
      </c>
      <c r="AR47" s="1047"/>
      <c r="AS47" s="855"/>
      <c r="AT47" s="855"/>
      <c r="AU47" s="852"/>
      <c r="AV47" s="855"/>
      <c r="AW47" s="855"/>
      <c r="AX47" s="852"/>
      <c r="AY47" s="852"/>
      <c r="AZ47" s="852"/>
      <c r="BA47" s="798"/>
      <c r="BB47" s="130"/>
      <c r="BC47" s="130"/>
      <c r="BD47" s="150" t="str">
        <f t="shared" si="7"/>
        <v/>
      </c>
      <c r="BE47" s="156"/>
      <c r="BF47" s="156"/>
      <c r="BG47" s="156"/>
      <c r="BH47" s="156"/>
      <c r="BI47" s="131"/>
      <c r="BJ47" s="131"/>
      <c r="BK47" s="131"/>
      <c r="BL47" s="131"/>
      <c r="BM47" s="157"/>
      <c r="BN47" s="157"/>
      <c r="BO47" s="157"/>
      <c r="BP47" s="157"/>
      <c r="BQ47" s="158" t="str">
        <f t="shared" si="8"/>
        <v/>
      </c>
      <c r="BR47" s="762" t="str">
        <f t="shared" si="9"/>
        <v/>
      </c>
      <c r="BS47" s="819"/>
      <c r="BT47" s="868"/>
      <c r="BU47" s="868"/>
      <c r="BV47" s="868"/>
    </row>
    <row r="48" spans="1:74" ht="150.75" customHeight="1" x14ac:dyDescent="0.25">
      <c r="A48" s="1062"/>
      <c r="B48" s="928"/>
      <c r="C48" s="1193"/>
      <c r="D48" s="828"/>
      <c r="E48" s="831"/>
      <c r="F48" s="834"/>
      <c r="G48" s="868"/>
      <c r="H48" s="837"/>
      <c r="I48" s="798"/>
      <c r="J48" s="840"/>
      <c r="K48" s="843"/>
      <c r="L48" s="804"/>
      <c r="M48" s="874"/>
      <c r="N48" s="1008"/>
      <c r="O48" s="1008"/>
      <c r="P48" s="868"/>
      <c r="Q48" s="880"/>
      <c r="R48" s="798"/>
      <c r="S48" s="1365"/>
      <c r="T48" s="1413"/>
      <c r="U48" s="1365"/>
      <c r="V48" s="1401"/>
      <c r="W48" s="1365"/>
      <c r="X48" s="864"/>
      <c r="Y48" s="1365"/>
      <c r="Z48" s="1365"/>
      <c r="AA48" s="846"/>
      <c r="AB48" s="152">
        <v>5</v>
      </c>
      <c r="AC48" s="225" t="s">
        <v>1596</v>
      </c>
      <c r="AD48" s="225" t="s">
        <v>1564</v>
      </c>
      <c r="AE48" s="225" t="s">
        <v>1597</v>
      </c>
      <c r="AF48" s="315" t="str">
        <f t="shared" si="0"/>
        <v>Probabilidad</v>
      </c>
      <c r="AG48" s="321" t="s">
        <v>216</v>
      </c>
      <c r="AH48" s="765">
        <f t="shared" si="1"/>
        <v>0.25</v>
      </c>
      <c r="AI48" s="321" t="s">
        <v>217</v>
      </c>
      <c r="AJ48" s="765">
        <f t="shared" si="2"/>
        <v>0.15</v>
      </c>
      <c r="AK48" s="317">
        <f t="shared" si="3"/>
        <v>0.4</v>
      </c>
      <c r="AL48" s="322">
        <f>IFERROR(IF(AND(AF47="Probabilidad",AF48="Probabilidad"),(AL47-(+AL47*AK48)),IF(AND(AF47="Impacto",AF48="Probabilidad"),(AL46-(+AL46*AK48)),IF(AF48="Impacto",AL47,""))),"")</f>
        <v>0.10367999999999998</v>
      </c>
      <c r="AM48" s="322">
        <f>IFERROR(IF(AND(AF47="Impacto",AF48="Impacto"),(AM47-(+AM47*AK48)),IF(AND(AF47="Probabilidad",AF48="Impacto"),(AM46-(+AM46*AK48)),IF(AF48="Probabilidad",AM47,""))),"")</f>
        <v>0.30000000000000004</v>
      </c>
      <c r="AN48" s="321" t="s">
        <v>218</v>
      </c>
      <c r="AO48" s="321" t="s">
        <v>475</v>
      </c>
      <c r="AP48" s="321" t="s">
        <v>243</v>
      </c>
      <c r="AQ48" s="321" t="s">
        <v>221</v>
      </c>
      <c r="AR48" s="1047"/>
      <c r="AS48" s="855"/>
      <c r="AT48" s="855"/>
      <c r="AU48" s="852"/>
      <c r="AV48" s="855"/>
      <c r="AW48" s="855"/>
      <c r="AX48" s="852"/>
      <c r="AY48" s="852"/>
      <c r="AZ48" s="852"/>
      <c r="BA48" s="798"/>
      <c r="BB48" s="130"/>
      <c r="BC48" s="130"/>
      <c r="BD48" s="150" t="str">
        <f t="shared" si="7"/>
        <v/>
      </c>
      <c r="BE48" s="156"/>
      <c r="BF48" s="156"/>
      <c r="BG48" s="156"/>
      <c r="BH48" s="156"/>
      <c r="BI48" s="131"/>
      <c r="BJ48" s="131"/>
      <c r="BK48" s="131"/>
      <c r="BL48" s="131"/>
      <c r="BM48" s="157"/>
      <c r="BN48" s="157"/>
      <c r="BO48" s="157"/>
      <c r="BP48" s="157"/>
      <c r="BQ48" s="158" t="str">
        <f t="shared" si="8"/>
        <v/>
      </c>
      <c r="BR48" s="762" t="str">
        <f t="shared" si="9"/>
        <v/>
      </c>
      <c r="BS48" s="819"/>
      <c r="BT48" s="868"/>
      <c r="BU48" s="868"/>
      <c r="BV48" s="868"/>
    </row>
    <row r="49" spans="1:74" ht="172.5" thickBot="1" x14ac:dyDescent="0.3">
      <c r="A49" s="1062"/>
      <c r="B49" s="928"/>
      <c r="C49" s="1193"/>
      <c r="D49" s="829"/>
      <c r="E49" s="832"/>
      <c r="F49" s="835"/>
      <c r="G49" s="869"/>
      <c r="H49" s="838"/>
      <c r="I49" s="799"/>
      <c r="J49" s="841"/>
      <c r="K49" s="844"/>
      <c r="L49" s="805"/>
      <c r="M49" s="875"/>
      <c r="N49" s="1009"/>
      <c r="O49" s="1009"/>
      <c r="P49" s="869"/>
      <c r="Q49" s="881"/>
      <c r="R49" s="799"/>
      <c r="S49" s="1366"/>
      <c r="T49" s="1425"/>
      <c r="U49" s="1366"/>
      <c r="V49" s="1402"/>
      <c r="W49" s="1366"/>
      <c r="X49" s="865"/>
      <c r="Y49" s="1366"/>
      <c r="Z49" s="1366"/>
      <c r="AA49" s="847"/>
      <c r="AB49" s="164">
        <v>6</v>
      </c>
      <c r="AC49" s="323" t="s">
        <v>1598</v>
      </c>
      <c r="AD49" s="323" t="s">
        <v>1592</v>
      </c>
      <c r="AE49" s="323" t="s">
        <v>1599</v>
      </c>
      <c r="AF49" s="324" t="str">
        <f t="shared" si="0"/>
        <v>Probabilidad</v>
      </c>
      <c r="AG49" s="325" t="s">
        <v>216</v>
      </c>
      <c r="AH49" s="766">
        <f t="shared" si="1"/>
        <v>0.25</v>
      </c>
      <c r="AI49" s="325" t="s">
        <v>217</v>
      </c>
      <c r="AJ49" s="766">
        <f t="shared" si="2"/>
        <v>0.15</v>
      </c>
      <c r="AK49" s="326">
        <f t="shared" si="3"/>
        <v>0.4</v>
      </c>
      <c r="AL49" s="322">
        <f>IFERROR(IF(AND(AF48="Probabilidad",AF49="Probabilidad"),(AL48-(+AL48*AK49)),IF(AND(AF48="Impacto",AF49="Probabilidad"),(AL47-(+AL47*AK49)),IF(AF49="Impacto",AL48,""))),"")</f>
        <v>6.2207999999999986E-2</v>
      </c>
      <c r="AM49" s="322">
        <f>IFERROR(IF(AND(AF48="Impacto",AF49="Impacto"),(AM48-(+AM48*AK49)),IF(AND(AF48="Probabilidad",AF49="Impacto"),(AM47-(+AM47*AK49)),IF(AF49="Probabilidad",AM48,""))),"")</f>
        <v>0.30000000000000004</v>
      </c>
      <c r="AN49" s="327" t="s">
        <v>218</v>
      </c>
      <c r="AO49" s="328" t="s">
        <v>296</v>
      </c>
      <c r="AP49" s="328" t="s">
        <v>243</v>
      </c>
      <c r="AQ49" s="328" t="s">
        <v>221</v>
      </c>
      <c r="AR49" s="1424"/>
      <c r="AS49" s="856"/>
      <c r="AT49" s="856"/>
      <c r="AU49" s="853"/>
      <c r="AV49" s="856"/>
      <c r="AW49" s="856"/>
      <c r="AX49" s="853"/>
      <c r="AY49" s="853"/>
      <c r="AZ49" s="853"/>
      <c r="BA49" s="799"/>
      <c r="BB49" s="167"/>
      <c r="BC49" s="167"/>
      <c r="BD49" s="161" t="str">
        <f t="shared" si="7"/>
        <v/>
      </c>
      <c r="BE49" s="168"/>
      <c r="BF49" s="168"/>
      <c r="BG49" s="168"/>
      <c r="BH49" s="168"/>
      <c r="BI49" s="169"/>
      <c r="BJ49" s="169"/>
      <c r="BK49" s="169"/>
      <c r="BL49" s="169"/>
      <c r="BM49" s="170"/>
      <c r="BN49" s="170"/>
      <c r="BO49" s="170"/>
      <c r="BP49" s="170"/>
      <c r="BQ49" s="171" t="str">
        <f t="shared" si="8"/>
        <v/>
      </c>
      <c r="BR49" s="764" t="str">
        <f t="shared" si="9"/>
        <v/>
      </c>
      <c r="BS49" s="820"/>
      <c r="BT49" s="869"/>
      <c r="BU49" s="869"/>
      <c r="BV49" s="869"/>
    </row>
    <row r="50" spans="1:74" ht="160.15" customHeight="1" x14ac:dyDescent="0.25">
      <c r="A50" s="1062"/>
      <c r="B50" s="928"/>
      <c r="C50" s="1193"/>
      <c r="D50" s="827" t="s">
        <v>1533</v>
      </c>
      <c r="E50" s="830" t="s">
        <v>205</v>
      </c>
      <c r="F50" s="833">
        <v>2</v>
      </c>
      <c r="G50" s="803" t="s">
        <v>1583</v>
      </c>
      <c r="H50" s="836" t="s">
        <v>1376</v>
      </c>
      <c r="I50" s="797" t="s">
        <v>1344</v>
      </c>
      <c r="J50" s="839" t="s">
        <v>2984</v>
      </c>
      <c r="K50" s="842" t="s">
        <v>324</v>
      </c>
      <c r="L50" s="803" t="s">
        <v>618</v>
      </c>
      <c r="M50" s="873" t="s">
        <v>1535</v>
      </c>
      <c r="N50" s="1007" t="s">
        <v>1600</v>
      </c>
      <c r="O50" s="1007" t="s">
        <v>1601</v>
      </c>
      <c r="P50" s="867" t="s">
        <v>609</v>
      </c>
      <c r="Q50" s="879" t="s">
        <v>609</v>
      </c>
      <c r="R50" s="797" t="s">
        <v>353</v>
      </c>
      <c r="S50" s="1364">
        <f>IF(R50="Muy Alta",100%,IF(R50="Alta",80%,IF(R50="Media",60%,IF(R50="Baja",40%,IF(R50="Muy Baja",20%,"")))))</f>
        <v>0.8</v>
      </c>
      <c r="T50" s="1421"/>
      <c r="U50" s="1364" t="str">
        <f>IF(T50="Catastrófico",100%,IF(T50="Mayor",80%,IF(T50="Moderado",60%,IF(T50="Menor",40%,IF(T50="Leve",20%,"")))))</f>
        <v/>
      </c>
      <c r="V50" s="797" t="s">
        <v>253</v>
      </c>
      <c r="W50" s="1364">
        <f>IF(V50="Catastrófico",100%,IF(V50="Mayor",80%,IF(V50="Moderado",60%,IF(V50="Menor",40%,IF(V50="Leve",20%,"")))))</f>
        <v>0.4</v>
      </c>
      <c r="X50" s="863" t="str">
        <f>IF(Y50=100%,"Catastrófico",IF(Y50=80%,"Mayor",IF(Y50=60%,"Moderado",IF(Y50=40%,"Menor",IF(Y50=20%,"Leve","")))))</f>
        <v>Menor</v>
      </c>
      <c r="Y50" s="1364">
        <f>IF(AND(U50="",W50=""),"",MAX(U50,W50))</f>
        <v>0.4</v>
      </c>
      <c r="Z50" s="1364" t="str">
        <f>CONCATENATE(R50,X50)</f>
        <v>AltaMenor</v>
      </c>
      <c r="AA50" s="851" t="str">
        <f>IF(Z50="Muy AltaLeve","Alto",IF(Z50="Muy AltaMenor","Alto",IF(Z50="Muy AltaModerado","Alto",IF(Z50="Muy AltaMayor","Alto",IF(Z50="Muy AltaCatastrófico","Extremo",IF(Z50="AltaLeve","Moderado",IF(Z50="AltaMenor","Moderado",IF(Z50="AltaModerado","Alto",IF(Z50="AltaMayor","Alto",IF(Z50="AltaCatastrófico","Extremo",IF(Z50="MediaLeve","Moderado",IF(Z50="MediaMenor","Moderado",IF(Z50="MediaModerado","Moderado",IF(Z50="MediaMayor","Alto",IF(Z50="MediaCatastrófico","Extremo",IF(Z50="BajaLeve","Bajo",IF(Z50="BajaMenor","Moderado",IF(Z50="BajaModerado","Moderado",IF(Z50="BajaMayor","Alto",IF(Z50="BajaCatastrófico","Extremo",IF(Z50="Muy BajaLeve","Bajo",IF(Z50="Muy BajaMenor","Bajo",IF(Z50="Muy BajaModerado","Moderado",IF(Z50="Muy BajaMayor","Alto",IF(Z50="Muy BajaCatastrófico","Extremo","")))))))))))))))))))))))))</f>
        <v>Moderado</v>
      </c>
      <c r="AB50" s="98">
        <v>1</v>
      </c>
      <c r="AC50" s="224" t="s">
        <v>1586</v>
      </c>
      <c r="AD50" s="329" t="s">
        <v>1539</v>
      </c>
      <c r="AE50" s="224" t="s">
        <v>1587</v>
      </c>
      <c r="AF50" s="330" t="str">
        <f t="shared" si="0"/>
        <v>Probabilidad</v>
      </c>
      <c r="AG50" s="316" t="s">
        <v>216</v>
      </c>
      <c r="AH50" s="767">
        <f t="shared" si="1"/>
        <v>0.25</v>
      </c>
      <c r="AI50" s="316" t="s">
        <v>217</v>
      </c>
      <c r="AJ50" s="767">
        <f t="shared" si="2"/>
        <v>0.15</v>
      </c>
      <c r="AK50" s="331">
        <f t="shared" si="3"/>
        <v>0.4</v>
      </c>
      <c r="AL50" s="318">
        <f>IFERROR(IF(AF50="Probabilidad",(S50-(+S50*AK50)),IF(AF50="Impacto",S50,"")),"")</f>
        <v>0.48</v>
      </c>
      <c r="AM50" s="318">
        <f>IFERROR(IF(AF50="Impacto",(Y50-(+Y50*AK50)),IF(AF50="Probabilidad",Y50,"")),"")</f>
        <v>0.4</v>
      </c>
      <c r="AN50" s="319" t="s">
        <v>218</v>
      </c>
      <c r="AO50" s="319" t="s">
        <v>296</v>
      </c>
      <c r="AP50" s="319" t="s">
        <v>243</v>
      </c>
      <c r="AQ50" s="319" t="s">
        <v>221</v>
      </c>
      <c r="AR50" s="1419" t="s">
        <v>1588</v>
      </c>
      <c r="AS50" s="854">
        <f>S50</f>
        <v>0.8</v>
      </c>
      <c r="AT50" s="854">
        <f>IF(AL50="","",MIN(AL50:AL55))</f>
        <v>0.10367999999999998</v>
      </c>
      <c r="AU50" s="851" t="str">
        <f>IFERROR(IF(AT50="","",IF(AT50&lt;=0.2,"Muy Baja",IF(AT50&lt;=0.4,"Baja",IF(AT50&lt;=0.6,"Media",IF(AT50&lt;=0.8,"Alta","Muy Alta"))))),"")</f>
        <v>Muy Baja</v>
      </c>
      <c r="AV50" s="854">
        <f>Y50</f>
        <v>0.4</v>
      </c>
      <c r="AW50" s="854">
        <f>IF(AM50="","",MIN(AM50:AM55))</f>
        <v>0.22500000000000003</v>
      </c>
      <c r="AX50" s="851" t="str">
        <f>IFERROR(IF(AW50="","",IF(AW50&lt;=0.2,"Leve",IF(AW50&lt;=0.4,"Menor",IF(AW50&lt;=0.6,"Moderado",IF(AW50&lt;=0.8,"Mayor","Catastrófico"))))),"")</f>
        <v>Menor</v>
      </c>
      <c r="AY50" s="851" t="str">
        <f>AA50</f>
        <v>Moderado</v>
      </c>
      <c r="AZ50" s="851" t="str">
        <f>IFERROR(IF(OR(AND(AU50="Muy Baja",AX50="Leve"),AND(AU50="Muy Baja",AX50="Menor"),AND(AU50="Baja",AX50="Leve")),"Bajo",IF(OR(AND(AU50="Muy baja",AX50="Moderado"),AND(AU50="Baja",AX50="Menor"),AND(AU50="Baja",AX50="Moderado"),AND(AU50="Media",AX50="Leve"),AND(AU50="Media",AX50="Menor"),AND(AU50="Media",AX50="Moderado"),AND(AU50="Alta",AX50="Leve"),AND(AU50="Alta",AX50="Menor")),"Moderado",IF(OR(AND(AU50="Muy Baja",AX50="Mayor"),AND(AU50="Baja",AX50="Mayor"),AND(AU50="Media",AX50="Mayor"),AND(AU50="Alta",AX50="Moderado"),AND(AU50="Alta",AX50="Mayor"),AND(AU50="Muy Alta",AX50="Leve"),AND(AU50="Muy Alta",AX50="Menor"),AND(AU50="Muy Alta",AX50="Moderado"),AND(AU50="Muy Alta",AX50="Mayor")),"Alto",IF(OR(AND(AU50="Muy Baja",AX50="Catastrófico"),AND(AU50="Baja",AX50="Catastrófico"),AND(AU50="Media",AX50="Catastrófico"),AND(AU50="Alta",AX50="Catastrófico"),AND(AU50="Muy Alta",AX50="Catastrófico")),"Extremo","")))),"")</f>
        <v>Bajo</v>
      </c>
      <c r="BA50" s="1400" t="s">
        <v>257</v>
      </c>
      <c r="BB50" s="332"/>
      <c r="BC50" s="332"/>
      <c r="BD50" s="333" t="str">
        <f t="shared" si="7"/>
        <v/>
      </c>
      <c r="BE50" s="334"/>
      <c r="BF50" s="334"/>
      <c r="BG50" s="334"/>
      <c r="BH50" s="334"/>
      <c r="BI50" s="332"/>
      <c r="BJ50" s="332"/>
      <c r="BK50" s="47"/>
      <c r="BL50" s="47"/>
      <c r="BM50" s="49"/>
      <c r="BN50" s="49"/>
      <c r="BO50" s="49"/>
      <c r="BP50" s="49"/>
      <c r="BQ50" s="105" t="str">
        <f t="shared" si="8"/>
        <v/>
      </c>
      <c r="BR50" s="761" t="str">
        <f t="shared" si="9"/>
        <v/>
      </c>
      <c r="BS50" s="818" t="s">
        <v>609</v>
      </c>
      <c r="BT50" s="867" t="s">
        <v>305</v>
      </c>
      <c r="BU50" s="867" t="s">
        <v>278</v>
      </c>
      <c r="BV50" s="867" t="s">
        <v>278</v>
      </c>
    </row>
    <row r="51" spans="1:74" ht="135.6" customHeight="1" x14ac:dyDescent="0.25">
      <c r="A51" s="1062"/>
      <c r="B51" s="928"/>
      <c r="C51" s="1193"/>
      <c r="D51" s="828"/>
      <c r="E51" s="831"/>
      <c r="F51" s="834"/>
      <c r="G51" s="804"/>
      <c r="H51" s="837"/>
      <c r="I51" s="798"/>
      <c r="J51" s="840"/>
      <c r="K51" s="843"/>
      <c r="L51" s="804"/>
      <c r="M51" s="874"/>
      <c r="N51" s="1008"/>
      <c r="O51" s="1008"/>
      <c r="P51" s="868"/>
      <c r="Q51" s="880"/>
      <c r="R51" s="798"/>
      <c r="S51" s="1365"/>
      <c r="T51" s="1413"/>
      <c r="U51" s="1365"/>
      <c r="V51" s="798"/>
      <c r="W51" s="1365"/>
      <c r="X51" s="864"/>
      <c r="Y51" s="1365"/>
      <c r="Z51" s="1365"/>
      <c r="AA51" s="852"/>
      <c r="AB51" s="152">
        <v>2</v>
      </c>
      <c r="AC51" s="225" t="s">
        <v>1589</v>
      </c>
      <c r="AD51" s="225" t="s">
        <v>1561</v>
      </c>
      <c r="AE51" s="320" t="s">
        <v>1590</v>
      </c>
      <c r="AF51" s="315" t="str">
        <f>IF(OR(AG51="Preventivo",AG51="Detectivo"),"Probabilidad",IF(AG51="Correctivo","Impacto",""))</f>
        <v>Impacto</v>
      </c>
      <c r="AG51" s="321" t="s">
        <v>267</v>
      </c>
      <c r="AH51" s="765">
        <f t="shared" si="1"/>
        <v>0.1</v>
      </c>
      <c r="AI51" s="321" t="s">
        <v>217</v>
      </c>
      <c r="AJ51" s="765">
        <f t="shared" si="2"/>
        <v>0.15</v>
      </c>
      <c r="AK51" s="317">
        <f t="shared" si="3"/>
        <v>0.25</v>
      </c>
      <c r="AL51" s="322">
        <f>IFERROR(IF(AND(AF50="Probabilidad",AF51="Probabilidad"),(AL50-(+AL50*AK51)),IF(AF51="Probabilidad",(S50-(+S50*AK51)),IF(AF51="Impacto",AL50,""))),"")</f>
        <v>0.48</v>
      </c>
      <c r="AM51" s="322">
        <f>IFERROR(IF(AND(AF50="Impacto",AF51="Impacto"),(AM50-(+AM50*AK51)),IF(AF51="Impacto",(Y50-(+Y50*AK51)),IF(AF51="Probabilidad",AM50,""))),"")</f>
        <v>0.30000000000000004</v>
      </c>
      <c r="AN51" s="321" t="s">
        <v>218</v>
      </c>
      <c r="AO51" s="321" t="s">
        <v>475</v>
      </c>
      <c r="AP51" s="321" t="s">
        <v>243</v>
      </c>
      <c r="AQ51" s="321" t="s">
        <v>221</v>
      </c>
      <c r="AR51" s="1047"/>
      <c r="AS51" s="855"/>
      <c r="AT51" s="855"/>
      <c r="AU51" s="852"/>
      <c r="AV51" s="855"/>
      <c r="AW51" s="855"/>
      <c r="AX51" s="852"/>
      <c r="AY51" s="852"/>
      <c r="AZ51" s="852"/>
      <c r="BA51" s="1401"/>
      <c r="BB51" s="131"/>
      <c r="BC51" s="131"/>
      <c r="BD51" s="175" t="str">
        <f t="shared" si="7"/>
        <v/>
      </c>
      <c r="BE51" s="151"/>
      <c r="BF51" s="151"/>
      <c r="BG51" s="151"/>
      <c r="BH51" s="151"/>
      <c r="BI51" s="131"/>
      <c r="BJ51" s="131"/>
      <c r="BK51" s="131"/>
      <c r="BL51" s="131"/>
      <c r="BM51" s="157"/>
      <c r="BN51" s="157"/>
      <c r="BO51" s="157"/>
      <c r="BP51" s="157"/>
      <c r="BQ51" s="158" t="str">
        <f t="shared" si="8"/>
        <v/>
      </c>
      <c r="BR51" s="762" t="str">
        <f t="shared" si="9"/>
        <v/>
      </c>
      <c r="BS51" s="819"/>
      <c r="BT51" s="868"/>
      <c r="BU51" s="868"/>
      <c r="BV51" s="868"/>
    </row>
    <row r="52" spans="1:74" ht="160.15" customHeight="1" x14ac:dyDescent="0.25">
      <c r="A52" s="1062"/>
      <c r="B52" s="928"/>
      <c r="C52" s="1193"/>
      <c r="D52" s="828"/>
      <c r="E52" s="831"/>
      <c r="F52" s="834"/>
      <c r="G52" s="804"/>
      <c r="H52" s="837"/>
      <c r="I52" s="798"/>
      <c r="J52" s="840"/>
      <c r="K52" s="843"/>
      <c r="L52" s="804"/>
      <c r="M52" s="874"/>
      <c r="N52" s="1008"/>
      <c r="O52" s="1008"/>
      <c r="P52" s="868"/>
      <c r="Q52" s="880"/>
      <c r="R52" s="798"/>
      <c r="S52" s="1365"/>
      <c r="T52" s="1413"/>
      <c r="U52" s="1365"/>
      <c r="V52" s="798"/>
      <c r="W52" s="1365"/>
      <c r="X52" s="864"/>
      <c r="Y52" s="1365"/>
      <c r="Z52" s="1365"/>
      <c r="AA52" s="852"/>
      <c r="AB52" s="152">
        <v>3</v>
      </c>
      <c r="AC52" s="225" t="s">
        <v>1591</v>
      </c>
      <c r="AD52" s="225" t="s">
        <v>1561</v>
      </c>
      <c r="AE52" s="320" t="s">
        <v>1593</v>
      </c>
      <c r="AF52" s="315" t="str">
        <f>IF(OR(AG52="Preventivo",AG52="Detectivo"),"Probabilidad",IF(AG52="Correctivo","Impacto",""))</f>
        <v>Probabilidad</v>
      </c>
      <c r="AG52" s="321" t="s">
        <v>286</v>
      </c>
      <c r="AH52" s="765">
        <f t="shared" si="1"/>
        <v>0.15</v>
      </c>
      <c r="AI52" s="321" t="s">
        <v>814</v>
      </c>
      <c r="AJ52" s="765">
        <f t="shared" si="2"/>
        <v>0.25</v>
      </c>
      <c r="AK52" s="317">
        <f t="shared" si="3"/>
        <v>0.4</v>
      </c>
      <c r="AL52" s="322">
        <f>IFERROR(IF(AND(AF51="Probabilidad",AF52="Probabilidad"),(AL51-(+AL51*AK52)),IF(AND(AF51="Impacto",AF52="Probabilidad"),(AL50-(+AL50*AK52)),IF(AF52="Impacto",AL51,""))),"")</f>
        <v>0.28799999999999998</v>
      </c>
      <c r="AM52" s="322">
        <f>IFERROR(IF(AND(AF51="Impacto",AF52="Impacto"),(AM51-(+AM51*AK52)),IF(AND(AF51="Probabilidad",AF52="Impacto"),(AM50-(+AM50*AK52)),IF(AF52="Probabilidad",AM51,""))),"")</f>
        <v>0.30000000000000004</v>
      </c>
      <c r="AN52" s="321" t="s">
        <v>1286</v>
      </c>
      <c r="AO52" s="321" t="s">
        <v>296</v>
      </c>
      <c r="AP52" s="321" t="s">
        <v>243</v>
      </c>
      <c r="AQ52" s="321" t="s">
        <v>221</v>
      </c>
      <c r="AR52" s="1047"/>
      <c r="AS52" s="855"/>
      <c r="AT52" s="855"/>
      <c r="AU52" s="852"/>
      <c r="AV52" s="855"/>
      <c r="AW52" s="855"/>
      <c r="AX52" s="852"/>
      <c r="AY52" s="852"/>
      <c r="AZ52" s="852"/>
      <c r="BA52" s="1401"/>
      <c r="BB52" s="131"/>
      <c r="BC52" s="131"/>
      <c r="BD52" s="175" t="str">
        <f t="shared" si="7"/>
        <v/>
      </c>
      <c r="BE52" s="151"/>
      <c r="BF52" s="151"/>
      <c r="BG52" s="151"/>
      <c r="BH52" s="151"/>
      <c r="BI52" s="131"/>
      <c r="BJ52" s="131"/>
      <c r="BK52" s="131"/>
      <c r="BL52" s="131"/>
      <c r="BM52" s="157"/>
      <c r="BN52" s="157"/>
      <c r="BO52" s="157"/>
      <c r="BP52" s="157"/>
      <c r="BQ52" s="158" t="str">
        <f t="shared" si="8"/>
        <v/>
      </c>
      <c r="BR52" s="762" t="str">
        <f t="shared" si="9"/>
        <v/>
      </c>
      <c r="BS52" s="819"/>
      <c r="BT52" s="868"/>
      <c r="BU52" s="868"/>
      <c r="BV52" s="868"/>
    </row>
    <row r="53" spans="1:74" ht="160.15" customHeight="1" x14ac:dyDescent="0.25">
      <c r="A53" s="1062"/>
      <c r="B53" s="928"/>
      <c r="C53" s="1193"/>
      <c r="D53" s="828"/>
      <c r="E53" s="831"/>
      <c r="F53" s="834"/>
      <c r="G53" s="804"/>
      <c r="H53" s="837"/>
      <c r="I53" s="798"/>
      <c r="J53" s="840"/>
      <c r="K53" s="843"/>
      <c r="L53" s="804"/>
      <c r="M53" s="874"/>
      <c r="N53" s="1008"/>
      <c r="O53" s="1008"/>
      <c r="P53" s="868"/>
      <c r="Q53" s="880"/>
      <c r="R53" s="798"/>
      <c r="S53" s="1365"/>
      <c r="T53" s="1413"/>
      <c r="U53" s="1365"/>
      <c r="V53" s="798"/>
      <c r="W53" s="1365"/>
      <c r="X53" s="864"/>
      <c r="Y53" s="1365"/>
      <c r="Z53" s="1365"/>
      <c r="AA53" s="852"/>
      <c r="AB53" s="152">
        <v>4</v>
      </c>
      <c r="AC53" s="225" t="s">
        <v>1594</v>
      </c>
      <c r="AD53" s="225" t="s">
        <v>1564</v>
      </c>
      <c r="AE53" s="225" t="s">
        <v>1595</v>
      </c>
      <c r="AF53" s="315" t="str">
        <f t="shared" si="0"/>
        <v>Probabilidad</v>
      </c>
      <c r="AG53" s="321" t="s">
        <v>216</v>
      </c>
      <c r="AH53" s="765">
        <f t="shared" si="1"/>
        <v>0.25</v>
      </c>
      <c r="AI53" s="321" t="s">
        <v>217</v>
      </c>
      <c r="AJ53" s="765">
        <f t="shared" si="2"/>
        <v>0.15</v>
      </c>
      <c r="AK53" s="317">
        <f t="shared" si="3"/>
        <v>0.4</v>
      </c>
      <c r="AL53" s="322">
        <f>IFERROR(IF(AND(AF52="Probabilidad",AF53="Probabilidad"),(AL52-(+AL52*AK53)),IF(AND(AF52="Impacto",AF53="Probabilidad"),(AL51-(+AL51*AK53)),IF(AF53="Impacto",AL52,""))),"")</f>
        <v>0.17279999999999998</v>
      </c>
      <c r="AM53" s="322">
        <f>IFERROR(IF(AND(AF52="Impacto",AF53="Impacto"),(AM52-(+AM52*AK53)),IF(AND(AF52="Probabilidad",AF53="Impacto"),(AM51-(+AM51*AK53)),IF(AF53="Probabilidad",AM52,""))),"")</f>
        <v>0.30000000000000004</v>
      </c>
      <c r="AN53" s="321" t="s">
        <v>218</v>
      </c>
      <c r="AO53" s="321" t="s">
        <v>296</v>
      </c>
      <c r="AP53" s="321" t="s">
        <v>243</v>
      </c>
      <c r="AQ53" s="321" t="s">
        <v>221</v>
      </c>
      <c r="AR53" s="1047"/>
      <c r="AS53" s="855"/>
      <c r="AT53" s="855"/>
      <c r="AU53" s="852"/>
      <c r="AV53" s="855"/>
      <c r="AW53" s="855"/>
      <c r="AX53" s="852"/>
      <c r="AY53" s="852"/>
      <c r="AZ53" s="852"/>
      <c r="BA53" s="1401"/>
      <c r="BB53" s="131"/>
      <c r="BC53" s="131"/>
      <c r="BD53" s="175" t="str">
        <f t="shared" si="7"/>
        <v/>
      </c>
      <c r="BE53" s="151"/>
      <c r="BF53" s="151"/>
      <c r="BG53" s="151"/>
      <c r="BH53" s="151"/>
      <c r="BI53" s="131"/>
      <c r="BJ53" s="131"/>
      <c r="BK53" s="131"/>
      <c r="BL53" s="131"/>
      <c r="BM53" s="157"/>
      <c r="BN53" s="157"/>
      <c r="BO53" s="157"/>
      <c r="BP53" s="157"/>
      <c r="BQ53" s="158" t="str">
        <f t="shared" si="8"/>
        <v/>
      </c>
      <c r="BR53" s="762" t="str">
        <f t="shared" si="9"/>
        <v/>
      </c>
      <c r="BS53" s="819"/>
      <c r="BT53" s="868"/>
      <c r="BU53" s="868"/>
      <c r="BV53" s="868"/>
    </row>
    <row r="54" spans="1:74" ht="135.6" customHeight="1" x14ac:dyDescent="0.25">
      <c r="A54" s="1062"/>
      <c r="B54" s="928"/>
      <c r="C54" s="1193"/>
      <c r="D54" s="828"/>
      <c r="E54" s="831"/>
      <c r="F54" s="834"/>
      <c r="G54" s="804"/>
      <c r="H54" s="837"/>
      <c r="I54" s="798"/>
      <c r="J54" s="840"/>
      <c r="K54" s="843"/>
      <c r="L54" s="804"/>
      <c r="M54" s="874"/>
      <c r="N54" s="1008"/>
      <c r="O54" s="1008"/>
      <c r="P54" s="868"/>
      <c r="Q54" s="880"/>
      <c r="R54" s="798"/>
      <c r="S54" s="1365"/>
      <c r="T54" s="1413"/>
      <c r="U54" s="1365"/>
      <c r="V54" s="798"/>
      <c r="W54" s="1365"/>
      <c r="X54" s="864"/>
      <c r="Y54" s="1365"/>
      <c r="Z54" s="1365"/>
      <c r="AA54" s="852"/>
      <c r="AB54" s="152">
        <v>5</v>
      </c>
      <c r="AC54" s="225" t="s">
        <v>1596</v>
      </c>
      <c r="AD54" s="225" t="s">
        <v>1564</v>
      </c>
      <c r="AE54" s="225" t="s">
        <v>1597</v>
      </c>
      <c r="AF54" s="315" t="str">
        <f t="shared" si="0"/>
        <v>Probabilidad</v>
      </c>
      <c r="AG54" s="321" t="s">
        <v>216</v>
      </c>
      <c r="AH54" s="765">
        <f t="shared" si="1"/>
        <v>0.25</v>
      </c>
      <c r="AI54" s="321" t="s">
        <v>217</v>
      </c>
      <c r="AJ54" s="765">
        <f t="shared" si="2"/>
        <v>0.15</v>
      </c>
      <c r="AK54" s="317">
        <f t="shared" si="3"/>
        <v>0.4</v>
      </c>
      <c r="AL54" s="322">
        <f>IFERROR(IF(AND(AF53="Probabilidad",AF54="Probabilidad"),(AL53-(+AL53*AK54)),IF(AND(AF53="Impacto",AF54="Probabilidad"),(AL52-(+AL52*AK54)),IF(AF54="Impacto",AL53,""))),"")</f>
        <v>0.10367999999999998</v>
      </c>
      <c r="AM54" s="322">
        <f>IFERROR(IF(AND(AF53="Impacto",AF54="Impacto"),(AM53-(+AM53*AK54)),IF(AND(AF53="Probabilidad",AF54="Impacto"),(AM52-(+AM52*AK54)),IF(AF54="Probabilidad",AM53,""))),"")</f>
        <v>0.30000000000000004</v>
      </c>
      <c r="AN54" s="321" t="s">
        <v>218</v>
      </c>
      <c r="AO54" s="321" t="s">
        <v>475</v>
      </c>
      <c r="AP54" s="321" t="s">
        <v>243</v>
      </c>
      <c r="AQ54" s="321" t="s">
        <v>221</v>
      </c>
      <c r="AR54" s="1047"/>
      <c r="AS54" s="855"/>
      <c r="AT54" s="855"/>
      <c r="AU54" s="852"/>
      <c r="AV54" s="855"/>
      <c r="AW54" s="855"/>
      <c r="AX54" s="852"/>
      <c r="AY54" s="852"/>
      <c r="AZ54" s="852"/>
      <c r="BA54" s="1401"/>
      <c r="BB54" s="131"/>
      <c r="BC54" s="131"/>
      <c r="BD54" s="175" t="str">
        <f t="shared" si="7"/>
        <v/>
      </c>
      <c r="BE54" s="151"/>
      <c r="BF54" s="151"/>
      <c r="BG54" s="151"/>
      <c r="BH54" s="151"/>
      <c r="BI54" s="131"/>
      <c r="BJ54" s="131"/>
      <c r="BK54" s="131"/>
      <c r="BL54" s="131"/>
      <c r="BM54" s="157"/>
      <c r="BN54" s="157"/>
      <c r="BO54" s="157"/>
      <c r="BP54" s="157"/>
      <c r="BQ54" s="158" t="str">
        <f t="shared" si="8"/>
        <v/>
      </c>
      <c r="BR54" s="762" t="str">
        <f t="shared" si="9"/>
        <v/>
      </c>
      <c r="BS54" s="819"/>
      <c r="BT54" s="868"/>
      <c r="BU54" s="868"/>
      <c r="BV54" s="868"/>
    </row>
    <row r="55" spans="1:74" ht="160.9" customHeight="1" thickBot="1" x14ac:dyDescent="0.3">
      <c r="A55" s="1062"/>
      <c r="B55" s="928"/>
      <c r="C55" s="1193"/>
      <c r="D55" s="829"/>
      <c r="E55" s="832"/>
      <c r="F55" s="835"/>
      <c r="G55" s="805"/>
      <c r="H55" s="838"/>
      <c r="I55" s="799"/>
      <c r="J55" s="841"/>
      <c r="K55" s="844"/>
      <c r="L55" s="805"/>
      <c r="M55" s="875"/>
      <c r="N55" s="1009"/>
      <c r="O55" s="1009"/>
      <c r="P55" s="869"/>
      <c r="Q55" s="881"/>
      <c r="R55" s="799"/>
      <c r="S55" s="1366"/>
      <c r="T55" s="1425"/>
      <c r="U55" s="1366"/>
      <c r="V55" s="799"/>
      <c r="W55" s="1366"/>
      <c r="X55" s="865"/>
      <c r="Y55" s="1366"/>
      <c r="Z55" s="1366"/>
      <c r="AA55" s="853"/>
      <c r="AB55" s="164">
        <v>6</v>
      </c>
      <c r="AC55" s="323" t="s">
        <v>1602</v>
      </c>
      <c r="AD55" s="323" t="s">
        <v>1564</v>
      </c>
      <c r="AE55" s="323" t="s">
        <v>1603</v>
      </c>
      <c r="AF55" s="335" t="str">
        <f t="shared" si="0"/>
        <v>Impacto</v>
      </c>
      <c r="AG55" s="325" t="s">
        <v>267</v>
      </c>
      <c r="AH55" s="766">
        <f t="shared" si="1"/>
        <v>0.1</v>
      </c>
      <c r="AI55" s="325" t="s">
        <v>217</v>
      </c>
      <c r="AJ55" s="766">
        <f t="shared" si="2"/>
        <v>0.15</v>
      </c>
      <c r="AK55" s="326">
        <f t="shared" si="3"/>
        <v>0.25</v>
      </c>
      <c r="AL55" s="322">
        <f>IFERROR(IF(AND(AF54="Probabilidad",AF55="Probabilidad"),(AL54-(+AL54*AK55)),IF(AND(AF54="Impacto",AF55="Probabilidad"),(AL53-(+AL53*AK55)),IF(AF55="Impacto",AL54,""))),"")</f>
        <v>0.10367999999999998</v>
      </c>
      <c r="AM55" s="322">
        <f>IFERROR(IF(AND(AF54="Impacto",AF55="Impacto"),(AM54-(+AM54*AK55)),IF(AND(AF54="Probabilidad",AF55="Impacto"),(AM53-(+AM53*AK55)),IF(AF55="Probabilidad",AM54,""))),"")</f>
        <v>0.22500000000000003</v>
      </c>
      <c r="AN55" s="328" t="s">
        <v>218</v>
      </c>
      <c r="AO55" s="328" t="s">
        <v>296</v>
      </c>
      <c r="AP55" s="328" t="s">
        <v>243</v>
      </c>
      <c r="AQ55" s="328" t="s">
        <v>221</v>
      </c>
      <c r="AR55" s="1424"/>
      <c r="AS55" s="856"/>
      <c r="AT55" s="856"/>
      <c r="AU55" s="853"/>
      <c r="AV55" s="856"/>
      <c r="AW55" s="856"/>
      <c r="AX55" s="853"/>
      <c r="AY55" s="853"/>
      <c r="AZ55" s="853"/>
      <c r="BA55" s="1402"/>
      <c r="BB55" s="169"/>
      <c r="BC55" s="169"/>
      <c r="BD55" s="178" t="str">
        <f t="shared" si="7"/>
        <v/>
      </c>
      <c r="BE55" s="162"/>
      <c r="BF55" s="162"/>
      <c r="BG55" s="162"/>
      <c r="BH55" s="162"/>
      <c r="BI55" s="169"/>
      <c r="BJ55" s="169"/>
      <c r="BK55" s="169"/>
      <c r="BL55" s="169"/>
      <c r="BM55" s="170"/>
      <c r="BN55" s="170"/>
      <c r="BO55" s="170"/>
      <c r="BP55" s="170"/>
      <c r="BQ55" s="171" t="str">
        <f t="shared" si="8"/>
        <v/>
      </c>
      <c r="BR55" s="764" t="str">
        <f t="shared" si="9"/>
        <v/>
      </c>
      <c r="BS55" s="820"/>
      <c r="BT55" s="869"/>
      <c r="BU55" s="869"/>
      <c r="BV55" s="869"/>
    </row>
    <row r="56" spans="1:74" ht="171.75" x14ac:dyDescent="0.25">
      <c r="A56" s="1062"/>
      <c r="B56" s="928"/>
      <c r="C56" s="1193"/>
      <c r="D56" s="827" t="s">
        <v>1533</v>
      </c>
      <c r="E56" s="830" t="s">
        <v>205</v>
      </c>
      <c r="F56" s="833">
        <v>3</v>
      </c>
      <c r="G56" s="803" t="s">
        <v>1604</v>
      </c>
      <c r="H56" s="836" t="s">
        <v>1376</v>
      </c>
      <c r="I56" s="797" t="s">
        <v>1347</v>
      </c>
      <c r="J56" s="839" t="s">
        <v>2985</v>
      </c>
      <c r="K56" s="842" t="s">
        <v>324</v>
      </c>
      <c r="L56" s="803" t="s">
        <v>618</v>
      </c>
      <c r="M56" s="873" t="s">
        <v>1535</v>
      </c>
      <c r="N56" s="1007" t="s">
        <v>1605</v>
      </c>
      <c r="O56" s="1007" t="s">
        <v>1606</v>
      </c>
      <c r="P56" s="867" t="s">
        <v>609</v>
      </c>
      <c r="Q56" s="879" t="s">
        <v>609</v>
      </c>
      <c r="R56" s="797" t="s">
        <v>353</v>
      </c>
      <c r="S56" s="1364">
        <f>IF(R56="Muy Alta",100%,IF(R56="Alta",80%,IF(R56="Media",60%,IF(R56="Baja",40%,IF(R56="Muy Baja",20%,"")))))</f>
        <v>0.8</v>
      </c>
      <c r="T56" s="1421"/>
      <c r="U56" s="1364" t="str">
        <f>IF(T56="Catastrófico",100%,IF(T56="Mayor",80%,IF(T56="Moderado",60%,IF(T56="Menor",40%,IF(T56="Leve",20%,"")))))</f>
        <v/>
      </c>
      <c r="V56" s="797" t="s">
        <v>253</v>
      </c>
      <c r="W56" s="1364">
        <f>IF(V56="Catastrófico",100%,IF(V56="Mayor",80%,IF(V56="Moderado",60%,IF(V56="Menor",40%,IF(V56="Leve",20%,"")))))</f>
        <v>0.4</v>
      </c>
      <c r="X56" s="863" t="str">
        <f>IF(Y56=100%,"Catastrófico",IF(Y56=80%,"Mayor",IF(Y56=60%,"Moderado",IF(Y56=40%,"Menor",IF(Y56=20%,"Leve","")))))</f>
        <v>Menor</v>
      </c>
      <c r="Y56" s="1364">
        <f>IF(AND(U56="",W56=""),"",MAX(U56,W56))</f>
        <v>0.4</v>
      </c>
      <c r="Z56" s="1364" t="str">
        <f>CONCATENATE(R56,X56)</f>
        <v>AltaMenor</v>
      </c>
      <c r="AA56" s="851" t="str">
        <f>IF(Z56="Muy AltaLeve","Alto",IF(Z56="Muy AltaMenor","Alto",IF(Z56="Muy AltaModerado","Alto",IF(Z56="Muy AltaMayor","Alto",IF(Z56="Muy AltaCatastrófico","Extremo",IF(Z56="AltaLeve","Moderado",IF(Z56="AltaMenor","Moderado",IF(Z56="AltaModerado","Alto",IF(Z56="AltaMayor","Alto",IF(Z56="AltaCatastrófico","Extremo",IF(Z56="MediaLeve","Moderado",IF(Z56="MediaMenor","Moderado",IF(Z56="MediaModerado","Moderado",IF(Z56="MediaMayor","Alto",IF(Z56="MediaCatastrófico","Extremo",IF(Z56="BajaLeve","Bajo",IF(Z56="BajaMenor","Moderado",IF(Z56="BajaModerado","Moderado",IF(Z56="BajaMayor","Alto",IF(Z56="BajaCatastrófico","Extremo",IF(Z56="Muy BajaLeve","Bajo",IF(Z56="Muy BajaMenor","Bajo",IF(Z56="Muy BajaModerado","Moderado",IF(Z56="Muy BajaMayor","Alto",IF(Z56="Muy BajaCatastrófico","Extremo","")))))))))))))))))))))))))</f>
        <v>Moderado</v>
      </c>
      <c r="AB56" s="98">
        <v>1</v>
      </c>
      <c r="AC56" s="225" t="s">
        <v>1607</v>
      </c>
      <c r="AD56" s="336" t="s">
        <v>1561</v>
      </c>
      <c r="AE56" s="329" t="s">
        <v>1608</v>
      </c>
      <c r="AF56" s="330" t="str">
        <f t="shared" si="0"/>
        <v>Probabilidad</v>
      </c>
      <c r="AG56" s="316" t="s">
        <v>216</v>
      </c>
      <c r="AH56" s="767">
        <f t="shared" si="1"/>
        <v>0.25</v>
      </c>
      <c r="AI56" s="316" t="s">
        <v>217</v>
      </c>
      <c r="AJ56" s="767">
        <f t="shared" si="2"/>
        <v>0.15</v>
      </c>
      <c r="AK56" s="331">
        <f t="shared" si="3"/>
        <v>0.4</v>
      </c>
      <c r="AL56" s="318">
        <f>IFERROR(IF(AF56="Probabilidad",(S56-(+S56*AK56)),IF(AF56="Impacto",S56,"")),"")</f>
        <v>0.48</v>
      </c>
      <c r="AM56" s="318">
        <f>IFERROR(IF(AF56="Impacto",(Y56-(+Y56*AK56)),IF(AF56="Probabilidad",Y56,"")),"")</f>
        <v>0.4</v>
      </c>
      <c r="AN56" s="319" t="s">
        <v>952</v>
      </c>
      <c r="AO56" s="319" t="s">
        <v>296</v>
      </c>
      <c r="AP56" s="319" t="s">
        <v>243</v>
      </c>
      <c r="AQ56" s="319" t="s">
        <v>244</v>
      </c>
      <c r="AR56" s="1419" t="s">
        <v>1548</v>
      </c>
      <c r="AS56" s="854">
        <f>S56</f>
        <v>0.8</v>
      </c>
      <c r="AT56" s="854">
        <f>IF(AL56="","",MIN(AL56:AL61))</f>
        <v>0.14399999999999999</v>
      </c>
      <c r="AU56" s="851" t="str">
        <f>IFERROR(IF(AT56="","",IF(AT56&lt;=0.2,"Muy Baja",IF(AT56&lt;=0.4,"Baja",IF(AT56&lt;=0.6,"Media",IF(AT56&lt;=0.8,"Alta","Muy Alta"))))),"")</f>
        <v>Muy Baja</v>
      </c>
      <c r="AV56" s="854">
        <f>Y56</f>
        <v>0.4</v>
      </c>
      <c r="AW56" s="854">
        <f>IF(AM56="","",MIN(AM56:AM61))</f>
        <v>0.22500000000000003</v>
      </c>
      <c r="AX56" s="851" t="str">
        <f>IFERROR(IF(AW56="","",IF(AW56&lt;=0.2,"Leve",IF(AW56&lt;=0.4,"Menor",IF(AW56&lt;=0.6,"Moderado",IF(AW56&lt;=0.8,"Mayor","Catastrófico"))))),"")</f>
        <v>Menor</v>
      </c>
      <c r="AY56" s="851" t="str">
        <f>AA56</f>
        <v>Moderado</v>
      </c>
      <c r="AZ56" s="851" t="str">
        <f>IFERROR(IF(OR(AND(AU56="Muy Baja",AX56="Leve"),AND(AU56="Muy Baja",AX56="Menor"),AND(AU56="Baja",AX56="Leve")),"Bajo",IF(OR(AND(AU56="Muy baja",AX56="Moderado"),AND(AU56="Baja",AX56="Menor"),AND(AU56="Baja",AX56="Moderado"),AND(AU56="Media",AX56="Leve"),AND(AU56="Media",AX56="Menor"),AND(AU56="Media",AX56="Moderado"),AND(AU56="Alta",AX56="Leve"),AND(AU56="Alta",AX56="Menor")),"Moderado",IF(OR(AND(AU56="Muy Baja",AX56="Mayor"),AND(AU56="Baja",AX56="Mayor"),AND(AU56="Media",AX56="Mayor"),AND(AU56="Alta",AX56="Moderado"),AND(AU56="Alta",AX56="Mayor"),AND(AU56="Muy Alta",AX56="Leve"),AND(AU56="Muy Alta",AX56="Menor"),AND(AU56="Muy Alta",AX56="Moderado"),AND(AU56="Muy Alta",AX56="Mayor")),"Alto",IF(OR(AND(AU56="Muy Baja",AX56="Catastrófico"),AND(AU56="Baja",AX56="Catastrófico"),AND(AU56="Media",AX56="Catastrófico"),AND(AU56="Alta",AX56="Catastrófico"),AND(AU56="Muy Alta",AX56="Catastrófico")),"Extremo","")))),"")</f>
        <v>Bajo</v>
      </c>
      <c r="BA56" s="797" t="s">
        <v>257</v>
      </c>
      <c r="BB56" s="313"/>
      <c r="BC56" s="47"/>
      <c r="BD56" s="104" t="str">
        <f t="shared" si="7"/>
        <v/>
      </c>
      <c r="BE56" s="9"/>
      <c r="BF56" s="9"/>
      <c r="BG56" s="9"/>
      <c r="BH56" s="9"/>
      <c r="BI56" s="47"/>
      <c r="BJ56" s="47"/>
      <c r="BK56" s="47"/>
      <c r="BL56" s="47"/>
      <c r="BM56" s="49"/>
      <c r="BN56" s="49"/>
      <c r="BO56" s="49"/>
      <c r="BP56" s="49"/>
      <c r="BQ56" s="105" t="str">
        <f t="shared" si="8"/>
        <v/>
      </c>
      <c r="BR56" s="761" t="str">
        <f t="shared" si="9"/>
        <v/>
      </c>
      <c r="BS56" s="818" t="s">
        <v>609</v>
      </c>
      <c r="BT56" s="867" t="s">
        <v>305</v>
      </c>
      <c r="BU56" s="867" t="s">
        <v>278</v>
      </c>
      <c r="BV56" s="867" t="s">
        <v>278</v>
      </c>
    </row>
    <row r="57" spans="1:74" ht="145.5" x14ac:dyDescent="0.25">
      <c r="A57" s="1062"/>
      <c r="B57" s="928"/>
      <c r="C57" s="1193"/>
      <c r="D57" s="828"/>
      <c r="E57" s="831"/>
      <c r="F57" s="834"/>
      <c r="G57" s="804"/>
      <c r="H57" s="837"/>
      <c r="I57" s="798"/>
      <c r="J57" s="840"/>
      <c r="K57" s="843"/>
      <c r="L57" s="804"/>
      <c r="M57" s="874"/>
      <c r="N57" s="1008"/>
      <c r="O57" s="1008"/>
      <c r="P57" s="868"/>
      <c r="Q57" s="880"/>
      <c r="R57" s="798"/>
      <c r="S57" s="1365"/>
      <c r="T57" s="1413"/>
      <c r="U57" s="1365"/>
      <c r="V57" s="798"/>
      <c r="W57" s="1365"/>
      <c r="X57" s="864"/>
      <c r="Y57" s="1365"/>
      <c r="Z57" s="1365"/>
      <c r="AA57" s="852"/>
      <c r="AB57" s="152">
        <v>2</v>
      </c>
      <c r="AC57" s="225" t="s">
        <v>1589</v>
      </c>
      <c r="AD57" s="337" t="s">
        <v>1561</v>
      </c>
      <c r="AE57" s="320" t="s">
        <v>1590</v>
      </c>
      <c r="AF57" s="315" t="str">
        <f t="shared" si="0"/>
        <v>Impacto</v>
      </c>
      <c r="AG57" s="321" t="s">
        <v>267</v>
      </c>
      <c r="AH57" s="765">
        <f t="shared" si="1"/>
        <v>0.1</v>
      </c>
      <c r="AI57" s="321" t="s">
        <v>217</v>
      </c>
      <c r="AJ57" s="765">
        <f t="shared" si="2"/>
        <v>0.15</v>
      </c>
      <c r="AK57" s="317">
        <f t="shared" si="3"/>
        <v>0.25</v>
      </c>
      <c r="AL57" s="322">
        <f>IFERROR(IF(AND(AF56="Probabilidad",AF57="Probabilidad"),(AL56-(+AL56*AK57)),IF(AF57="Probabilidad",(S56-(+S56*AK57)),IF(AF57="Impacto",AL56,""))),"")</f>
        <v>0.48</v>
      </c>
      <c r="AM57" s="322">
        <f>IFERROR(IF(AND(AF56="Impacto",AF57="Impacto"),(AM56-(+AM56*AK57)),IF(AF57="Impacto",(Y56-(+Y56*AK57)),IF(AF57="Probabilidad",AM56,""))),"")</f>
        <v>0.30000000000000004</v>
      </c>
      <c r="AN57" s="321" t="s">
        <v>218</v>
      </c>
      <c r="AO57" s="321" t="s">
        <v>475</v>
      </c>
      <c r="AP57" s="321" t="s">
        <v>243</v>
      </c>
      <c r="AQ57" s="321" t="s">
        <v>221</v>
      </c>
      <c r="AR57" s="1047"/>
      <c r="AS57" s="855"/>
      <c r="AT57" s="855"/>
      <c r="AU57" s="852"/>
      <c r="AV57" s="855"/>
      <c r="AW57" s="855"/>
      <c r="AX57" s="852"/>
      <c r="AY57" s="852"/>
      <c r="AZ57" s="852"/>
      <c r="BA57" s="798"/>
      <c r="BB57" s="179"/>
      <c r="BC57" s="131"/>
      <c r="BD57" s="175" t="str">
        <f t="shared" si="7"/>
        <v/>
      </c>
      <c r="BE57" s="151"/>
      <c r="BF57" s="151"/>
      <c r="BG57" s="151"/>
      <c r="BH57" s="151"/>
      <c r="BI57" s="131"/>
      <c r="BJ57" s="131"/>
      <c r="BK57" s="131"/>
      <c r="BL57" s="131"/>
      <c r="BM57" s="157"/>
      <c r="BN57" s="157"/>
      <c r="BO57" s="157"/>
      <c r="BP57" s="157"/>
      <c r="BQ57" s="158" t="str">
        <f t="shared" si="8"/>
        <v/>
      </c>
      <c r="BR57" s="762" t="str">
        <f t="shared" si="9"/>
        <v/>
      </c>
      <c r="BS57" s="819"/>
      <c r="BT57" s="868"/>
      <c r="BU57" s="868"/>
      <c r="BV57" s="868"/>
    </row>
    <row r="58" spans="1:74" ht="145.5" x14ac:dyDescent="0.25">
      <c r="A58" s="1062"/>
      <c r="B58" s="928"/>
      <c r="C58" s="1193"/>
      <c r="D58" s="828"/>
      <c r="E58" s="831"/>
      <c r="F58" s="834"/>
      <c r="G58" s="804"/>
      <c r="H58" s="837"/>
      <c r="I58" s="798"/>
      <c r="J58" s="840"/>
      <c r="K58" s="843"/>
      <c r="L58" s="804"/>
      <c r="M58" s="874"/>
      <c r="N58" s="1008"/>
      <c r="O58" s="1008"/>
      <c r="P58" s="868"/>
      <c r="Q58" s="880"/>
      <c r="R58" s="798"/>
      <c r="S58" s="1365"/>
      <c r="T58" s="1413"/>
      <c r="U58" s="1365"/>
      <c r="V58" s="798"/>
      <c r="W58" s="1365"/>
      <c r="X58" s="864"/>
      <c r="Y58" s="1365"/>
      <c r="Z58" s="1365"/>
      <c r="AA58" s="852"/>
      <c r="AB58" s="152">
        <v>3</v>
      </c>
      <c r="AC58" s="225" t="s">
        <v>1609</v>
      </c>
      <c r="AD58" s="337" t="s">
        <v>1610</v>
      </c>
      <c r="AE58" s="320" t="s">
        <v>1611</v>
      </c>
      <c r="AF58" s="315" t="str">
        <f t="shared" si="0"/>
        <v>Probabilidad</v>
      </c>
      <c r="AG58" s="321" t="s">
        <v>216</v>
      </c>
      <c r="AH58" s="765">
        <f t="shared" si="1"/>
        <v>0.25</v>
      </c>
      <c r="AI58" s="321" t="s">
        <v>217</v>
      </c>
      <c r="AJ58" s="765">
        <f t="shared" si="2"/>
        <v>0.15</v>
      </c>
      <c r="AK58" s="317">
        <f t="shared" si="3"/>
        <v>0.4</v>
      </c>
      <c r="AL58" s="322">
        <f>IFERROR(IF(AND(AF57="Probabilidad",AF58="Probabilidad"),(AL57-(+AL57*AK58)),IF(AND(AF57="Impacto",AF58="Probabilidad"),(AL56-(+AL56*AK58)),IF(AF58="Impacto",AL57,""))),"")</f>
        <v>0.28799999999999998</v>
      </c>
      <c r="AM58" s="322">
        <f>IFERROR(IF(AND(AF57="Impacto",AF58="Impacto"),(AM57-(+AM57*AK58)),IF(AND(AF57="Probabilidad",AF58="Impacto"),(AM56-(+AM56*AK58)),IF(AF58="Probabilidad",AM57,""))),"")</f>
        <v>0.30000000000000004</v>
      </c>
      <c r="AN58" s="321" t="s">
        <v>218</v>
      </c>
      <c r="AO58" s="321" t="s">
        <v>247</v>
      </c>
      <c r="AP58" s="321" t="s">
        <v>243</v>
      </c>
      <c r="AQ58" s="321" t="s">
        <v>221</v>
      </c>
      <c r="AR58" s="1047"/>
      <c r="AS58" s="855"/>
      <c r="AT58" s="855"/>
      <c r="AU58" s="852"/>
      <c r="AV58" s="855"/>
      <c r="AW58" s="855"/>
      <c r="AX58" s="852"/>
      <c r="AY58" s="852"/>
      <c r="AZ58" s="852"/>
      <c r="BA58" s="798"/>
      <c r="BB58" s="179"/>
      <c r="BC58" s="131"/>
      <c r="BD58" s="175" t="str">
        <f t="shared" si="7"/>
        <v/>
      </c>
      <c r="BE58" s="151"/>
      <c r="BF58" s="151"/>
      <c r="BG58" s="151"/>
      <c r="BH58" s="151"/>
      <c r="BI58" s="131"/>
      <c r="BJ58" s="131"/>
      <c r="BK58" s="131"/>
      <c r="BL58" s="131"/>
      <c r="BM58" s="157"/>
      <c r="BN58" s="157"/>
      <c r="BO58" s="157"/>
      <c r="BP58" s="157"/>
      <c r="BQ58" s="158" t="str">
        <f t="shared" si="8"/>
        <v/>
      </c>
      <c r="BR58" s="762" t="str">
        <f t="shared" si="9"/>
        <v/>
      </c>
      <c r="BS58" s="819"/>
      <c r="BT58" s="868"/>
      <c r="BU58" s="868"/>
      <c r="BV58" s="868"/>
    </row>
    <row r="59" spans="1:74" ht="145.5" x14ac:dyDescent="0.25">
      <c r="A59" s="1062"/>
      <c r="B59" s="928"/>
      <c r="C59" s="1193"/>
      <c r="D59" s="828"/>
      <c r="E59" s="831"/>
      <c r="F59" s="834"/>
      <c r="G59" s="804"/>
      <c r="H59" s="837"/>
      <c r="I59" s="798"/>
      <c r="J59" s="840"/>
      <c r="K59" s="843"/>
      <c r="L59" s="804"/>
      <c r="M59" s="874"/>
      <c r="N59" s="1008"/>
      <c r="O59" s="1008"/>
      <c r="P59" s="868"/>
      <c r="Q59" s="880"/>
      <c r="R59" s="798"/>
      <c r="S59" s="1365"/>
      <c r="T59" s="1413"/>
      <c r="U59" s="1365"/>
      <c r="V59" s="798"/>
      <c r="W59" s="1365"/>
      <c r="X59" s="864"/>
      <c r="Y59" s="1365"/>
      <c r="Z59" s="1365"/>
      <c r="AA59" s="852"/>
      <c r="AB59" s="152">
        <v>4</v>
      </c>
      <c r="AC59" s="320" t="s">
        <v>1546</v>
      </c>
      <c r="AD59" s="337" t="s">
        <v>1539</v>
      </c>
      <c r="AE59" s="320" t="s">
        <v>1547</v>
      </c>
      <c r="AF59" s="315" t="str">
        <f t="shared" si="0"/>
        <v>Probabilidad</v>
      </c>
      <c r="AG59" s="321" t="s">
        <v>216</v>
      </c>
      <c r="AH59" s="765">
        <f t="shared" si="1"/>
        <v>0.25</v>
      </c>
      <c r="AI59" s="321" t="s">
        <v>814</v>
      </c>
      <c r="AJ59" s="765">
        <f t="shared" si="2"/>
        <v>0.25</v>
      </c>
      <c r="AK59" s="317">
        <f t="shared" si="3"/>
        <v>0.5</v>
      </c>
      <c r="AL59" s="322">
        <f>IFERROR(IF(AND(AF58="Probabilidad",AF59="Probabilidad"),(AL58-(+AL58*AK59)),IF(AND(AF58="Impacto",AF59="Probabilidad"),(AL57-(+AL57*AK59)),IF(AF59="Impacto",AL58,""))),"")</f>
        <v>0.14399999999999999</v>
      </c>
      <c r="AM59" s="322">
        <f>IFERROR(IF(AND(AF58="Impacto",AF59="Impacto"),(AM58-(+AM58*AK59)),IF(AND(AF58="Probabilidad",AF59="Impacto"),(AM57-(+AM57*AK59)),IF(AF59="Probabilidad",AM58,""))),"")</f>
        <v>0.30000000000000004</v>
      </c>
      <c r="AN59" s="321" t="s">
        <v>218</v>
      </c>
      <c r="AO59" s="321" t="s">
        <v>475</v>
      </c>
      <c r="AP59" s="321" t="s">
        <v>243</v>
      </c>
      <c r="AQ59" s="321" t="s">
        <v>221</v>
      </c>
      <c r="AR59" s="1047"/>
      <c r="AS59" s="855"/>
      <c r="AT59" s="855"/>
      <c r="AU59" s="852"/>
      <c r="AV59" s="855"/>
      <c r="AW59" s="855"/>
      <c r="AX59" s="852"/>
      <c r="AY59" s="852"/>
      <c r="AZ59" s="852"/>
      <c r="BA59" s="798"/>
      <c r="BB59" s="179"/>
      <c r="BC59" s="131"/>
      <c r="BD59" s="175" t="str">
        <f t="shared" si="7"/>
        <v/>
      </c>
      <c r="BE59" s="151"/>
      <c r="BF59" s="151"/>
      <c r="BG59" s="151"/>
      <c r="BH59" s="151"/>
      <c r="BI59" s="131"/>
      <c r="BJ59" s="131"/>
      <c r="BK59" s="131"/>
      <c r="BL59" s="131"/>
      <c r="BM59" s="157"/>
      <c r="BN59" s="157"/>
      <c r="BO59" s="157"/>
      <c r="BP59" s="157"/>
      <c r="BQ59" s="158" t="str">
        <f t="shared" si="8"/>
        <v/>
      </c>
      <c r="BR59" s="762" t="str">
        <f t="shared" si="9"/>
        <v/>
      </c>
      <c r="BS59" s="819"/>
      <c r="BT59" s="868"/>
      <c r="BU59" s="868"/>
      <c r="BV59" s="868"/>
    </row>
    <row r="60" spans="1:74" ht="171.75" x14ac:dyDescent="0.25">
      <c r="A60" s="1062"/>
      <c r="B60" s="928"/>
      <c r="C60" s="1193"/>
      <c r="D60" s="828"/>
      <c r="E60" s="831"/>
      <c r="F60" s="834"/>
      <c r="G60" s="804"/>
      <c r="H60" s="837"/>
      <c r="I60" s="798"/>
      <c r="J60" s="840"/>
      <c r="K60" s="843"/>
      <c r="L60" s="804"/>
      <c r="M60" s="874"/>
      <c r="N60" s="1008"/>
      <c r="O60" s="1008"/>
      <c r="P60" s="868"/>
      <c r="Q60" s="880"/>
      <c r="R60" s="798"/>
      <c r="S60" s="1365"/>
      <c r="T60" s="1413"/>
      <c r="U60" s="1365"/>
      <c r="V60" s="798"/>
      <c r="W60" s="1365"/>
      <c r="X60" s="864"/>
      <c r="Y60" s="1365"/>
      <c r="Z60" s="1365"/>
      <c r="AA60" s="852"/>
      <c r="AB60" s="152">
        <v>5</v>
      </c>
      <c r="AC60" s="320" t="s">
        <v>1563</v>
      </c>
      <c r="AD60" s="337" t="s">
        <v>1539</v>
      </c>
      <c r="AE60" s="338" t="s">
        <v>1547</v>
      </c>
      <c r="AF60" s="315" t="str">
        <f t="shared" si="0"/>
        <v>Impacto</v>
      </c>
      <c r="AG60" s="321" t="s">
        <v>267</v>
      </c>
      <c r="AH60" s="765">
        <f t="shared" si="1"/>
        <v>0.1</v>
      </c>
      <c r="AI60" s="321" t="s">
        <v>217</v>
      </c>
      <c r="AJ60" s="765">
        <f t="shared" si="2"/>
        <v>0.15</v>
      </c>
      <c r="AK60" s="317">
        <f t="shared" si="3"/>
        <v>0.25</v>
      </c>
      <c r="AL60" s="322">
        <f>IFERROR(IF(AND(AF59="Probabilidad",AF60="Probabilidad"),(AL59-(+AL59*AK60)),IF(AND(AF59="Impacto",AF60="Probabilidad"),(AL58-(+AL58*AK60)),IF(AF60="Impacto",AL59,""))),"")</f>
        <v>0.14399999999999999</v>
      </c>
      <c r="AM60" s="322">
        <f>IFERROR(IF(AND(AF59="Impacto",AF60="Impacto"),(AM59-(+AM59*AK60)),IF(AND(AF59="Probabilidad",AF60="Impacto"),(AM58-(+AM58*AK60)),IF(AF60="Probabilidad",AM59,""))),"")</f>
        <v>0.22500000000000003</v>
      </c>
      <c r="AN60" s="321" t="s">
        <v>218</v>
      </c>
      <c r="AO60" s="321" t="s">
        <v>296</v>
      </c>
      <c r="AP60" s="321" t="s">
        <v>243</v>
      </c>
      <c r="AQ60" s="321" t="s">
        <v>221</v>
      </c>
      <c r="AR60" s="1047"/>
      <c r="AS60" s="855"/>
      <c r="AT60" s="855"/>
      <c r="AU60" s="852"/>
      <c r="AV60" s="855"/>
      <c r="AW60" s="855"/>
      <c r="AX60" s="852"/>
      <c r="AY60" s="852"/>
      <c r="AZ60" s="852"/>
      <c r="BA60" s="798"/>
      <c r="BB60" s="179"/>
      <c r="BC60" s="131"/>
      <c r="BD60" s="175" t="str">
        <f t="shared" si="7"/>
        <v/>
      </c>
      <c r="BE60" s="151"/>
      <c r="BF60" s="151"/>
      <c r="BG60" s="151"/>
      <c r="BH60" s="151"/>
      <c r="BI60" s="131"/>
      <c r="BJ60" s="131"/>
      <c r="BK60" s="131"/>
      <c r="BL60" s="131"/>
      <c r="BM60" s="157"/>
      <c r="BN60" s="157"/>
      <c r="BO60" s="157"/>
      <c r="BP60" s="157"/>
      <c r="BQ60" s="158" t="str">
        <f t="shared" si="8"/>
        <v/>
      </c>
      <c r="BR60" s="762" t="str">
        <f t="shared" si="9"/>
        <v/>
      </c>
      <c r="BS60" s="819"/>
      <c r="BT60" s="868"/>
      <c r="BU60" s="868"/>
      <c r="BV60" s="868"/>
    </row>
    <row r="61" spans="1:74" ht="15.75" thickBot="1" x14ac:dyDescent="0.3">
      <c r="A61" s="1062"/>
      <c r="B61" s="928"/>
      <c r="C61" s="1193"/>
      <c r="D61" s="829"/>
      <c r="E61" s="831"/>
      <c r="F61" s="1015"/>
      <c r="G61" s="906"/>
      <c r="H61" s="837"/>
      <c r="I61" s="866"/>
      <c r="J61" s="841"/>
      <c r="K61" s="843"/>
      <c r="L61" s="906"/>
      <c r="M61" s="875"/>
      <c r="N61" s="1423"/>
      <c r="O61" s="1423"/>
      <c r="P61" s="1023"/>
      <c r="Q61" s="1022"/>
      <c r="R61" s="866"/>
      <c r="S61" s="1420"/>
      <c r="T61" s="1422"/>
      <c r="U61" s="1420"/>
      <c r="V61" s="866"/>
      <c r="W61" s="1420"/>
      <c r="X61" s="910"/>
      <c r="Y61" s="1420"/>
      <c r="Z61" s="1420"/>
      <c r="AA61" s="936"/>
      <c r="AB61" s="295">
        <v>6</v>
      </c>
      <c r="AC61" s="293"/>
      <c r="AD61" s="293"/>
      <c r="AE61" s="293"/>
      <c r="AF61" s="99" t="str">
        <f t="shared" si="0"/>
        <v/>
      </c>
      <c r="AG61" s="242"/>
      <c r="AH61" s="768" t="str">
        <f t="shared" si="1"/>
        <v/>
      </c>
      <c r="AI61" s="242"/>
      <c r="AJ61" s="768" t="str">
        <f t="shared" si="2"/>
        <v/>
      </c>
      <c r="AK61" s="296" t="str">
        <f t="shared" si="3"/>
        <v/>
      </c>
      <c r="AL61" s="297" t="str">
        <f>IFERROR(IF(AND(AF60="Probabilidad",AF61="Probabilidad"),(AL60-(+AL60*AK61)),IF(AND(AF60="Impacto",AF61="Probabilidad"),(AL59-(+AL59*AK61)),IF(AF61="Impacto",AL60,""))),"")</f>
        <v/>
      </c>
      <c r="AM61" s="297" t="str">
        <f>IFERROR(IF(AND(AF60="Impacto",AF61="Impacto"),(AM60-(+AM60*AK61)),IF(AND(AF60="Probabilidad",AF61="Impacto"),(AM59-(+AM59*AK61)),IF(AF61="Probabilidad",AM60,""))),"")</f>
        <v/>
      </c>
      <c r="AN61" s="127"/>
      <c r="AO61" s="127"/>
      <c r="AP61" s="127"/>
      <c r="AQ61" s="127"/>
      <c r="AR61" s="1047"/>
      <c r="AS61" s="907"/>
      <c r="AT61" s="907"/>
      <c r="AU61" s="936"/>
      <c r="AV61" s="907"/>
      <c r="AW61" s="907"/>
      <c r="AX61" s="936"/>
      <c r="AY61" s="936"/>
      <c r="AZ61" s="936"/>
      <c r="BA61" s="866"/>
      <c r="BB61" s="340"/>
      <c r="BC61" s="212"/>
      <c r="BD61" s="341" t="str">
        <f t="shared" si="7"/>
        <v/>
      </c>
      <c r="BE61" s="293"/>
      <c r="BF61" s="293"/>
      <c r="BG61" s="293"/>
      <c r="BH61" s="293"/>
      <c r="BI61" s="212"/>
      <c r="BJ61" s="212"/>
      <c r="BK61" s="212"/>
      <c r="BL61" s="212"/>
      <c r="BM61" s="299"/>
      <c r="BN61" s="299"/>
      <c r="BO61" s="299"/>
      <c r="BP61" s="299"/>
      <c r="BQ61" s="300" t="str">
        <f t="shared" si="8"/>
        <v/>
      </c>
      <c r="BR61" s="769" t="str">
        <f t="shared" si="9"/>
        <v/>
      </c>
      <c r="BS61" s="820"/>
      <c r="BT61" s="869"/>
      <c r="BU61" s="869"/>
      <c r="BV61" s="869"/>
    </row>
    <row r="62" spans="1:74" ht="145.5" customHeight="1" x14ac:dyDescent="0.25">
      <c r="A62" s="1062"/>
      <c r="B62" s="928"/>
      <c r="C62" s="1426"/>
      <c r="D62" s="827" t="s">
        <v>1533</v>
      </c>
      <c r="E62" s="830" t="s">
        <v>205</v>
      </c>
      <c r="F62" s="993">
        <v>4</v>
      </c>
      <c r="G62" s="984" t="s">
        <v>1612</v>
      </c>
      <c r="H62" s="952" t="s">
        <v>1376</v>
      </c>
      <c r="I62" s="973" t="s">
        <v>1344</v>
      </c>
      <c r="J62" s="839" t="s">
        <v>2986</v>
      </c>
      <c r="K62" s="957" t="s">
        <v>324</v>
      </c>
      <c r="L62" s="984" t="s">
        <v>618</v>
      </c>
      <c r="M62" s="873" t="s">
        <v>1535</v>
      </c>
      <c r="N62" s="1415" t="s">
        <v>1613</v>
      </c>
      <c r="O62" s="1415" t="s">
        <v>1614</v>
      </c>
      <c r="P62" s="985" t="s">
        <v>609</v>
      </c>
      <c r="Q62" s="1417" t="s">
        <v>609</v>
      </c>
      <c r="R62" s="973" t="s">
        <v>353</v>
      </c>
      <c r="S62" s="1410">
        <f>IF(R62="Muy Alta",100%,IF(R62="Alta",80%,IF(R62="Media",60%,IF(R62="Baja",40%,IF(R62="Muy Baja",20%,"")))))</f>
        <v>0.8</v>
      </c>
      <c r="T62" s="1412"/>
      <c r="U62" s="1410" t="str">
        <f>IF(T62="Catastrófico",100%,IF(T62="Mayor",80%,IF(T62="Moderado",60%,IF(T62="Menor",40%,IF(T62="Leve",20%,"")))))</f>
        <v/>
      </c>
      <c r="V62" s="973" t="s">
        <v>253</v>
      </c>
      <c r="W62" s="1410">
        <f>IF(V62="Catastrófico",100%,IF(V62="Mayor",80%,IF(V62="Moderado",60%,IF(V62="Menor",40%,IF(V62="Leve",20%,"")))))</f>
        <v>0.4</v>
      </c>
      <c r="X62" s="990" t="str">
        <f>IF(Y62=100%,"Catastrófico",IF(Y62=80%,"Mayor",IF(Y62=60%,"Moderado",IF(Y62=40%,"Menor",IF(Y62=20%,"Leve","")))))</f>
        <v>Menor</v>
      </c>
      <c r="Y62" s="1410">
        <f>IF(AND(U62="",W62=""),"",MAX(U62,W62))</f>
        <v>0.4</v>
      </c>
      <c r="Z62" s="1410" t="str">
        <f>CONCATENATE(R62,X62)</f>
        <v>AltaMenor</v>
      </c>
      <c r="AA62" s="972" t="str">
        <f>IF(Z62="Muy AltaLeve","Alto",IF(Z62="Muy AltaMenor","Alto",IF(Z62="Muy AltaModerado","Alto",IF(Z62="Muy AltaMayor","Alto",IF(Z62="Muy AltaCatastrófico","Extremo",IF(Z62="AltaLeve","Moderado",IF(Z62="AltaMenor","Moderado",IF(Z62="AltaModerado","Alto",IF(Z62="AltaMayor","Alto",IF(Z62="AltaCatastrófico","Extremo",IF(Z62="MediaLeve","Moderado",IF(Z62="MediaMenor","Moderado",IF(Z62="MediaModerado","Moderado",IF(Z62="MediaMayor","Alto",IF(Z62="MediaCatastrófico","Extremo",IF(Z62="BajaLeve","Bajo",IF(Z62="BajaMenor","Moderado",IF(Z62="BajaModerado","Moderado",IF(Z62="BajaMayor","Alto",IF(Z62="BajaCatastrófico","Extremo",IF(Z62="Muy BajaLeve","Bajo",IF(Z62="Muy BajaMenor","Bajo",IF(Z62="Muy BajaModerado","Moderado",IF(Z62="Muy BajaMayor","Alto",IF(Z62="Muy BajaCatastrófico","Extremo","")))))))))))))))))))))))))</f>
        <v>Moderado</v>
      </c>
      <c r="AB62" s="245">
        <v>1</v>
      </c>
      <c r="AC62" s="343" t="s">
        <v>1546</v>
      </c>
      <c r="AD62" s="243" t="s">
        <v>1539</v>
      </c>
      <c r="AE62" s="343" t="s">
        <v>1547</v>
      </c>
      <c r="AF62" s="246" t="str">
        <f t="shared" si="0"/>
        <v>Probabilidad</v>
      </c>
      <c r="AG62" s="247" t="s">
        <v>216</v>
      </c>
      <c r="AH62" s="770">
        <f t="shared" si="1"/>
        <v>0.25</v>
      </c>
      <c r="AI62" s="247" t="s">
        <v>814</v>
      </c>
      <c r="AJ62" s="770">
        <f t="shared" si="2"/>
        <v>0.25</v>
      </c>
      <c r="AK62" s="248">
        <f t="shared" si="3"/>
        <v>0.5</v>
      </c>
      <c r="AL62" s="249">
        <f>IFERROR(IF(AF62="Probabilidad",(S62-(+S62*AK62)),IF(AF62="Impacto",S62,"")),"")</f>
        <v>0.4</v>
      </c>
      <c r="AM62" s="249">
        <f>IFERROR(IF(AF62="Impacto",(Y62-(+Y62*AK62)),IF(AF62="Probabilidad",Y62,"")),"")</f>
        <v>0.4</v>
      </c>
      <c r="AN62" s="250" t="s">
        <v>218</v>
      </c>
      <c r="AO62" s="250" t="s">
        <v>475</v>
      </c>
      <c r="AP62" s="250" t="s">
        <v>243</v>
      </c>
      <c r="AQ62" s="250" t="s">
        <v>244</v>
      </c>
      <c r="AR62" s="1046" t="s">
        <v>1548</v>
      </c>
      <c r="AS62" s="989">
        <f>S62</f>
        <v>0.8</v>
      </c>
      <c r="AT62" s="989">
        <f>IF(AL62="","",MIN(AL62:AL67))</f>
        <v>0.24</v>
      </c>
      <c r="AU62" s="972" t="str">
        <f>IFERROR(IF(AT62="","",IF(AT62&lt;=0.2,"Muy Baja",IF(AT62&lt;=0.4,"Baja",IF(AT62&lt;=0.6,"Media",IF(AT62&lt;=0.8,"Alta","Muy Alta"))))),"")</f>
        <v>Baja</v>
      </c>
      <c r="AV62" s="989">
        <f>Y62</f>
        <v>0.4</v>
      </c>
      <c r="AW62" s="989">
        <f>IF(AM62="","",MIN(AM62:AM67))</f>
        <v>0.16875000000000001</v>
      </c>
      <c r="AX62" s="972" t="str">
        <f>IFERROR(IF(AW62="","",IF(AW62&lt;=0.2,"Leve",IF(AW62&lt;=0.4,"Menor",IF(AW62&lt;=0.6,"Moderado",IF(AW62&lt;=0.8,"Mayor","Catastrófico"))))),"")</f>
        <v>Leve</v>
      </c>
      <c r="AY62" s="972" t="str">
        <f>AA62</f>
        <v>Moderado</v>
      </c>
      <c r="AZ62" s="972" t="str">
        <f>IFERROR(IF(OR(AND(AU62="Muy Baja",AX62="Leve"),AND(AU62="Muy Baja",AX62="Menor"),AND(AU62="Baja",AX62="Leve")),"Bajo",IF(OR(AND(AU62="Muy baja",AX62="Moderado"),AND(AU62="Baja",AX62="Menor"),AND(AU62="Baja",AX62="Moderado"),AND(AU62="Media",AX62="Leve"),AND(AU62="Media",AX62="Menor"),AND(AU62="Media",AX62="Moderado"),AND(AU62="Alta",AX62="Leve"),AND(AU62="Alta",AX62="Menor")),"Moderado",IF(OR(AND(AU62="Muy Baja",AX62="Mayor"),AND(AU62="Baja",AX62="Mayor"),AND(AU62="Media",AX62="Mayor"),AND(AU62="Alta",AX62="Moderado"),AND(AU62="Alta",AX62="Mayor"),AND(AU62="Muy Alta",AX62="Leve"),AND(AU62="Muy Alta",AX62="Menor"),AND(AU62="Muy Alta",AX62="Moderado"),AND(AU62="Muy Alta",AX62="Mayor")),"Alto",IF(OR(AND(AU62="Muy Baja",AX62="Catastrófico"),AND(AU62="Baja",AX62="Catastrófico"),AND(AU62="Media",AX62="Catastrófico"),AND(AU62="Alta",AX62="Catastrófico"),AND(AU62="Muy Alta",AX62="Catastrófico")),"Extremo","")))),"")</f>
        <v>Bajo</v>
      </c>
      <c r="BA62" s="973" t="s">
        <v>257</v>
      </c>
      <c r="BB62" s="251"/>
      <c r="BC62" s="251"/>
      <c r="BD62" s="271" t="str">
        <f t="shared" si="7"/>
        <v/>
      </c>
      <c r="BE62" s="243"/>
      <c r="BF62" s="243"/>
      <c r="BG62" s="243"/>
      <c r="BH62" s="243"/>
      <c r="BI62" s="251"/>
      <c r="BJ62" s="251"/>
      <c r="BK62" s="251"/>
      <c r="BL62" s="251"/>
      <c r="BM62" s="254"/>
      <c r="BN62" s="254"/>
      <c r="BO62" s="254"/>
      <c r="BP62" s="254"/>
      <c r="BQ62" s="255" t="str">
        <f t="shared" si="8"/>
        <v/>
      </c>
      <c r="BR62" s="771" t="str">
        <f t="shared" si="9"/>
        <v/>
      </c>
      <c r="BS62" s="818" t="s">
        <v>609</v>
      </c>
      <c r="BT62" s="867" t="s">
        <v>305</v>
      </c>
      <c r="BU62" s="867" t="s">
        <v>278</v>
      </c>
      <c r="BV62" s="867" t="s">
        <v>278</v>
      </c>
    </row>
    <row r="63" spans="1:74" ht="171.75" x14ac:dyDescent="0.25">
      <c r="A63" s="1062"/>
      <c r="B63" s="928"/>
      <c r="C63" s="1426"/>
      <c r="D63" s="828"/>
      <c r="E63" s="831"/>
      <c r="F63" s="834"/>
      <c r="G63" s="804"/>
      <c r="H63" s="837"/>
      <c r="I63" s="798"/>
      <c r="J63" s="840"/>
      <c r="K63" s="843"/>
      <c r="L63" s="804"/>
      <c r="M63" s="874"/>
      <c r="N63" s="1008"/>
      <c r="O63" s="1008"/>
      <c r="P63" s="868"/>
      <c r="Q63" s="1368"/>
      <c r="R63" s="798"/>
      <c r="S63" s="1365"/>
      <c r="T63" s="1413"/>
      <c r="U63" s="1365"/>
      <c r="V63" s="798"/>
      <c r="W63" s="1365"/>
      <c r="X63" s="864"/>
      <c r="Y63" s="1365"/>
      <c r="Z63" s="1365"/>
      <c r="AA63" s="852"/>
      <c r="AB63" s="152">
        <v>2</v>
      </c>
      <c r="AC63" s="320" t="s">
        <v>1549</v>
      </c>
      <c r="AD63" s="151" t="s">
        <v>1539</v>
      </c>
      <c r="AE63" s="320" t="s">
        <v>1547</v>
      </c>
      <c r="AF63" s="147" t="str">
        <f t="shared" si="0"/>
        <v>Impacto</v>
      </c>
      <c r="AG63" s="153" t="s">
        <v>267</v>
      </c>
      <c r="AH63" s="760">
        <f t="shared" si="1"/>
        <v>0.1</v>
      </c>
      <c r="AI63" s="153" t="s">
        <v>217</v>
      </c>
      <c r="AJ63" s="760">
        <f t="shared" si="2"/>
        <v>0.15</v>
      </c>
      <c r="AK63" s="149">
        <f t="shared" si="3"/>
        <v>0.25</v>
      </c>
      <c r="AL63" s="154">
        <f>IFERROR(IF(AND(AF62="Probabilidad",AF63="Probabilidad"),(AL62-(+AL62*AK63)),IF(AF63="Probabilidad",(S62-(+S62*AK63)),IF(AF63="Impacto",AL62,""))),"")</f>
        <v>0.4</v>
      </c>
      <c r="AM63" s="154">
        <f>IFERROR(IF(AND(AF62="Impacto",AF63="Impacto"),(AM62-(+AM62*AK63)),IF(AF63="Impacto",(Y62-(+Y62*AK63)),IF(AF63="Probabilidad",AM62,""))),"")</f>
        <v>0.30000000000000004</v>
      </c>
      <c r="AN63" s="155" t="s">
        <v>218</v>
      </c>
      <c r="AO63" s="155" t="s">
        <v>296</v>
      </c>
      <c r="AP63" s="155" t="s">
        <v>243</v>
      </c>
      <c r="AQ63" s="155" t="s">
        <v>244</v>
      </c>
      <c r="AR63" s="1047"/>
      <c r="AS63" s="855"/>
      <c r="AT63" s="855"/>
      <c r="AU63" s="852"/>
      <c r="AV63" s="855"/>
      <c r="AW63" s="855"/>
      <c r="AX63" s="852"/>
      <c r="AY63" s="852"/>
      <c r="AZ63" s="852"/>
      <c r="BA63" s="798"/>
      <c r="BB63" s="131"/>
      <c r="BC63" s="131"/>
      <c r="BD63" s="175" t="str">
        <f t="shared" si="7"/>
        <v/>
      </c>
      <c r="BE63" s="151"/>
      <c r="BF63" s="151"/>
      <c r="BG63" s="151"/>
      <c r="BH63" s="151"/>
      <c r="BI63" s="131"/>
      <c r="BJ63" s="131"/>
      <c r="BK63" s="131"/>
      <c r="BL63" s="131"/>
      <c r="BM63" s="157"/>
      <c r="BN63" s="157"/>
      <c r="BO63" s="157"/>
      <c r="BP63" s="157"/>
      <c r="BQ63" s="158" t="str">
        <f t="shared" si="8"/>
        <v/>
      </c>
      <c r="BR63" s="762" t="str">
        <f t="shared" si="9"/>
        <v/>
      </c>
      <c r="BS63" s="819"/>
      <c r="BT63" s="868"/>
      <c r="BU63" s="868"/>
      <c r="BV63" s="868"/>
    </row>
    <row r="64" spans="1:74" ht="145.5" x14ac:dyDescent="0.25">
      <c r="A64" s="1062"/>
      <c r="B64" s="928"/>
      <c r="C64" s="1426"/>
      <c r="D64" s="828"/>
      <c r="E64" s="831"/>
      <c r="F64" s="834"/>
      <c r="G64" s="804"/>
      <c r="H64" s="837"/>
      <c r="I64" s="798"/>
      <c r="J64" s="840"/>
      <c r="K64" s="843"/>
      <c r="L64" s="804"/>
      <c r="M64" s="874"/>
      <c r="N64" s="1008"/>
      <c r="O64" s="1008"/>
      <c r="P64" s="868"/>
      <c r="Q64" s="1368"/>
      <c r="R64" s="798"/>
      <c r="S64" s="1365"/>
      <c r="T64" s="1413"/>
      <c r="U64" s="1365"/>
      <c r="V64" s="798"/>
      <c r="W64" s="1365"/>
      <c r="X64" s="864"/>
      <c r="Y64" s="1365"/>
      <c r="Z64" s="1365"/>
      <c r="AA64" s="852"/>
      <c r="AB64" s="152">
        <v>3</v>
      </c>
      <c r="AC64" s="225" t="s">
        <v>1589</v>
      </c>
      <c r="AD64" s="225" t="s">
        <v>1561</v>
      </c>
      <c r="AE64" s="320" t="s">
        <v>1590</v>
      </c>
      <c r="AF64" s="315" t="str">
        <f t="shared" si="0"/>
        <v>Impacto</v>
      </c>
      <c r="AG64" s="321" t="s">
        <v>267</v>
      </c>
      <c r="AH64" s="765">
        <f t="shared" si="1"/>
        <v>0.1</v>
      </c>
      <c r="AI64" s="321" t="s">
        <v>217</v>
      </c>
      <c r="AJ64" s="765">
        <f t="shared" si="2"/>
        <v>0.15</v>
      </c>
      <c r="AK64" s="317">
        <f t="shared" si="3"/>
        <v>0.25</v>
      </c>
      <c r="AL64" s="322">
        <f>IFERROR(IF(AND(AF63="Probabilidad",AF64="Probabilidad"),(AL63-(+AL63*AK64)),IF(AND(AF63="Impacto",AF64="Probabilidad"),(AL62-(+AL62*AK64)),IF(AF64="Impacto",AL63,""))),"")</f>
        <v>0.4</v>
      </c>
      <c r="AM64" s="322">
        <f>IFERROR(IF(AND(AF63="Impacto",AF64="Impacto"),(AM63-(+AM63*AK64)),IF(AND(AF63="Probabilidad",AF64="Impacto"),(AM62-(+AM62*AK64)),IF(AF64="Probabilidad",AM63,""))),"")</f>
        <v>0.22500000000000003</v>
      </c>
      <c r="AN64" s="321" t="s">
        <v>218</v>
      </c>
      <c r="AO64" s="321" t="s">
        <v>475</v>
      </c>
      <c r="AP64" s="321" t="s">
        <v>243</v>
      </c>
      <c r="AQ64" s="321" t="s">
        <v>221</v>
      </c>
      <c r="AR64" s="1047"/>
      <c r="AS64" s="855"/>
      <c r="AT64" s="855"/>
      <c r="AU64" s="852"/>
      <c r="AV64" s="855"/>
      <c r="AW64" s="855"/>
      <c r="AX64" s="852"/>
      <c r="AY64" s="852"/>
      <c r="AZ64" s="852"/>
      <c r="BA64" s="798"/>
      <c r="BB64" s="131"/>
      <c r="BC64" s="131"/>
      <c r="BD64" s="175" t="str">
        <f t="shared" si="7"/>
        <v/>
      </c>
      <c r="BE64" s="151"/>
      <c r="BF64" s="151"/>
      <c r="BG64" s="151"/>
      <c r="BH64" s="151"/>
      <c r="BI64" s="131"/>
      <c r="BJ64" s="131"/>
      <c r="BK64" s="131"/>
      <c r="BL64" s="131"/>
      <c r="BM64" s="157"/>
      <c r="BN64" s="157"/>
      <c r="BO64" s="157"/>
      <c r="BP64" s="157"/>
      <c r="BQ64" s="158" t="str">
        <f t="shared" si="8"/>
        <v/>
      </c>
      <c r="BR64" s="762" t="str">
        <f t="shared" si="9"/>
        <v/>
      </c>
      <c r="BS64" s="819"/>
      <c r="BT64" s="868"/>
      <c r="BU64" s="868"/>
      <c r="BV64" s="868"/>
    </row>
    <row r="65" spans="1:74" ht="145.5" x14ac:dyDescent="0.25">
      <c r="A65" s="1062"/>
      <c r="B65" s="928"/>
      <c r="C65" s="1426"/>
      <c r="D65" s="828"/>
      <c r="E65" s="831"/>
      <c r="F65" s="834"/>
      <c r="G65" s="804"/>
      <c r="H65" s="837"/>
      <c r="I65" s="798"/>
      <c r="J65" s="840"/>
      <c r="K65" s="843"/>
      <c r="L65" s="804"/>
      <c r="M65" s="874"/>
      <c r="N65" s="1008"/>
      <c r="O65" s="1008"/>
      <c r="P65" s="868"/>
      <c r="Q65" s="1368"/>
      <c r="R65" s="798"/>
      <c r="S65" s="1365"/>
      <c r="T65" s="1413"/>
      <c r="U65" s="1365"/>
      <c r="V65" s="798"/>
      <c r="W65" s="1365"/>
      <c r="X65" s="864"/>
      <c r="Y65" s="1365"/>
      <c r="Z65" s="1365"/>
      <c r="AA65" s="852"/>
      <c r="AB65" s="152">
        <v>4</v>
      </c>
      <c r="AC65" s="225" t="s">
        <v>1609</v>
      </c>
      <c r="AD65" s="225" t="s">
        <v>1561</v>
      </c>
      <c r="AE65" s="320" t="s">
        <v>1611</v>
      </c>
      <c r="AF65" s="315" t="str">
        <f t="shared" si="0"/>
        <v>Probabilidad</v>
      </c>
      <c r="AG65" s="321" t="s">
        <v>216</v>
      </c>
      <c r="AH65" s="765">
        <f t="shared" si="1"/>
        <v>0.25</v>
      </c>
      <c r="AI65" s="321" t="s">
        <v>217</v>
      </c>
      <c r="AJ65" s="765">
        <f t="shared" si="2"/>
        <v>0.15</v>
      </c>
      <c r="AK65" s="317">
        <f t="shared" si="3"/>
        <v>0.4</v>
      </c>
      <c r="AL65" s="322">
        <f>IFERROR(IF(AND(AF64="Probabilidad",AF65="Probabilidad"),(AL64-(+AL64*AK65)),IF(AND(AF64="Impacto",AF65="Probabilidad"),(AL63-(+AL63*AK65)),IF(AF65="Impacto",AL64,""))),"")</f>
        <v>0.24</v>
      </c>
      <c r="AM65" s="322">
        <f>IFERROR(IF(AND(AF64="Impacto",AF65="Impacto"),(AM64-(+AM64*AK65)),IF(AND(AF64="Probabilidad",AF65="Impacto"),(AM63-(+AM63*AK65)),IF(AF65="Probabilidad",AM64,""))),"")</f>
        <v>0.22500000000000003</v>
      </c>
      <c r="AN65" s="321" t="s">
        <v>218</v>
      </c>
      <c r="AO65" s="321" t="s">
        <v>247</v>
      </c>
      <c r="AP65" s="321" t="s">
        <v>243</v>
      </c>
      <c r="AQ65" s="321" t="s">
        <v>221</v>
      </c>
      <c r="AR65" s="1047"/>
      <c r="AS65" s="855"/>
      <c r="AT65" s="855"/>
      <c r="AU65" s="852"/>
      <c r="AV65" s="855"/>
      <c r="AW65" s="855"/>
      <c r="AX65" s="852"/>
      <c r="AY65" s="852"/>
      <c r="AZ65" s="852"/>
      <c r="BA65" s="798"/>
      <c r="BB65" s="131"/>
      <c r="BC65" s="131"/>
      <c r="BD65" s="175" t="str">
        <f t="shared" si="7"/>
        <v/>
      </c>
      <c r="BE65" s="151"/>
      <c r="BF65" s="151"/>
      <c r="BG65" s="151"/>
      <c r="BH65" s="151"/>
      <c r="BI65" s="131"/>
      <c r="BJ65" s="131"/>
      <c r="BK65" s="131"/>
      <c r="BL65" s="131"/>
      <c r="BM65" s="157"/>
      <c r="BN65" s="157"/>
      <c r="BO65" s="157"/>
      <c r="BP65" s="157"/>
      <c r="BQ65" s="158" t="str">
        <f t="shared" si="8"/>
        <v/>
      </c>
      <c r="BR65" s="762" t="str">
        <f t="shared" si="9"/>
        <v/>
      </c>
      <c r="BS65" s="819"/>
      <c r="BT65" s="868"/>
      <c r="BU65" s="868"/>
      <c r="BV65" s="868"/>
    </row>
    <row r="66" spans="1:74" ht="172.5" thickBot="1" x14ac:dyDescent="0.3">
      <c r="A66" s="1062"/>
      <c r="B66" s="928"/>
      <c r="C66" s="1426"/>
      <c r="D66" s="828"/>
      <c r="E66" s="831"/>
      <c r="F66" s="834"/>
      <c r="G66" s="804"/>
      <c r="H66" s="837"/>
      <c r="I66" s="798"/>
      <c r="J66" s="840"/>
      <c r="K66" s="843"/>
      <c r="L66" s="804"/>
      <c r="M66" s="874"/>
      <c r="N66" s="1008"/>
      <c r="O66" s="1008"/>
      <c r="P66" s="868"/>
      <c r="Q66" s="1368"/>
      <c r="R66" s="798"/>
      <c r="S66" s="1365"/>
      <c r="T66" s="1413"/>
      <c r="U66" s="1365"/>
      <c r="V66" s="798"/>
      <c r="W66" s="1365"/>
      <c r="X66" s="864"/>
      <c r="Y66" s="1365"/>
      <c r="Z66" s="1365"/>
      <c r="AA66" s="852"/>
      <c r="AB66" s="152">
        <v>5</v>
      </c>
      <c r="AC66" s="323" t="s">
        <v>1602</v>
      </c>
      <c r="AD66" s="323" t="s">
        <v>1564</v>
      </c>
      <c r="AE66" s="323" t="s">
        <v>1603</v>
      </c>
      <c r="AF66" s="315" t="str">
        <f t="shared" si="0"/>
        <v>Impacto</v>
      </c>
      <c r="AG66" s="321" t="s">
        <v>267</v>
      </c>
      <c r="AH66" s="765">
        <f t="shared" si="1"/>
        <v>0.1</v>
      </c>
      <c r="AI66" s="321" t="s">
        <v>217</v>
      </c>
      <c r="AJ66" s="765">
        <f t="shared" si="2"/>
        <v>0.15</v>
      </c>
      <c r="AK66" s="317">
        <f t="shared" si="3"/>
        <v>0.25</v>
      </c>
      <c r="AL66" s="322">
        <f>IFERROR(IF(AND(AF65="Probabilidad",AF66="Probabilidad"),(AL65-(+AL65*AK66)),IF(AND(AF65="Impacto",AF66="Probabilidad"),(AL64-(+AL64*AK66)),IF(AF66="Impacto",AL65,""))),"")</f>
        <v>0.24</v>
      </c>
      <c r="AM66" s="322">
        <f>IFERROR(IF(AND(AF65="Impacto",AF66="Impacto"),(AM65-(+AM65*AK66)),IF(AND(AF65="Probabilidad",AF66="Impacto"),(AM64-(+AM64*AK66)),IF(AF66="Probabilidad",AM65,""))),"")</f>
        <v>0.16875000000000001</v>
      </c>
      <c r="AN66" s="328" t="s">
        <v>218</v>
      </c>
      <c r="AO66" s="328" t="s">
        <v>296</v>
      </c>
      <c r="AP66" s="328" t="s">
        <v>243</v>
      </c>
      <c r="AQ66" s="328" t="s">
        <v>221</v>
      </c>
      <c r="AR66" s="1047"/>
      <c r="AS66" s="855"/>
      <c r="AT66" s="855"/>
      <c r="AU66" s="852"/>
      <c r="AV66" s="855"/>
      <c r="AW66" s="855"/>
      <c r="AX66" s="852"/>
      <c r="AY66" s="852"/>
      <c r="AZ66" s="852"/>
      <c r="BA66" s="798"/>
      <c r="BB66" s="131"/>
      <c r="BC66" s="131"/>
      <c r="BD66" s="175" t="str">
        <f t="shared" si="7"/>
        <v/>
      </c>
      <c r="BE66" s="151"/>
      <c r="BF66" s="151"/>
      <c r="BG66" s="151"/>
      <c r="BH66" s="151"/>
      <c r="BI66" s="131"/>
      <c r="BJ66" s="131"/>
      <c r="BK66" s="131"/>
      <c r="BL66" s="131"/>
      <c r="BM66" s="157"/>
      <c r="BN66" s="157"/>
      <c r="BO66" s="157"/>
      <c r="BP66" s="157"/>
      <c r="BQ66" s="158" t="str">
        <f t="shared" si="8"/>
        <v/>
      </c>
      <c r="BR66" s="762" t="str">
        <f t="shared" si="9"/>
        <v/>
      </c>
      <c r="BS66" s="819"/>
      <c r="BT66" s="868"/>
      <c r="BU66" s="868"/>
      <c r="BV66" s="868"/>
    </row>
    <row r="67" spans="1:74" ht="15.75" thickBot="1" x14ac:dyDescent="0.3">
      <c r="A67" s="1062"/>
      <c r="B67" s="928"/>
      <c r="C67" s="1426"/>
      <c r="D67" s="829"/>
      <c r="E67" s="831"/>
      <c r="F67" s="962"/>
      <c r="G67" s="963"/>
      <c r="H67" s="964"/>
      <c r="I67" s="965"/>
      <c r="J67" s="841"/>
      <c r="K67" s="967"/>
      <c r="L67" s="963"/>
      <c r="M67" s="875"/>
      <c r="N67" s="1416"/>
      <c r="O67" s="1416"/>
      <c r="P67" s="969"/>
      <c r="Q67" s="1418"/>
      <c r="R67" s="965"/>
      <c r="S67" s="1411"/>
      <c r="T67" s="1414"/>
      <c r="U67" s="1411"/>
      <c r="V67" s="965"/>
      <c r="W67" s="1411"/>
      <c r="X67" s="978"/>
      <c r="Y67" s="1411"/>
      <c r="Z67" s="1411"/>
      <c r="AA67" s="979"/>
      <c r="AB67" s="259">
        <v>6</v>
      </c>
      <c r="AC67" s="257"/>
      <c r="AD67" s="257"/>
      <c r="AE67" s="257"/>
      <c r="AF67" s="260" t="str">
        <f t="shared" si="0"/>
        <v/>
      </c>
      <c r="AG67" s="261"/>
      <c r="AH67" s="772" t="str">
        <f t="shared" si="1"/>
        <v/>
      </c>
      <c r="AI67" s="261"/>
      <c r="AJ67" s="772" t="str">
        <f t="shared" si="2"/>
        <v/>
      </c>
      <c r="AK67" s="262" t="str">
        <f t="shared" si="3"/>
        <v/>
      </c>
      <c r="AL67" s="263" t="str">
        <f>IFERROR(IF(AND(AF66="Probabilidad",AF67="Probabilidad"),(AL66-(+AL66*AK67)),IF(AND(AF66="Impacto",AF67="Probabilidad"),(AL65-(+AL65*AK67)),IF(AF67="Impacto",AL66,""))),"")</f>
        <v/>
      </c>
      <c r="AM67" s="263" t="str">
        <f>IFERROR(IF(AND(AF66="Impacto",AF67="Impacto"),(AM66-(+AM66*AK67)),IF(AND(AF66="Probabilidad",AF67="Impacto"),(AM65-(+AM65*AK67)),IF(AF67="Probabilidad",AM66,""))),"")</f>
        <v/>
      </c>
      <c r="AN67" s="264"/>
      <c r="AO67" s="264"/>
      <c r="AP67" s="264"/>
      <c r="AQ67" s="264"/>
      <c r="AR67" s="1069"/>
      <c r="AS67" s="988"/>
      <c r="AT67" s="988"/>
      <c r="AU67" s="979"/>
      <c r="AV67" s="988"/>
      <c r="AW67" s="988"/>
      <c r="AX67" s="979"/>
      <c r="AY67" s="979"/>
      <c r="AZ67" s="979"/>
      <c r="BA67" s="965"/>
      <c r="BB67" s="265"/>
      <c r="BC67" s="265"/>
      <c r="BD67" s="266" t="str">
        <f t="shared" si="7"/>
        <v/>
      </c>
      <c r="BE67" s="257"/>
      <c r="BF67" s="257"/>
      <c r="BG67" s="257"/>
      <c r="BH67" s="257"/>
      <c r="BI67" s="265"/>
      <c r="BJ67" s="265"/>
      <c r="BK67" s="265"/>
      <c r="BL67" s="265"/>
      <c r="BM67" s="267"/>
      <c r="BN67" s="267"/>
      <c r="BO67" s="267"/>
      <c r="BP67" s="267"/>
      <c r="BQ67" s="268" t="str">
        <f t="shared" si="8"/>
        <v/>
      </c>
      <c r="BR67" s="773" t="str">
        <f t="shared" si="9"/>
        <v/>
      </c>
      <c r="BS67" s="820"/>
      <c r="BT67" s="869"/>
      <c r="BU67" s="869"/>
      <c r="BV67" s="869"/>
    </row>
    <row r="68" spans="1:74" ht="120" x14ac:dyDescent="0.25">
      <c r="A68" s="1062" t="s">
        <v>287</v>
      </c>
      <c r="B68" s="928" t="s">
        <v>202</v>
      </c>
      <c r="C68" s="1179" t="s">
        <v>1615</v>
      </c>
      <c r="D68" s="827" t="s">
        <v>1533</v>
      </c>
      <c r="E68" s="830" t="s">
        <v>289</v>
      </c>
      <c r="F68" s="833">
        <v>1</v>
      </c>
      <c r="G68" s="867" t="s">
        <v>1616</v>
      </c>
      <c r="H68" s="836" t="s">
        <v>1371</v>
      </c>
      <c r="I68" s="797" t="s">
        <v>1347</v>
      </c>
      <c r="J68" s="839" t="s">
        <v>2987</v>
      </c>
      <c r="K68" s="842" t="s">
        <v>324</v>
      </c>
      <c r="L68" s="803" t="s">
        <v>618</v>
      </c>
      <c r="M68" s="873" t="s">
        <v>1535</v>
      </c>
      <c r="N68" s="803" t="s">
        <v>1617</v>
      </c>
      <c r="O68" s="803" t="s">
        <v>1618</v>
      </c>
      <c r="P68" s="867" t="s">
        <v>609</v>
      </c>
      <c r="Q68" s="879" t="s">
        <v>609</v>
      </c>
      <c r="R68" s="797" t="s">
        <v>212</v>
      </c>
      <c r="S68" s="1364">
        <f>IF(R68="Muy Alta",100%,IF(R68="Alta",80%,IF(R68="Media",60%,IF(R68="Baja",40%,IF(R68="Muy Baja",20%,"")))))</f>
        <v>0.6</v>
      </c>
      <c r="T68" s="797" t="s">
        <v>253</v>
      </c>
      <c r="U68" s="1364">
        <f>IF(T68="Catastrófico",100%,IF(T68="Mayor",80%,IF(T68="Moderado",60%,IF(T68="Menor",40%,IF(T68="Leve",20%,"")))))</f>
        <v>0.4</v>
      </c>
      <c r="V68" s="797" t="s">
        <v>328</v>
      </c>
      <c r="W68" s="1364">
        <f>IF(V68="Catastrófico",100%,IF(V68="Mayor",80%,IF(V68="Moderado",60%,IF(V68="Menor",40%,IF(V68="Leve",20%,"")))))</f>
        <v>0.2</v>
      </c>
      <c r="X68" s="863" t="str">
        <f>IF(Y68=100%,"Catastrófico",IF(Y68=80%,"Mayor",IF(Y68=60%,"Moderado",IF(Y68=40%,"Menor",IF(Y68=20%,"Leve","")))))</f>
        <v>Menor</v>
      </c>
      <c r="Y68" s="1364">
        <f>IF(AND(U68="",W68=""),"",MAX(U68,W68))</f>
        <v>0.4</v>
      </c>
      <c r="Z68" s="1364" t="str">
        <f>CONCATENATE(R68,X68)</f>
        <v>MediaMenor</v>
      </c>
      <c r="AA68" s="845" t="str">
        <f>IF(Z68="Muy AltaLeve","Alto",IF(Z68="Muy AltaMenor","Alto",IF(Z68="Muy AltaModerado","Alto",IF(Z68="Muy AltaMayor","Alto",IF(Z68="Muy AltaCatastrófico","Extremo",IF(Z68="AltaLeve","Moderado",IF(Z68="AltaMenor","Moderado",IF(Z68="AltaModerado","Alto",IF(Z68="AltaMayor","Alto",IF(Z68="AltaCatastrófico","Extremo",IF(Z68="MediaLeve","Moderado",IF(Z68="MediaMenor","Moderado",IF(Z68="MediaModerado","Moderado",IF(Z68="MediaMayor","Alto",IF(Z68="MediaCatastrófico","Extremo",IF(Z68="BajaLeve","Bajo",IF(Z68="BajaMenor","Moderado",IF(Z68="BajaModerado","Moderado",IF(Z68="BajaMayor","Alto",IF(Z68="BajaCatastrófico","Extremo",IF(Z68="Muy BajaLeve","Bajo",IF(Z68="Muy BajaMenor","Bajo",IF(Z68="Muy BajaModerado","Moderado",IF(Z68="Muy BajaMayor","Alto",IF(Z68="Muy BajaCatastrófico","Extremo","")))))))))))))))))))))))))</f>
        <v>Moderado</v>
      </c>
      <c r="AB68" s="98">
        <v>1</v>
      </c>
      <c r="AC68" s="9" t="s">
        <v>1553</v>
      </c>
      <c r="AD68" s="9" t="s">
        <v>1619</v>
      </c>
      <c r="AE68" s="9" t="s">
        <v>1620</v>
      </c>
      <c r="AF68" s="147" t="str">
        <f t="shared" si="0"/>
        <v>Probabilidad</v>
      </c>
      <c r="AG68" s="10" t="s">
        <v>286</v>
      </c>
      <c r="AH68" s="760">
        <f t="shared" si="1"/>
        <v>0.15</v>
      </c>
      <c r="AI68" s="10" t="s">
        <v>217</v>
      </c>
      <c r="AJ68" s="760">
        <f t="shared" si="2"/>
        <v>0.15</v>
      </c>
      <c r="AK68" s="149">
        <f t="shared" si="3"/>
        <v>0.3</v>
      </c>
      <c r="AL68" s="101">
        <f>IFERROR(IF(AF68="Probabilidad",(S68-(+S68*AK68)),IF(AF68="Impacto",S68,"")),"")</f>
        <v>0.42</v>
      </c>
      <c r="AM68" s="101">
        <f>IFERROR(IF(AF68="Impacto",(Y68-(+Y68*AK68)),IF(AF68="Probabilidad",Y68,"")),"")</f>
        <v>0.4</v>
      </c>
      <c r="AN68" s="51" t="s">
        <v>952</v>
      </c>
      <c r="AO68" s="51" t="s">
        <v>247</v>
      </c>
      <c r="AP68" s="51" t="s">
        <v>243</v>
      </c>
      <c r="AQ68" s="51" t="s">
        <v>221</v>
      </c>
      <c r="AR68" s="866" t="s">
        <v>1621</v>
      </c>
      <c r="AS68" s="854">
        <f>S68</f>
        <v>0.6</v>
      </c>
      <c r="AT68" s="854">
        <f>IF(AL68="","",MIN(AL68:AL73))</f>
        <v>0.29399999999999998</v>
      </c>
      <c r="AU68" s="851" t="str">
        <f>IFERROR(IF(AT68="","",IF(AT68&lt;=0.2,"Muy Baja",IF(AT68&lt;=0.4,"Baja",IF(AT68&lt;=0.6,"Media",IF(AT68&lt;=0.8,"Alta","Muy Alta"))))),"")</f>
        <v>Baja</v>
      </c>
      <c r="AV68" s="854">
        <f>Y68</f>
        <v>0.4</v>
      </c>
      <c r="AW68" s="854">
        <f>IF(AM68="","",MIN(AM68:AM73))</f>
        <v>0.30000000000000004</v>
      </c>
      <c r="AX68" s="851" t="str">
        <f>IFERROR(IF(AW68="","",IF(AW68&lt;=0.2,"Leve",IF(AW68&lt;=0.4,"Menor",IF(AW68&lt;=0.6,"Moderado",IF(AW68&lt;=0.8,"Mayor","Catastrófico"))))),"")</f>
        <v>Menor</v>
      </c>
      <c r="AY68" s="851" t="str">
        <f>AA68</f>
        <v>Moderado</v>
      </c>
      <c r="AZ68" s="851" t="str">
        <f>IFERROR(IF(OR(AND(AU68="Muy Baja",AX68="Leve"),AND(AU68="Muy Baja",AX68="Menor"),AND(AU68="Baja",AX68="Leve")),"Bajo",IF(OR(AND(AU68="Muy baja",AX68="Moderado"),AND(AU68="Baja",AX68="Menor"),AND(AU68="Baja",AX68="Moderado"),AND(AU68="Media",AX68="Leve"),AND(AU68="Media",AX68="Menor"),AND(AU68="Media",AX68="Moderado"),AND(AU68="Alta",AX68="Leve"),AND(AU68="Alta",AX68="Menor")),"Moderado",IF(OR(AND(AU68="Muy Baja",AX68="Mayor"),AND(AU68="Baja",AX68="Mayor"),AND(AU68="Media",AX68="Mayor"),AND(AU68="Alta",AX68="Moderado"),AND(AU68="Alta",AX68="Mayor"),AND(AU68="Muy Alta",AX68="Leve"),AND(AU68="Muy Alta",AX68="Menor"),AND(AU68="Muy Alta",AX68="Moderado"),AND(AU68="Muy Alta",AX68="Mayor")),"Alto",IF(OR(AND(AU68="Muy Baja",AX68="Catastrófico"),AND(AU68="Baja",AX68="Catastrófico"),AND(AU68="Media",AX68="Catastrófico"),AND(AU68="Alta",AX68="Catastrófico"),AND(AU68="Muy Alta",AX68="Catastrófico")),"Extremo","")))),"")</f>
        <v>Moderado</v>
      </c>
      <c r="BA68" s="797" t="s">
        <v>223</v>
      </c>
      <c r="BB68" s="218" t="s">
        <v>1622</v>
      </c>
      <c r="BC68" s="218" t="s">
        <v>1623</v>
      </c>
      <c r="BD68" s="103">
        <f>IF(SUM(BE68:BH68)=0,"",SUM(BE68:BH68))</f>
        <v>4</v>
      </c>
      <c r="BE68" s="50">
        <v>1</v>
      </c>
      <c r="BF68" s="50">
        <v>1</v>
      </c>
      <c r="BG68" s="50">
        <v>1</v>
      </c>
      <c r="BH68" s="50">
        <v>1</v>
      </c>
      <c r="BI68" s="47" t="s">
        <v>1624</v>
      </c>
      <c r="BJ68" s="47" t="s">
        <v>1625</v>
      </c>
      <c r="BK68" s="713" t="s">
        <v>2881</v>
      </c>
      <c r="BL68" s="721" t="s">
        <v>2882</v>
      </c>
      <c r="BM68" s="721">
        <v>1</v>
      </c>
      <c r="BN68" s="49"/>
      <c r="BO68" s="49"/>
      <c r="BP68" s="49"/>
      <c r="BQ68" s="105">
        <f>IF(SUM(BM68:BP68)=0,"",SUM(BM68:BP68))</f>
        <v>1</v>
      </c>
      <c r="BR68" s="761">
        <f>IF(ISERROR(BQ68/BD68),"",(BQ68/BD68))</f>
        <v>0.25</v>
      </c>
      <c r="BS68" s="818" t="s">
        <v>609</v>
      </c>
      <c r="BT68" s="867" t="s">
        <v>2883</v>
      </c>
      <c r="BU68" s="867" t="s">
        <v>609</v>
      </c>
      <c r="BV68" s="870" t="s">
        <v>609</v>
      </c>
    </row>
    <row r="69" spans="1:74" ht="145.5" x14ac:dyDescent="0.25">
      <c r="A69" s="1062"/>
      <c r="B69" s="928"/>
      <c r="C69" s="1179"/>
      <c r="D69" s="828"/>
      <c r="E69" s="831"/>
      <c r="F69" s="834"/>
      <c r="G69" s="868"/>
      <c r="H69" s="837"/>
      <c r="I69" s="798"/>
      <c r="J69" s="840"/>
      <c r="K69" s="843"/>
      <c r="L69" s="804"/>
      <c r="M69" s="874"/>
      <c r="N69" s="804"/>
      <c r="O69" s="804"/>
      <c r="P69" s="868"/>
      <c r="Q69" s="880"/>
      <c r="R69" s="798"/>
      <c r="S69" s="1365"/>
      <c r="T69" s="798"/>
      <c r="U69" s="1365"/>
      <c r="V69" s="798"/>
      <c r="W69" s="1365"/>
      <c r="X69" s="864"/>
      <c r="Y69" s="1365"/>
      <c r="Z69" s="1365"/>
      <c r="AA69" s="846"/>
      <c r="AB69" s="152">
        <v>2</v>
      </c>
      <c r="AC69" s="132" t="s">
        <v>1626</v>
      </c>
      <c r="AD69" s="132" t="s">
        <v>1627</v>
      </c>
      <c r="AE69" s="151" t="s">
        <v>1628</v>
      </c>
      <c r="AF69" s="147" t="str">
        <f t="shared" si="0"/>
        <v>Probabilidad</v>
      </c>
      <c r="AG69" s="153" t="s">
        <v>286</v>
      </c>
      <c r="AH69" s="760">
        <f t="shared" si="1"/>
        <v>0.15</v>
      </c>
      <c r="AI69" s="153" t="s">
        <v>217</v>
      </c>
      <c r="AJ69" s="760">
        <f t="shared" si="2"/>
        <v>0.15</v>
      </c>
      <c r="AK69" s="149">
        <f t="shared" si="3"/>
        <v>0.3</v>
      </c>
      <c r="AL69" s="154">
        <f>IFERROR(IF(AND(AF68="Probabilidad",AF69="Probabilidad"),(AL68-(+AL68*AK69)),IF(AF69="Probabilidad",(S68-(+S68*AK69)),IF(AF69="Impacto",AL68,""))),"")</f>
        <v>0.29399999999999998</v>
      </c>
      <c r="AM69" s="154">
        <f>IFERROR(IF(AND(AF68="Impacto",AF69="Impacto"),(AM68-(+AM68*AK69)),IF(AF69="Impacto",(Y68-(+Y68*AK69)),IF(AF69="Probabilidad",AM68,""))),"")</f>
        <v>0.4</v>
      </c>
      <c r="AN69" s="155" t="s">
        <v>218</v>
      </c>
      <c r="AO69" s="155" t="s">
        <v>396</v>
      </c>
      <c r="AP69" s="155" t="s">
        <v>243</v>
      </c>
      <c r="AQ69" s="155" t="s">
        <v>221</v>
      </c>
      <c r="AR69" s="837"/>
      <c r="AS69" s="855"/>
      <c r="AT69" s="855"/>
      <c r="AU69" s="852"/>
      <c r="AV69" s="855"/>
      <c r="AW69" s="855"/>
      <c r="AX69" s="852"/>
      <c r="AY69" s="852"/>
      <c r="AZ69" s="852"/>
      <c r="BA69" s="798"/>
      <c r="BB69" s="130"/>
      <c r="BC69" s="130"/>
      <c r="BD69" s="150" t="str">
        <f t="shared" ref="BD69:BD132" si="10">IF(SUM(BE69:BH69)=0,"",SUM(BE69:BH69))</f>
        <v/>
      </c>
      <c r="BE69" s="156"/>
      <c r="BF69" s="156"/>
      <c r="BG69" s="156"/>
      <c r="BH69" s="156"/>
      <c r="BI69" s="131"/>
      <c r="BJ69" s="131"/>
      <c r="BK69" s="131"/>
      <c r="BL69" s="131"/>
      <c r="BM69" s="157"/>
      <c r="BN69" s="157"/>
      <c r="BO69" s="157"/>
      <c r="BP69" s="157"/>
      <c r="BQ69" s="158" t="str">
        <f>IF(SUM(BM69:BP69)=0,"",SUM(BM69:BP69))</f>
        <v/>
      </c>
      <c r="BR69" s="762" t="str">
        <f>IF(ISERROR(BQ69/BD69),"",(BQ69/BD69))</f>
        <v/>
      </c>
      <c r="BS69" s="819"/>
      <c r="BT69" s="868"/>
      <c r="BU69" s="868"/>
      <c r="BV69" s="871"/>
    </row>
    <row r="70" spans="1:74" ht="171.75" x14ac:dyDescent="0.25">
      <c r="A70" s="1062"/>
      <c r="B70" s="928"/>
      <c r="C70" s="1179"/>
      <c r="D70" s="828"/>
      <c r="E70" s="831"/>
      <c r="F70" s="834"/>
      <c r="G70" s="868"/>
      <c r="H70" s="837"/>
      <c r="I70" s="798"/>
      <c r="J70" s="840"/>
      <c r="K70" s="843"/>
      <c r="L70" s="804"/>
      <c r="M70" s="874"/>
      <c r="N70" s="804"/>
      <c r="O70" s="804"/>
      <c r="P70" s="868"/>
      <c r="Q70" s="880"/>
      <c r="R70" s="798"/>
      <c r="S70" s="1365"/>
      <c r="T70" s="798"/>
      <c r="U70" s="1365"/>
      <c r="V70" s="798"/>
      <c r="W70" s="1365"/>
      <c r="X70" s="864"/>
      <c r="Y70" s="1365"/>
      <c r="Z70" s="1365"/>
      <c r="AA70" s="846"/>
      <c r="AB70" s="152">
        <v>3</v>
      </c>
      <c r="AC70" s="132" t="s">
        <v>1629</v>
      </c>
      <c r="AD70" s="132" t="s">
        <v>1627</v>
      </c>
      <c r="AE70" s="132" t="s">
        <v>1630</v>
      </c>
      <c r="AF70" s="147" t="str">
        <f t="shared" si="0"/>
        <v>Impacto</v>
      </c>
      <c r="AG70" s="153" t="s">
        <v>267</v>
      </c>
      <c r="AH70" s="760">
        <f t="shared" si="1"/>
        <v>0.1</v>
      </c>
      <c r="AI70" s="153" t="s">
        <v>217</v>
      </c>
      <c r="AJ70" s="760">
        <f t="shared" si="2"/>
        <v>0.15</v>
      </c>
      <c r="AK70" s="149">
        <f t="shared" si="3"/>
        <v>0.25</v>
      </c>
      <c r="AL70" s="154">
        <f>IFERROR(IF(AND(AF69="Probabilidad",AF70="Probabilidad"),(AL69-(+AL69*AK70)),IF(AND(AF69="Impacto",AF70="Probabilidad"),(AL68-(+AL68*AK70)),IF(AF70="Impacto",AL69,""))),"")</f>
        <v>0.29399999999999998</v>
      </c>
      <c r="AM70" s="154">
        <f>IFERROR(IF(AND(AF69="Impacto",AF70="Impacto"),(AM69-(+AM69*AK70)),IF(AND(AF69="Probabilidad",AF70="Impacto"),(AM68-(+AM68*AK70)),IF(AF70="Probabilidad",AM69,""))),"")</f>
        <v>0.30000000000000004</v>
      </c>
      <c r="AN70" s="155" t="s">
        <v>218</v>
      </c>
      <c r="AO70" s="155" t="s">
        <v>296</v>
      </c>
      <c r="AP70" s="155" t="s">
        <v>243</v>
      </c>
      <c r="AQ70" s="155" t="s">
        <v>221</v>
      </c>
      <c r="AR70" s="837"/>
      <c r="AS70" s="855"/>
      <c r="AT70" s="855"/>
      <c r="AU70" s="852"/>
      <c r="AV70" s="855"/>
      <c r="AW70" s="855"/>
      <c r="AX70" s="852"/>
      <c r="AY70" s="852"/>
      <c r="AZ70" s="852"/>
      <c r="BA70" s="798"/>
      <c r="BB70" s="130"/>
      <c r="BC70" s="130"/>
      <c r="BD70" s="150" t="str">
        <f t="shared" si="10"/>
        <v/>
      </c>
      <c r="BE70" s="156"/>
      <c r="BF70" s="156"/>
      <c r="BG70" s="156"/>
      <c r="BH70" s="156"/>
      <c r="BI70" s="131"/>
      <c r="BJ70" s="131"/>
      <c r="BK70" s="131"/>
      <c r="BL70" s="131"/>
      <c r="BM70" s="157" t="s">
        <v>2884</v>
      </c>
      <c r="BN70" s="157"/>
      <c r="BO70" s="157"/>
      <c r="BP70" s="157"/>
      <c r="BQ70" s="158" t="str">
        <f t="shared" ref="BQ70:BQ133" si="11">IF(SUM(BM70:BP70)=0,"",SUM(BM70:BP70))</f>
        <v/>
      </c>
      <c r="BR70" s="762" t="str">
        <f t="shared" ref="BR70:BR133" si="12">IF(ISERROR(BQ70/BD70),"",(BQ70/BD70))</f>
        <v/>
      </c>
      <c r="BS70" s="819"/>
      <c r="BT70" s="868"/>
      <c r="BU70" s="868"/>
      <c r="BV70" s="871"/>
    </row>
    <row r="71" spans="1:74" x14ac:dyDescent="0.25">
      <c r="A71" s="1062"/>
      <c r="B71" s="928"/>
      <c r="C71" s="1179"/>
      <c r="D71" s="828"/>
      <c r="E71" s="831"/>
      <c r="F71" s="834"/>
      <c r="G71" s="868"/>
      <c r="H71" s="837"/>
      <c r="I71" s="798"/>
      <c r="J71" s="840"/>
      <c r="K71" s="843"/>
      <c r="L71" s="804"/>
      <c r="M71" s="874"/>
      <c r="N71" s="804"/>
      <c r="O71" s="804"/>
      <c r="P71" s="868"/>
      <c r="Q71" s="880"/>
      <c r="R71" s="798"/>
      <c r="S71" s="1365"/>
      <c r="T71" s="798"/>
      <c r="U71" s="1365"/>
      <c r="V71" s="798"/>
      <c r="W71" s="1365"/>
      <c r="X71" s="864"/>
      <c r="Y71" s="1365"/>
      <c r="Z71" s="1365"/>
      <c r="AA71" s="846"/>
      <c r="AB71" s="152">
        <v>4</v>
      </c>
      <c r="AC71" s="151"/>
      <c r="AD71" s="151"/>
      <c r="AE71" s="151"/>
      <c r="AF71" s="147" t="str">
        <f t="shared" si="0"/>
        <v/>
      </c>
      <c r="AG71" s="153"/>
      <c r="AH71" s="760" t="str">
        <f t="shared" si="1"/>
        <v/>
      </c>
      <c r="AI71" s="153"/>
      <c r="AJ71" s="760" t="str">
        <f t="shared" si="2"/>
        <v/>
      </c>
      <c r="AK71" s="149" t="str">
        <f t="shared" si="3"/>
        <v/>
      </c>
      <c r="AL71" s="154" t="str">
        <f>IFERROR(IF(AND(AF70="Probabilidad",AF71="Probabilidad"),(AL70-(+AL70*AK71)),IF(AND(AF70="Impacto",AF71="Probabilidad"),(AL69-(+AL69*AK71)),IF(AF71="Impacto",AL70,""))),"")</f>
        <v/>
      </c>
      <c r="AM71" s="154" t="str">
        <f>IFERROR(IF(AND(AF70="Impacto",AF71="Impacto"),(AM70-(+AM70*AK71)),IF(AND(AF70="Probabilidad",AF71="Impacto"),(AM69-(+AM69*AK71)),IF(AF71="Probabilidad",AM70,""))),"")</f>
        <v/>
      </c>
      <c r="AN71" s="155"/>
      <c r="AO71" s="155"/>
      <c r="AP71" s="155"/>
      <c r="AQ71" s="155"/>
      <c r="AR71" s="837"/>
      <c r="AS71" s="855"/>
      <c r="AT71" s="855"/>
      <c r="AU71" s="852"/>
      <c r="AV71" s="855"/>
      <c r="AW71" s="855"/>
      <c r="AX71" s="852"/>
      <c r="AY71" s="852"/>
      <c r="AZ71" s="852"/>
      <c r="BA71" s="798"/>
      <c r="BB71" s="130"/>
      <c r="BC71" s="130"/>
      <c r="BD71" s="150" t="str">
        <f t="shared" si="10"/>
        <v/>
      </c>
      <c r="BE71" s="156"/>
      <c r="BF71" s="156"/>
      <c r="BG71" s="156"/>
      <c r="BH71" s="156"/>
      <c r="BI71" s="131"/>
      <c r="BJ71" s="131"/>
      <c r="BK71" s="131"/>
      <c r="BL71" s="131"/>
      <c r="BM71" s="157"/>
      <c r="BN71" s="157"/>
      <c r="BO71" s="157"/>
      <c r="BP71" s="157"/>
      <c r="BQ71" s="158" t="str">
        <f t="shared" si="11"/>
        <v/>
      </c>
      <c r="BR71" s="762" t="str">
        <f t="shared" si="12"/>
        <v/>
      </c>
      <c r="BS71" s="819"/>
      <c r="BT71" s="868"/>
      <c r="BU71" s="868"/>
      <c r="BV71" s="871"/>
    </row>
    <row r="72" spans="1:74" x14ac:dyDescent="0.25">
      <c r="A72" s="1062"/>
      <c r="B72" s="928"/>
      <c r="C72" s="1179"/>
      <c r="D72" s="828"/>
      <c r="E72" s="831"/>
      <c r="F72" s="834"/>
      <c r="G72" s="868"/>
      <c r="H72" s="837"/>
      <c r="I72" s="798"/>
      <c r="J72" s="840"/>
      <c r="K72" s="843"/>
      <c r="L72" s="804"/>
      <c r="M72" s="874"/>
      <c r="N72" s="804"/>
      <c r="O72" s="804"/>
      <c r="P72" s="868"/>
      <c r="Q72" s="880"/>
      <c r="R72" s="798"/>
      <c r="S72" s="1365"/>
      <c r="T72" s="798"/>
      <c r="U72" s="1365"/>
      <c r="V72" s="798"/>
      <c r="W72" s="1365"/>
      <c r="X72" s="864"/>
      <c r="Y72" s="1365"/>
      <c r="Z72" s="1365"/>
      <c r="AA72" s="846"/>
      <c r="AB72" s="152">
        <v>5</v>
      </c>
      <c r="AC72" s="160"/>
      <c r="AD72" s="160"/>
      <c r="AE72" s="151"/>
      <c r="AF72" s="147" t="str">
        <f t="shared" si="0"/>
        <v/>
      </c>
      <c r="AG72" s="153"/>
      <c r="AH72" s="760" t="str">
        <f t="shared" si="1"/>
        <v/>
      </c>
      <c r="AI72" s="153"/>
      <c r="AJ72" s="760" t="str">
        <f t="shared" si="2"/>
        <v/>
      </c>
      <c r="AK72" s="149" t="str">
        <f t="shared" si="3"/>
        <v/>
      </c>
      <c r="AL72" s="154" t="str">
        <f>IFERROR(IF(AND(AF71="Probabilidad",AF72="Probabilidad"),(AL71-(+AL71*AK72)),IF(AND(AF71="Impacto",AF72="Probabilidad"),(AL70-(+AL70*AK72)),IF(AF72="Impacto",AL71,""))),"")</f>
        <v/>
      </c>
      <c r="AM72" s="154" t="str">
        <f>IFERROR(IF(AND(AF71="Impacto",AF72="Impacto"),(AM71-(+AM71*AK72)),IF(AND(AF71="Probabilidad",AF72="Impacto"),(AM70-(+AM70*AK72)),IF(AF72="Probabilidad",AM71,""))),"")</f>
        <v/>
      </c>
      <c r="AN72" s="155"/>
      <c r="AO72" s="155"/>
      <c r="AP72" s="155"/>
      <c r="AQ72" s="155"/>
      <c r="AR72" s="837"/>
      <c r="AS72" s="855"/>
      <c r="AT72" s="855"/>
      <c r="AU72" s="852"/>
      <c r="AV72" s="855"/>
      <c r="AW72" s="855"/>
      <c r="AX72" s="852"/>
      <c r="AY72" s="852"/>
      <c r="AZ72" s="852"/>
      <c r="BA72" s="798"/>
      <c r="BB72" s="130"/>
      <c r="BC72" s="130"/>
      <c r="BD72" s="150" t="str">
        <f t="shared" si="10"/>
        <v/>
      </c>
      <c r="BE72" s="156"/>
      <c r="BF72" s="156"/>
      <c r="BG72" s="156"/>
      <c r="BH72" s="156"/>
      <c r="BI72" s="131"/>
      <c r="BJ72" s="131"/>
      <c r="BK72" s="131"/>
      <c r="BL72" s="131"/>
      <c r="BM72" s="157"/>
      <c r="BN72" s="157"/>
      <c r="BO72" s="157"/>
      <c r="BP72" s="157"/>
      <c r="BQ72" s="158" t="str">
        <f t="shared" si="11"/>
        <v/>
      </c>
      <c r="BR72" s="762" t="str">
        <f t="shared" si="12"/>
        <v/>
      </c>
      <c r="BS72" s="819"/>
      <c r="BT72" s="868"/>
      <c r="BU72" s="868"/>
      <c r="BV72" s="871"/>
    </row>
    <row r="73" spans="1:74" ht="15.75" thickBot="1" x14ac:dyDescent="0.3">
      <c r="A73" s="1062"/>
      <c r="B73" s="928"/>
      <c r="C73" s="1179"/>
      <c r="D73" s="829"/>
      <c r="E73" s="832"/>
      <c r="F73" s="835"/>
      <c r="G73" s="869"/>
      <c r="H73" s="838"/>
      <c r="I73" s="799"/>
      <c r="J73" s="841"/>
      <c r="K73" s="844"/>
      <c r="L73" s="805"/>
      <c r="M73" s="875"/>
      <c r="N73" s="805"/>
      <c r="O73" s="805"/>
      <c r="P73" s="869"/>
      <c r="Q73" s="881"/>
      <c r="R73" s="799"/>
      <c r="S73" s="1366"/>
      <c r="T73" s="799"/>
      <c r="U73" s="1366"/>
      <c r="V73" s="799"/>
      <c r="W73" s="1366"/>
      <c r="X73" s="865"/>
      <c r="Y73" s="1366"/>
      <c r="Z73" s="1366"/>
      <c r="AA73" s="847"/>
      <c r="AB73" s="164">
        <v>6</v>
      </c>
      <c r="AC73" s="162"/>
      <c r="AD73" s="162"/>
      <c r="AE73" s="162"/>
      <c r="AF73" s="99" t="str">
        <f t="shared" si="0"/>
        <v/>
      </c>
      <c r="AG73" s="165"/>
      <c r="AH73" s="763" t="str">
        <f t="shared" si="1"/>
        <v/>
      </c>
      <c r="AI73" s="165"/>
      <c r="AJ73" s="763" t="str">
        <f t="shared" si="2"/>
        <v/>
      </c>
      <c r="AK73" s="166" t="str">
        <f t="shared" si="3"/>
        <v/>
      </c>
      <c r="AL73" s="154" t="str">
        <f>IFERROR(IF(AND(AF72="Probabilidad",AF73="Probabilidad"),(AL72-(+AL72*AK73)),IF(AND(AF72="Impacto",AF73="Probabilidad"),(AL71-(+AL71*AK73)),IF(AF73="Impacto",AL72,""))),"")</f>
        <v/>
      </c>
      <c r="AM73" s="154" t="str">
        <f>IFERROR(IF(AND(AF72="Impacto",AF73="Impacto"),(AM72-(+AM72*AK73)),IF(AND(AF72="Probabilidad",AF73="Impacto"),(AM71-(+AM71*AK73)),IF(AF73="Probabilidad",AM72,""))),"")</f>
        <v/>
      </c>
      <c r="AN73" s="127"/>
      <c r="AO73" s="52"/>
      <c r="AP73" s="52"/>
      <c r="AQ73" s="52"/>
      <c r="AR73" s="838"/>
      <c r="AS73" s="856"/>
      <c r="AT73" s="856"/>
      <c r="AU73" s="853"/>
      <c r="AV73" s="856"/>
      <c r="AW73" s="856"/>
      <c r="AX73" s="853"/>
      <c r="AY73" s="853"/>
      <c r="AZ73" s="853"/>
      <c r="BA73" s="799"/>
      <c r="BB73" s="167"/>
      <c r="BC73" s="167"/>
      <c r="BD73" s="161" t="str">
        <f t="shared" si="10"/>
        <v/>
      </c>
      <c r="BE73" s="168"/>
      <c r="BF73" s="168"/>
      <c r="BG73" s="168"/>
      <c r="BH73" s="168"/>
      <c r="BI73" s="169"/>
      <c r="BJ73" s="169"/>
      <c r="BK73" s="169"/>
      <c r="BL73" s="169"/>
      <c r="BM73" s="170"/>
      <c r="BN73" s="170"/>
      <c r="BO73" s="170"/>
      <c r="BP73" s="170"/>
      <c r="BQ73" s="171" t="str">
        <f t="shared" si="11"/>
        <v/>
      </c>
      <c r="BR73" s="764" t="str">
        <f t="shared" si="12"/>
        <v/>
      </c>
      <c r="BS73" s="820"/>
      <c r="BT73" s="869"/>
      <c r="BU73" s="869"/>
      <c r="BV73" s="872"/>
    </row>
    <row r="74" spans="1:74" ht="120" x14ac:dyDescent="0.25">
      <c r="A74" s="1062"/>
      <c r="B74" s="928"/>
      <c r="C74" s="1179"/>
      <c r="D74" s="827" t="s">
        <v>1533</v>
      </c>
      <c r="E74" s="830" t="s">
        <v>289</v>
      </c>
      <c r="F74" s="833">
        <v>2</v>
      </c>
      <c r="G74" s="803" t="s">
        <v>1616</v>
      </c>
      <c r="H74" s="836" t="s">
        <v>1371</v>
      </c>
      <c r="I74" s="797" t="s">
        <v>1344</v>
      </c>
      <c r="J74" s="839" t="s">
        <v>2988</v>
      </c>
      <c r="K74" s="842" t="s">
        <v>324</v>
      </c>
      <c r="L74" s="803" t="s">
        <v>618</v>
      </c>
      <c r="M74" s="873" t="s">
        <v>1535</v>
      </c>
      <c r="N74" s="803" t="s">
        <v>1631</v>
      </c>
      <c r="O74" s="803" t="s">
        <v>1632</v>
      </c>
      <c r="P74" s="803" t="s">
        <v>609</v>
      </c>
      <c r="Q74" s="1001" t="s">
        <v>609</v>
      </c>
      <c r="R74" s="797" t="s">
        <v>212</v>
      </c>
      <c r="S74" s="1364">
        <f>IF(R74="Muy Alta",100%,IF(R74="Alta",80%,IF(R74="Media",60%,IF(R74="Baja",40%,IF(R74="Muy Baja",20%,"")))))</f>
        <v>0.6</v>
      </c>
      <c r="T74" s="797" t="s">
        <v>253</v>
      </c>
      <c r="U74" s="1364">
        <f>IF(T74="Catastrófico",100%,IF(T74="Mayor",80%,IF(T74="Moderado",60%,IF(T74="Menor",40%,IF(T74="Leve",20%,"")))))</f>
        <v>0.4</v>
      </c>
      <c r="V74" s="797" t="s">
        <v>328</v>
      </c>
      <c r="W74" s="1364">
        <f>IF(V74="Catastrófico",100%,IF(V74="Mayor",80%,IF(V74="Moderado",60%,IF(V74="Menor",40%,IF(V74="Leve",20%,"")))))</f>
        <v>0.2</v>
      </c>
      <c r="X74" s="863" t="str">
        <f>IF(Y74=100%,"Catastrófico",IF(Y74=80%,"Mayor",IF(Y74=60%,"Moderado",IF(Y74=40%,"Menor",IF(Y74=20%,"Leve","")))))</f>
        <v>Menor</v>
      </c>
      <c r="Y74" s="1364">
        <f>IF(AND(U74="",W74=""),"",MAX(U74,W74))</f>
        <v>0.4</v>
      </c>
      <c r="Z74" s="1364" t="str">
        <f>CONCATENATE(R74,X74)</f>
        <v>MediaMenor</v>
      </c>
      <c r="AA74" s="851" t="str">
        <f>IF(Z74="Muy AltaLeve","Alto",IF(Z74="Muy AltaMenor","Alto",IF(Z74="Muy AltaModerado","Alto",IF(Z74="Muy AltaMayor","Alto",IF(Z74="Muy AltaCatastrófico","Extremo",IF(Z74="AltaLeve","Moderado",IF(Z74="AltaMenor","Moderado",IF(Z74="AltaModerado","Alto",IF(Z74="AltaMayor","Alto",IF(Z74="AltaCatastrófico","Extremo",IF(Z74="MediaLeve","Moderado",IF(Z74="MediaMenor","Moderado",IF(Z74="MediaModerado","Moderado",IF(Z74="MediaMayor","Alto",IF(Z74="MediaCatastrófico","Extremo",IF(Z74="BajaLeve","Bajo",IF(Z74="BajaMenor","Moderado",IF(Z74="BajaModerado","Moderado",IF(Z74="BajaMayor","Alto",IF(Z74="BajaCatastrófico","Extremo",IF(Z74="Muy BajaLeve","Bajo",IF(Z74="Muy BajaMenor","Bajo",IF(Z74="Muy BajaModerado","Moderado",IF(Z74="Muy BajaMayor","Alto",IF(Z74="Muy BajaCatastrófico","Extremo","")))))))))))))))))))))))))</f>
        <v>Moderado</v>
      </c>
      <c r="AB74" s="98">
        <v>1</v>
      </c>
      <c r="AC74" s="13" t="s">
        <v>1553</v>
      </c>
      <c r="AD74" s="13" t="s">
        <v>1633</v>
      </c>
      <c r="AE74" s="13" t="s">
        <v>1620</v>
      </c>
      <c r="AF74" s="100" t="str">
        <f t="shared" si="0"/>
        <v>Probabilidad</v>
      </c>
      <c r="AG74" s="10" t="s">
        <v>286</v>
      </c>
      <c r="AH74" s="759">
        <f t="shared" si="1"/>
        <v>0.15</v>
      </c>
      <c r="AI74" s="10" t="s">
        <v>217</v>
      </c>
      <c r="AJ74" s="759">
        <f t="shared" si="2"/>
        <v>0.15</v>
      </c>
      <c r="AK74" s="102">
        <f t="shared" si="3"/>
        <v>0.3</v>
      </c>
      <c r="AL74" s="101">
        <f>IFERROR(IF(AF74="Probabilidad",(S74-(+S74*AK74)),IF(AF74="Impacto",S74,"")),"")</f>
        <v>0.42</v>
      </c>
      <c r="AM74" s="101">
        <f>IFERROR(IF(AF74="Impacto",(Y74-(+Y74*AK74)),IF(AF74="Probabilidad",Y74,"")),"")</f>
        <v>0.4</v>
      </c>
      <c r="AN74" s="51" t="s">
        <v>952</v>
      </c>
      <c r="AO74" s="51" t="s">
        <v>247</v>
      </c>
      <c r="AP74" s="51" t="s">
        <v>243</v>
      </c>
      <c r="AQ74" s="51" t="s">
        <v>221</v>
      </c>
      <c r="AR74" s="866" t="s">
        <v>1621</v>
      </c>
      <c r="AS74" s="854">
        <f>S74</f>
        <v>0.6</v>
      </c>
      <c r="AT74" s="854">
        <f>IF(AL74="","",MIN(AL74:AL79))</f>
        <v>0.1764</v>
      </c>
      <c r="AU74" s="851" t="str">
        <f>IFERROR(IF(AT74="","",IF(AT74&lt;=0.2,"Muy Baja",IF(AT74&lt;=0.4,"Baja",IF(AT74&lt;=0.6,"Media",IF(AT74&lt;=0.8,"Alta","Muy Alta"))))),"")</f>
        <v>Muy Baja</v>
      </c>
      <c r="AV74" s="854">
        <f>Y74</f>
        <v>0.4</v>
      </c>
      <c r="AW74" s="854">
        <f>IF(AM74="","",MIN(AM74:AM79))</f>
        <v>0.4</v>
      </c>
      <c r="AX74" s="851" t="str">
        <f>IFERROR(IF(AW74="","",IF(AW74&lt;=0.2,"Leve",IF(AW74&lt;=0.4,"Menor",IF(AW74&lt;=0.6,"Moderado",IF(AW74&lt;=0.8,"Mayor","Catastrófico"))))),"")</f>
        <v>Menor</v>
      </c>
      <c r="AY74" s="851" t="str">
        <f>AA74</f>
        <v>Moderado</v>
      </c>
      <c r="AZ74" s="851" t="str">
        <f>IFERROR(IF(OR(AND(AU74="Muy Baja",AX74="Leve"),AND(AU74="Muy Baja",AX74="Menor"),AND(AU74="Baja",AX74="Leve")),"Bajo",IF(OR(AND(AU74="Muy baja",AX74="Moderado"),AND(AU74="Baja",AX74="Menor"),AND(AU74="Baja",AX74="Moderado"),AND(AU74="Media",AX74="Leve"),AND(AU74="Media",AX74="Menor"),AND(AU74="Media",AX74="Moderado"),AND(AU74="Alta",AX74="Leve"),AND(AU74="Alta",AX74="Menor")),"Moderado",IF(OR(AND(AU74="Muy Baja",AX74="Mayor"),AND(AU74="Baja",AX74="Mayor"),AND(AU74="Media",AX74="Mayor"),AND(AU74="Alta",AX74="Moderado"),AND(AU74="Alta",AX74="Mayor"),AND(AU74="Muy Alta",AX74="Leve"),AND(AU74="Muy Alta",AX74="Menor"),AND(AU74="Muy Alta",AX74="Moderado"),AND(AU74="Muy Alta",AX74="Mayor")),"Alto",IF(OR(AND(AU74="Muy Baja",AX74="Catastrófico"),AND(AU74="Baja",AX74="Catastrófico"),AND(AU74="Media",AX74="Catastrófico"),AND(AU74="Alta",AX74="Catastrófico"),AND(AU74="Muy Alta",AX74="Catastrófico")),"Extremo","")))),"")</f>
        <v>Bajo</v>
      </c>
      <c r="BA74" s="797" t="s">
        <v>257</v>
      </c>
      <c r="BB74" s="47"/>
      <c r="BC74" s="47"/>
      <c r="BD74" s="104" t="str">
        <f t="shared" si="10"/>
        <v/>
      </c>
      <c r="BE74" s="9"/>
      <c r="BF74" s="9"/>
      <c r="BG74" s="9"/>
      <c r="BH74" s="9"/>
      <c r="BI74" s="47"/>
      <c r="BJ74" s="47"/>
      <c r="BK74" s="47"/>
      <c r="BL74" s="47"/>
      <c r="BM74" s="49"/>
      <c r="BN74" s="49"/>
      <c r="BO74" s="49"/>
      <c r="BP74" s="49"/>
      <c r="BQ74" s="105" t="str">
        <f t="shared" si="11"/>
        <v/>
      </c>
      <c r="BR74" s="761" t="str">
        <f t="shared" si="12"/>
        <v/>
      </c>
      <c r="BS74" s="818" t="s">
        <v>609</v>
      </c>
      <c r="BT74" s="867" t="s">
        <v>2883</v>
      </c>
      <c r="BU74" s="867" t="s">
        <v>609</v>
      </c>
      <c r="BV74" s="870" t="s">
        <v>609</v>
      </c>
    </row>
    <row r="75" spans="1:74" ht="145.5" x14ac:dyDescent="0.25">
      <c r="A75" s="1062"/>
      <c r="B75" s="928"/>
      <c r="C75" s="1179"/>
      <c r="D75" s="828"/>
      <c r="E75" s="831"/>
      <c r="F75" s="834"/>
      <c r="G75" s="804"/>
      <c r="H75" s="837"/>
      <c r="I75" s="798"/>
      <c r="J75" s="840"/>
      <c r="K75" s="843"/>
      <c r="L75" s="804"/>
      <c r="M75" s="874"/>
      <c r="N75" s="804"/>
      <c r="O75" s="804"/>
      <c r="P75" s="804"/>
      <c r="Q75" s="1002"/>
      <c r="R75" s="798"/>
      <c r="S75" s="1365"/>
      <c r="T75" s="798"/>
      <c r="U75" s="1365"/>
      <c r="V75" s="798"/>
      <c r="W75" s="1365"/>
      <c r="X75" s="864"/>
      <c r="Y75" s="1365"/>
      <c r="Z75" s="1365"/>
      <c r="AA75" s="852"/>
      <c r="AB75" s="152">
        <v>2</v>
      </c>
      <c r="AC75" s="151" t="s">
        <v>1634</v>
      </c>
      <c r="AD75" s="151">
        <v>3</v>
      </c>
      <c r="AE75" s="151" t="s">
        <v>1547</v>
      </c>
      <c r="AF75" s="173" t="str">
        <f>IF(OR(AG75="Preventivo",AG75="Detectivo"),"Probabilidad",IF(AG75="Correctivo","Impacto",""))</f>
        <v>Probabilidad</v>
      </c>
      <c r="AG75" s="155" t="s">
        <v>216</v>
      </c>
      <c r="AH75" s="760">
        <f t="shared" si="1"/>
        <v>0.25</v>
      </c>
      <c r="AI75" s="155" t="s">
        <v>217</v>
      </c>
      <c r="AJ75" s="760">
        <f t="shared" si="2"/>
        <v>0.15</v>
      </c>
      <c r="AK75" s="149">
        <f t="shared" si="3"/>
        <v>0.4</v>
      </c>
      <c r="AL75" s="174">
        <f>IFERROR(IF(AND(AF74="Probabilidad",AF75="Probabilidad"),(AL74-(+AL74*AK75)),IF(AF75="Probabilidad",(S74-(+S74*AK75)),IF(AF75="Impacto",AL74,""))),"")</f>
        <v>0.252</v>
      </c>
      <c r="AM75" s="174">
        <f>IFERROR(IF(AND(AF74="Impacto",AF75="Impacto"),(AM74-(+AM74*AK75)),IF(AF75="Impacto",(Y74-(+Y74*AK75)),IF(AF75="Probabilidad",AM74,""))),"")</f>
        <v>0.4</v>
      </c>
      <c r="AN75" s="155" t="s">
        <v>218</v>
      </c>
      <c r="AO75" s="155" t="s">
        <v>475</v>
      </c>
      <c r="AP75" s="155" t="s">
        <v>243</v>
      </c>
      <c r="AQ75" s="155" t="s">
        <v>221</v>
      </c>
      <c r="AR75" s="837"/>
      <c r="AS75" s="855"/>
      <c r="AT75" s="855"/>
      <c r="AU75" s="852"/>
      <c r="AV75" s="855"/>
      <c r="AW75" s="855"/>
      <c r="AX75" s="852"/>
      <c r="AY75" s="852"/>
      <c r="AZ75" s="852"/>
      <c r="BA75" s="798"/>
      <c r="BB75" s="131"/>
      <c r="BC75" s="131"/>
      <c r="BD75" s="175" t="str">
        <f t="shared" si="10"/>
        <v/>
      </c>
      <c r="BE75" s="151"/>
      <c r="BF75" s="151"/>
      <c r="BG75" s="151"/>
      <c r="BH75" s="151"/>
      <c r="BI75" s="131"/>
      <c r="BJ75" s="131"/>
      <c r="BK75" s="131"/>
      <c r="BL75" s="131"/>
      <c r="BM75" s="157"/>
      <c r="BN75" s="157"/>
      <c r="BO75" s="157"/>
      <c r="BP75" s="157"/>
      <c r="BQ75" s="158" t="str">
        <f t="shared" si="11"/>
        <v/>
      </c>
      <c r="BR75" s="762" t="str">
        <f t="shared" si="12"/>
        <v/>
      </c>
      <c r="BS75" s="819"/>
      <c r="BT75" s="868"/>
      <c r="BU75" s="868"/>
      <c r="BV75" s="871"/>
    </row>
    <row r="76" spans="1:74" ht="145.5" x14ac:dyDescent="0.25">
      <c r="A76" s="1062"/>
      <c r="B76" s="928"/>
      <c r="C76" s="1179"/>
      <c r="D76" s="828"/>
      <c r="E76" s="831"/>
      <c r="F76" s="834"/>
      <c r="G76" s="804"/>
      <c r="H76" s="837"/>
      <c r="I76" s="798"/>
      <c r="J76" s="840"/>
      <c r="K76" s="843"/>
      <c r="L76" s="804"/>
      <c r="M76" s="874"/>
      <c r="N76" s="804"/>
      <c r="O76" s="804"/>
      <c r="P76" s="804"/>
      <c r="Q76" s="1002"/>
      <c r="R76" s="798"/>
      <c r="S76" s="1365"/>
      <c r="T76" s="798"/>
      <c r="U76" s="1365"/>
      <c r="V76" s="798"/>
      <c r="W76" s="1365"/>
      <c r="X76" s="864"/>
      <c r="Y76" s="1365"/>
      <c r="Z76" s="1365"/>
      <c r="AA76" s="852"/>
      <c r="AB76" s="152">
        <v>3</v>
      </c>
      <c r="AC76" s="132" t="s">
        <v>1635</v>
      </c>
      <c r="AD76" s="132">
        <v>2</v>
      </c>
      <c r="AE76" s="151" t="s">
        <v>1628</v>
      </c>
      <c r="AF76" s="147" t="str">
        <f>IF(OR(AG76="Preventivo",AG76="Detectivo"),"Probabilidad",IF(AG76="Correctivo","Impacto",""))</f>
        <v>Probabilidad</v>
      </c>
      <c r="AG76" s="153" t="s">
        <v>286</v>
      </c>
      <c r="AH76" s="760">
        <f t="shared" si="1"/>
        <v>0.15</v>
      </c>
      <c r="AI76" s="153" t="s">
        <v>217</v>
      </c>
      <c r="AJ76" s="760">
        <f t="shared" si="2"/>
        <v>0.15</v>
      </c>
      <c r="AK76" s="149">
        <f t="shared" si="3"/>
        <v>0.3</v>
      </c>
      <c r="AL76" s="154">
        <f>IFERROR(IF(AND(AF75="Probabilidad",AF76="Probabilidad"),(AL75-(+AL75*AK76)),IF(AND(AF75="Impacto",AF76="Probabilidad"),(AL74-(+AL74*AK76)),IF(AF76="Impacto",AL75,""))),"")</f>
        <v>0.1764</v>
      </c>
      <c r="AM76" s="154">
        <f>IFERROR(IF(AND(AF75="Impacto",AF76="Impacto"),(AM75-(+AM75*AK76)),IF(AND(AF75="Probabilidad",AF76="Impacto"),(AM74-(+AM74*AK76)),IF(AF76="Probabilidad",AM75,""))),"")</f>
        <v>0.4</v>
      </c>
      <c r="AN76" s="155" t="s">
        <v>218</v>
      </c>
      <c r="AO76" s="155" t="s">
        <v>396</v>
      </c>
      <c r="AP76" s="155" t="s">
        <v>243</v>
      </c>
      <c r="AQ76" s="155" t="s">
        <v>221</v>
      </c>
      <c r="AR76" s="837"/>
      <c r="AS76" s="855"/>
      <c r="AT76" s="855"/>
      <c r="AU76" s="852"/>
      <c r="AV76" s="855"/>
      <c r="AW76" s="855"/>
      <c r="AX76" s="852"/>
      <c r="AY76" s="852"/>
      <c r="AZ76" s="852"/>
      <c r="BA76" s="798"/>
      <c r="BB76" s="131"/>
      <c r="BC76" s="131"/>
      <c r="BD76" s="175" t="str">
        <f t="shared" si="10"/>
        <v/>
      </c>
      <c r="BE76" s="151"/>
      <c r="BF76" s="151"/>
      <c r="BG76" s="151"/>
      <c r="BH76" s="151"/>
      <c r="BI76" s="131"/>
      <c r="BJ76" s="131"/>
      <c r="BK76" s="131"/>
      <c r="BL76" s="131"/>
      <c r="BM76" s="157"/>
      <c r="BN76" s="157"/>
      <c r="BO76" s="157"/>
      <c r="BP76" s="157"/>
      <c r="BQ76" s="158" t="str">
        <f t="shared" si="11"/>
        <v/>
      </c>
      <c r="BR76" s="762" t="str">
        <f t="shared" si="12"/>
        <v/>
      </c>
      <c r="BS76" s="819"/>
      <c r="BT76" s="868"/>
      <c r="BU76" s="868"/>
      <c r="BV76" s="871"/>
    </row>
    <row r="77" spans="1:74" x14ac:dyDescent="0.25">
      <c r="A77" s="1062"/>
      <c r="B77" s="928"/>
      <c r="C77" s="1179"/>
      <c r="D77" s="828"/>
      <c r="E77" s="831"/>
      <c r="F77" s="834"/>
      <c r="G77" s="804"/>
      <c r="H77" s="837"/>
      <c r="I77" s="798"/>
      <c r="J77" s="840"/>
      <c r="K77" s="843"/>
      <c r="L77" s="804"/>
      <c r="M77" s="874"/>
      <c r="N77" s="804"/>
      <c r="O77" s="804"/>
      <c r="P77" s="804"/>
      <c r="Q77" s="1002"/>
      <c r="R77" s="798"/>
      <c r="S77" s="1365"/>
      <c r="T77" s="798"/>
      <c r="U77" s="1365"/>
      <c r="V77" s="798"/>
      <c r="W77" s="1365"/>
      <c r="X77" s="864"/>
      <c r="Y77" s="1365"/>
      <c r="Z77" s="1365"/>
      <c r="AA77" s="852"/>
      <c r="AB77" s="152">
        <v>4</v>
      </c>
      <c r="AC77" s="151"/>
      <c r="AD77" s="151"/>
      <c r="AE77" s="151"/>
      <c r="AF77" s="147" t="str">
        <f t="shared" si="0"/>
        <v/>
      </c>
      <c r="AG77" s="153"/>
      <c r="AH77" s="760" t="str">
        <f t="shared" si="1"/>
        <v/>
      </c>
      <c r="AI77" s="153"/>
      <c r="AJ77" s="760" t="str">
        <f t="shared" si="2"/>
        <v/>
      </c>
      <c r="AK77" s="149" t="str">
        <f t="shared" si="3"/>
        <v/>
      </c>
      <c r="AL77" s="154" t="str">
        <f>IFERROR(IF(AND(AF76="Probabilidad",AF77="Probabilidad"),(AL76-(+AL76*AK77)),IF(AND(AF76="Impacto",AF77="Probabilidad"),(AL75-(+AL75*AK77)),IF(AF77="Impacto",AL76,""))),"")</f>
        <v/>
      </c>
      <c r="AM77" s="154" t="str">
        <f>IFERROR(IF(AND(AF76="Impacto",AF77="Impacto"),(AM76-(+AM76*AK77)),IF(AND(AF76="Probabilidad",AF77="Impacto"),(AM75-(+AM75*AK77)),IF(AF77="Probabilidad",AM76,""))),"")</f>
        <v/>
      </c>
      <c r="AN77" s="155"/>
      <c r="AO77" s="155"/>
      <c r="AP77" s="155"/>
      <c r="AQ77" s="155"/>
      <c r="AR77" s="837"/>
      <c r="AS77" s="855"/>
      <c r="AT77" s="855"/>
      <c r="AU77" s="852"/>
      <c r="AV77" s="855"/>
      <c r="AW77" s="855"/>
      <c r="AX77" s="852"/>
      <c r="AY77" s="852"/>
      <c r="AZ77" s="852"/>
      <c r="BA77" s="798"/>
      <c r="BB77" s="131"/>
      <c r="BC77" s="131"/>
      <c r="BD77" s="175" t="str">
        <f t="shared" si="10"/>
        <v/>
      </c>
      <c r="BE77" s="151"/>
      <c r="BF77" s="151"/>
      <c r="BG77" s="151"/>
      <c r="BH77" s="151"/>
      <c r="BI77" s="131"/>
      <c r="BJ77" s="131"/>
      <c r="BK77" s="131"/>
      <c r="BL77" s="131"/>
      <c r="BM77" s="157"/>
      <c r="BN77" s="157"/>
      <c r="BO77" s="157"/>
      <c r="BP77" s="157"/>
      <c r="BQ77" s="158" t="str">
        <f t="shared" si="11"/>
        <v/>
      </c>
      <c r="BR77" s="762" t="str">
        <f t="shared" si="12"/>
        <v/>
      </c>
      <c r="BS77" s="819"/>
      <c r="BT77" s="868"/>
      <c r="BU77" s="868"/>
      <c r="BV77" s="871"/>
    </row>
    <row r="78" spans="1:74" x14ac:dyDescent="0.25">
      <c r="A78" s="1062"/>
      <c r="B78" s="928"/>
      <c r="C78" s="1179"/>
      <c r="D78" s="828"/>
      <c r="E78" s="831"/>
      <c r="F78" s="834"/>
      <c r="G78" s="804"/>
      <c r="H78" s="837"/>
      <c r="I78" s="798"/>
      <c r="J78" s="840"/>
      <c r="K78" s="843"/>
      <c r="L78" s="804"/>
      <c r="M78" s="874"/>
      <c r="N78" s="804"/>
      <c r="O78" s="804"/>
      <c r="P78" s="804"/>
      <c r="Q78" s="1002"/>
      <c r="R78" s="798"/>
      <c r="S78" s="1365"/>
      <c r="T78" s="798"/>
      <c r="U78" s="1365"/>
      <c r="V78" s="798"/>
      <c r="W78" s="1365"/>
      <c r="X78" s="864"/>
      <c r="Y78" s="1365"/>
      <c r="Z78" s="1365"/>
      <c r="AA78" s="852"/>
      <c r="AB78" s="152">
        <v>5</v>
      </c>
      <c r="AC78" s="176"/>
      <c r="AD78" s="176"/>
      <c r="AE78" s="151"/>
      <c r="AF78" s="147" t="str">
        <f t="shared" si="0"/>
        <v/>
      </c>
      <c r="AG78" s="153"/>
      <c r="AH78" s="760" t="str">
        <f t="shared" si="1"/>
        <v/>
      </c>
      <c r="AI78" s="153"/>
      <c r="AJ78" s="760" t="str">
        <f t="shared" si="2"/>
        <v/>
      </c>
      <c r="AK78" s="149" t="str">
        <f t="shared" si="3"/>
        <v/>
      </c>
      <c r="AL78" s="154" t="str">
        <f>IFERROR(IF(AND(AF77="Probabilidad",AF78="Probabilidad"),(AL77-(+AL77*AK78)),IF(AND(AF77="Impacto",AF78="Probabilidad"),(AL76-(+AL76*AK78)),IF(AF78="Impacto",AL77,""))),"")</f>
        <v/>
      </c>
      <c r="AM78" s="154" t="str">
        <f>IFERROR(IF(AND(AF77="Impacto",AF78="Impacto"),(AM77-(+AM77*AK78)),IF(AND(AF77="Probabilidad",AF78="Impacto"),(AM76-(+AM76*AK78)),IF(AF78="Probabilidad",AM77,""))),"")</f>
        <v/>
      </c>
      <c r="AN78" s="155"/>
      <c r="AO78" s="155"/>
      <c r="AP78" s="155"/>
      <c r="AQ78" s="155"/>
      <c r="AR78" s="837"/>
      <c r="AS78" s="855"/>
      <c r="AT78" s="855"/>
      <c r="AU78" s="852"/>
      <c r="AV78" s="855"/>
      <c r="AW78" s="855"/>
      <c r="AX78" s="852"/>
      <c r="AY78" s="852"/>
      <c r="AZ78" s="852"/>
      <c r="BA78" s="798"/>
      <c r="BB78" s="131"/>
      <c r="BC78" s="131"/>
      <c r="BD78" s="175" t="str">
        <f t="shared" si="10"/>
        <v/>
      </c>
      <c r="BE78" s="151"/>
      <c r="BF78" s="151"/>
      <c r="BG78" s="151"/>
      <c r="BH78" s="151"/>
      <c r="BI78" s="131"/>
      <c r="BJ78" s="131"/>
      <c r="BK78" s="131"/>
      <c r="BL78" s="131"/>
      <c r="BM78" s="157"/>
      <c r="BN78" s="157"/>
      <c r="BO78" s="157"/>
      <c r="BP78" s="157"/>
      <c r="BQ78" s="158" t="str">
        <f t="shared" si="11"/>
        <v/>
      </c>
      <c r="BR78" s="762" t="str">
        <f t="shared" si="12"/>
        <v/>
      </c>
      <c r="BS78" s="819"/>
      <c r="BT78" s="868"/>
      <c r="BU78" s="868"/>
      <c r="BV78" s="871"/>
    </row>
    <row r="79" spans="1:74" ht="15.75" thickBot="1" x14ac:dyDescent="0.3">
      <c r="A79" s="1062"/>
      <c r="B79" s="928"/>
      <c r="C79" s="1179"/>
      <c r="D79" s="829"/>
      <c r="E79" s="832"/>
      <c r="F79" s="835"/>
      <c r="G79" s="805"/>
      <c r="H79" s="838"/>
      <c r="I79" s="799"/>
      <c r="J79" s="841"/>
      <c r="K79" s="844"/>
      <c r="L79" s="805"/>
      <c r="M79" s="875"/>
      <c r="N79" s="805"/>
      <c r="O79" s="805"/>
      <c r="P79" s="805"/>
      <c r="Q79" s="1003"/>
      <c r="R79" s="799"/>
      <c r="S79" s="1366"/>
      <c r="T79" s="799"/>
      <c r="U79" s="1366"/>
      <c r="V79" s="799"/>
      <c r="W79" s="1366"/>
      <c r="X79" s="865"/>
      <c r="Y79" s="1366"/>
      <c r="Z79" s="1366"/>
      <c r="AA79" s="853"/>
      <c r="AB79" s="164">
        <v>6</v>
      </c>
      <c r="AC79" s="162"/>
      <c r="AD79" s="162"/>
      <c r="AE79" s="162"/>
      <c r="AF79" s="177" t="str">
        <f t="shared" si="0"/>
        <v/>
      </c>
      <c r="AG79" s="165"/>
      <c r="AH79" s="763" t="str">
        <f t="shared" si="1"/>
        <v/>
      </c>
      <c r="AI79" s="165"/>
      <c r="AJ79" s="763" t="str">
        <f t="shared" si="2"/>
        <v/>
      </c>
      <c r="AK79" s="166" t="str">
        <f t="shared" si="3"/>
        <v/>
      </c>
      <c r="AL79" s="154" t="str">
        <f>IFERROR(IF(AND(AF78="Probabilidad",AF79="Probabilidad"),(AL78-(+AL78*AK79)),IF(AND(AF78="Impacto",AF79="Probabilidad"),(AL77-(+AL77*AK79)),IF(AF79="Impacto",AL78,""))),"")</f>
        <v/>
      </c>
      <c r="AM79" s="154" t="str">
        <f>IFERROR(IF(AND(AF78="Impacto",AF79="Impacto"),(AM78-(+AM78*AK79)),IF(AND(AF78="Probabilidad",AF79="Impacto"),(AM77-(+AM77*AK79)),IF(AF79="Probabilidad",AM78,""))),"")</f>
        <v/>
      </c>
      <c r="AN79" s="52"/>
      <c r="AO79" s="52"/>
      <c r="AP79" s="52"/>
      <c r="AQ79" s="52"/>
      <c r="AR79" s="838"/>
      <c r="AS79" s="856"/>
      <c r="AT79" s="856"/>
      <c r="AU79" s="853"/>
      <c r="AV79" s="856"/>
      <c r="AW79" s="856"/>
      <c r="AX79" s="853"/>
      <c r="AY79" s="853"/>
      <c r="AZ79" s="853"/>
      <c r="BA79" s="799"/>
      <c r="BB79" s="169"/>
      <c r="BC79" s="169"/>
      <c r="BD79" s="178" t="str">
        <f t="shared" si="10"/>
        <v/>
      </c>
      <c r="BE79" s="162"/>
      <c r="BF79" s="162"/>
      <c r="BG79" s="162"/>
      <c r="BH79" s="162"/>
      <c r="BI79" s="169"/>
      <c r="BJ79" s="169"/>
      <c r="BK79" s="169"/>
      <c r="BL79" s="169"/>
      <c r="BM79" s="170"/>
      <c r="BN79" s="170"/>
      <c r="BO79" s="170"/>
      <c r="BP79" s="170"/>
      <c r="BQ79" s="171" t="str">
        <f t="shared" si="11"/>
        <v/>
      </c>
      <c r="BR79" s="764" t="str">
        <f t="shared" si="12"/>
        <v/>
      </c>
      <c r="BS79" s="820"/>
      <c r="BT79" s="869"/>
      <c r="BU79" s="869"/>
      <c r="BV79" s="872"/>
    </row>
    <row r="80" spans="1:74" ht="171.75" customHeight="1" x14ac:dyDescent="0.25">
      <c r="A80" s="1062"/>
      <c r="B80" s="928"/>
      <c r="C80" s="1179"/>
      <c r="D80" s="827" t="s">
        <v>1533</v>
      </c>
      <c r="E80" s="830" t="s">
        <v>289</v>
      </c>
      <c r="F80" s="833">
        <v>3</v>
      </c>
      <c r="G80" s="803" t="s">
        <v>1636</v>
      </c>
      <c r="H80" s="836" t="s">
        <v>1370</v>
      </c>
      <c r="I80" s="797" t="s">
        <v>1347</v>
      </c>
      <c r="J80" s="839" t="s">
        <v>2989</v>
      </c>
      <c r="K80" s="842" t="s">
        <v>324</v>
      </c>
      <c r="L80" s="803" t="s">
        <v>618</v>
      </c>
      <c r="M80" s="873" t="s">
        <v>1535</v>
      </c>
      <c r="N80" s="803" t="s">
        <v>1637</v>
      </c>
      <c r="O80" s="803" t="s">
        <v>1638</v>
      </c>
      <c r="P80" s="867" t="s">
        <v>609</v>
      </c>
      <c r="Q80" s="879" t="s">
        <v>609</v>
      </c>
      <c r="R80" s="797" t="s">
        <v>252</v>
      </c>
      <c r="S80" s="1364">
        <f>IF(R80="Muy Alta",100%,IF(R80="Alta",80%,IF(R80="Media",60%,IF(R80="Baja",40%,IF(R80="Muy Baja",20%,"")))))</f>
        <v>0.4</v>
      </c>
      <c r="T80" s="797" t="s">
        <v>253</v>
      </c>
      <c r="U80" s="1364">
        <f>IF(T80="Catastrófico",100%,IF(T80="Mayor",80%,IF(T80="Moderado",60%,IF(T80="Menor",40%,IF(T80="Leve",20%,"")))))</f>
        <v>0.4</v>
      </c>
      <c r="V80" s="797" t="s">
        <v>328</v>
      </c>
      <c r="W80" s="1364">
        <f>IF(V80="Catastrófico",100%,IF(V80="Mayor",80%,IF(V80="Moderado",60%,IF(V80="Menor",40%,IF(V80="Leve",20%,"")))))</f>
        <v>0.2</v>
      </c>
      <c r="X80" s="863" t="str">
        <f>IF(Y80=100%,"Catastrófico",IF(Y80=80%,"Mayor",IF(Y80=60%,"Moderado",IF(Y80=40%,"Menor",IF(Y80=20%,"Leve","")))))</f>
        <v>Menor</v>
      </c>
      <c r="Y80" s="1364">
        <f>IF(AND(U80="",W80=""),"",MAX(U80,W80))</f>
        <v>0.4</v>
      </c>
      <c r="Z80" s="1364" t="str">
        <f>CONCATENATE(R80,X80)</f>
        <v>BajaMenor</v>
      </c>
      <c r="AA80" s="851" t="str">
        <f>IF(Z80="Muy AltaLeve","Alto",IF(Z80="Muy AltaMenor","Alto",IF(Z80="Muy AltaModerado","Alto",IF(Z80="Muy AltaMayor","Alto",IF(Z80="Muy AltaCatastrófico","Extremo",IF(Z80="AltaLeve","Moderado",IF(Z80="AltaMenor","Moderado",IF(Z80="AltaModerado","Alto",IF(Z80="AltaMayor","Alto",IF(Z80="AltaCatastrófico","Extremo",IF(Z80="MediaLeve","Moderado",IF(Z80="MediaMenor","Moderado",IF(Z80="MediaModerado","Moderado",IF(Z80="MediaMayor","Alto",IF(Z80="MediaCatastrófico","Extremo",IF(Z80="BajaLeve","Bajo",IF(Z80="BajaMenor","Moderado",IF(Z80="BajaModerado","Moderado",IF(Z80="BajaMayor","Alto",IF(Z80="BajaCatastrófico","Extremo",IF(Z80="Muy BajaLeve","Bajo",IF(Z80="Muy BajaMenor","Bajo",IF(Z80="Muy BajaModerado","Moderado",IF(Z80="Muy BajaMayor","Alto",IF(Z80="Muy BajaCatastrófico","Extremo","")))))))))))))))))))))))))</f>
        <v>Moderado</v>
      </c>
      <c r="AB80" s="98">
        <v>1</v>
      </c>
      <c r="AC80" s="132" t="s">
        <v>1639</v>
      </c>
      <c r="AD80" s="233" t="s">
        <v>260</v>
      </c>
      <c r="AE80" s="13" t="s">
        <v>1640</v>
      </c>
      <c r="AF80" s="100" t="str">
        <f t="shared" si="0"/>
        <v>Probabilidad</v>
      </c>
      <c r="AG80" s="10" t="s">
        <v>216</v>
      </c>
      <c r="AH80" s="759">
        <f t="shared" si="1"/>
        <v>0.25</v>
      </c>
      <c r="AI80" s="10" t="s">
        <v>217</v>
      </c>
      <c r="AJ80" s="759">
        <f t="shared" si="2"/>
        <v>0.15</v>
      </c>
      <c r="AK80" s="102">
        <f t="shared" si="3"/>
        <v>0.4</v>
      </c>
      <c r="AL80" s="101">
        <f>IFERROR(IF(AF80="Probabilidad",(S80-(+S80*AK80)),IF(AF80="Impacto",S80,"")),"")</f>
        <v>0.24</v>
      </c>
      <c r="AM80" s="101">
        <f>IFERROR(IF(AF80="Impacto",(Y80-(+Y80*AK80)),IF(AF80="Probabilidad",Y80,"")),"")</f>
        <v>0.4</v>
      </c>
      <c r="AN80" s="51" t="s">
        <v>952</v>
      </c>
      <c r="AO80" s="51" t="s">
        <v>296</v>
      </c>
      <c r="AP80" s="51" t="s">
        <v>243</v>
      </c>
      <c r="AQ80" s="51" t="s">
        <v>221</v>
      </c>
      <c r="AR80" s="866" t="s">
        <v>1641</v>
      </c>
      <c r="AS80" s="854">
        <f>S80</f>
        <v>0.4</v>
      </c>
      <c r="AT80" s="854">
        <f>IF(AL80="","",MIN(AL80:AL85))</f>
        <v>8.3999999999999991E-2</v>
      </c>
      <c r="AU80" s="851" t="str">
        <f>IFERROR(IF(AT80="","",IF(AT80&lt;=0.2,"Muy Baja",IF(AT80&lt;=0.4,"Baja",IF(AT80&lt;=0.6,"Media",IF(AT80&lt;=0.8,"Alta","Muy Alta"))))),"")</f>
        <v>Muy Baja</v>
      </c>
      <c r="AV80" s="854">
        <f>Y80</f>
        <v>0.4</v>
      </c>
      <c r="AW80" s="854">
        <f>IF(AM80="","",MIN(AM80:AM85))</f>
        <v>0.4</v>
      </c>
      <c r="AX80" s="851" t="str">
        <f>IFERROR(IF(AW80="","",IF(AW80&lt;=0.2,"Leve",IF(AW80&lt;=0.4,"Menor",IF(AW80&lt;=0.6,"Moderado",IF(AW80&lt;=0.8,"Mayor","Catastrófico"))))),"")</f>
        <v>Menor</v>
      </c>
      <c r="AY80" s="851" t="str">
        <f>AA80</f>
        <v>Moderado</v>
      </c>
      <c r="AZ80" s="851" t="str">
        <f>IFERROR(IF(OR(AND(AU80="Muy Baja",AX80="Leve"),AND(AU80="Muy Baja",AX80="Menor"),AND(AU80="Baja",AX80="Leve")),"Bajo",IF(OR(AND(AU80="Muy baja",AX80="Moderado"),AND(AU80="Baja",AX80="Menor"),AND(AU80="Baja",AX80="Moderado"),AND(AU80="Media",AX80="Leve"),AND(AU80="Media",AX80="Menor"),AND(AU80="Media",AX80="Moderado"),AND(AU80="Alta",AX80="Leve"),AND(AU80="Alta",AX80="Menor")),"Moderado",IF(OR(AND(AU80="Muy Baja",AX80="Mayor"),AND(AU80="Baja",AX80="Mayor"),AND(AU80="Media",AX80="Mayor"),AND(AU80="Alta",AX80="Moderado"),AND(AU80="Alta",AX80="Mayor"),AND(AU80="Muy Alta",AX80="Leve"),AND(AU80="Muy Alta",AX80="Menor"),AND(AU80="Muy Alta",AX80="Moderado"),AND(AU80="Muy Alta",AX80="Mayor")),"Alto",IF(OR(AND(AU80="Muy Baja",AX80="Catastrófico"),AND(AU80="Baja",AX80="Catastrófico"),AND(AU80="Media",AX80="Catastrófico"),AND(AU80="Alta",AX80="Catastrófico"),AND(AU80="Muy Alta",AX80="Catastrófico")),"Extremo","")))),"")</f>
        <v>Bajo</v>
      </c>
      <c r="BA80" s="797" t="s">
        <v>257</v>
      </c>
      <c r="BB80" s="313"/>
      <c r="BC80" s="47"/>
      <c r="BD80" s="104" t="str">
        <f t="shared" si="10"/>
        <v/>
      </c>
      <c r="BE80" s="9"/>
      <c r="BF80" s="9"/>
      <c r="BG80" s="9"/>
      <c r="BH80" s="9"/>
      <c r="BI80" s="47"/>
      <c r="BJ80" s="47"/>
      <c r="BK80" s="47"/>
      <c r="BL80" s="47"/>
      <c r="BM80" s="49"/>
      <c r="BN80" s="49"/>
      <c r="BO80" s="49"/>
      <c r="BP80" s="49"/>
      <c r="BQ80" s="105" t="str">
        <f t="shared" si="11"/>
        <v/>
      </c>
      <c r="BR80" s="761" t="str">
        <f t="shared" si="12"/>
        <v/>
      </c>
      <c r="BS80" s="818" t="s">
        <v>609</v>
      </c>
      <c r="BT80" s="867" t="s">
        <v>2883</v>
      </c>
      <c r="BU80" s="867" t="s">
        <v>609</v>
      </c>
      <c r="BV80" s="870" t="s">
        <v>609</v>
      </c>
    </row>
    <row r="81" spans="1:74" ht="171.75" x14ac:dyDescent="0.25">
      <c r="A81" s="1062"/>
      <c r="B81" s="928"/>
      <c r="C81" s="1179"/>
      <c r="D81" s="828"/>
      <c r="E81" s="831"/>
      <c r="F81" s="834"/>
      <c r="G81" s="804"/>
      <c r="H81" s="837"/>
      <c r="I81" s="798"/>
      <c r="J81" s="840"/>
      <c r="K81" s="843"/>
      <c r="L81" s="804"/>
      <c r="M81" s="874"/>
      <c r="N81" s="804"/>
      <c r="O81" s="804"/>
      <c r="P81" s="868"/>
      <c r="Q81" s="880"/>
      <c r="R81" s="798"/>
      <c r="S81" s="1365"/>
      <c r="T81" s="798"/>
      <c r="U81" s="1365"/>
      <c r="V81" s="798"/>
      <c r="W81" s="1365"/>
      <c r="X81" s="864"/>
      <c r="Y81" s="1365"/>
      <c r="Z81" s="1365"/>
      <c r="AA81" s="852"/>
      <c r="AB81" s="152">
        <v>2</v>
      </c>
      <c r="AC81" s="132" t="s">
        <v>1642</v>
      </c>
      <c r="AD81" s="180" t="s">
        <v>260</v>
      </c>
      <c r="AE81" s="151" t="s">
        <v>1643</v>
      </c>
      <c r="AF81" s="147" t="str">
        <f t="shared" si="0"/>
        <v>Probabilidad</v>
      </c>
      <c r="AG81" s="153" t="s">
        <v>216</v>
      </c>
      <c r="AH81" s="760">
        <f t="shared" si="1"/>
        <v>0.25</v>
      </c>
      <c r="AI81" s="153" t="s">
        <v>814</v>
      </c>
      <c r="AJ81" s="760">
        <f t="shared" si="2"/>
        <v>0.25</v>
      </c>
      <c r="AK81" s="149">
        <f t="shared" si="3"/>
        <v>0.5</v>
      </c>
      <c r="AL81" s="154">
        <f>IFERROR(IF(AND(AF80="Probabilidad",AF81="Probabilidad"),(AL80-(+AL80*AK81)),IF(AF81="Probabilidad",(S80-(+S80*AK81)),IF(AF81="Impacto",AL80,""))),"")</f>
        <v>0.12</v>
      </c>
      <c r="AM81" s="154">
        <f>IFERROR(IF(AND(AF80="Impacto",AF81="Impacto"),(AM80-(+AM80*AK81)),IF(AF81="Impacto",(Y80-(+Y80*AK81)),IF(AF81="Probabilidad",AM80,""))),"")</f>
        <v>0.4</v>
      </c>
      <c r="AN81" s="155" t="s">
        <v>218</v>
      </c>
      <c r="AO81" s="155" t="s">
        <v>296</v>
      </c>
      <c r="AP81" s="155" t="s">
        <v>243</v>
      </c>
      <c r="AQ81" s="155" t="s">
        <v>221</v>
      </c>
      <c r="AR81" s="837"/>
      <c r="AS81" s="855"/>
      <c r="AT81" s="855"/>
      <c r="AU81" s="852"/>
      <c r="AV81" s="855"/>
      <c r="AW81" s="855"/>
      <c r="AX81" s="852"/>
      <c r="AY81" s="852"/>
      <c r="AZ81" s="852"/>
      <c r="BA81" s="798"/>
      <c r="BB81" s="179"/>
      <c r="BC81" s="131"/>
      <c r="BD81" s="175" t="str">
        <f t="shared" si="10"/>
        <v/>
      </c>
      <c r="BE81" s="151"/>
      <c r="BF81" s="151"/>
      <c r="BG81" s="151"/>
      <c r="BH81" s="151"/>
      <c r="BI81" s="131"/>
      <c r="BJ81" s="131"/>
      <c r="BK81" s="131"/>
      <c r="BL81" s="131"/>
      <c r="BM81" s="157"/>
      <c r="BN81" s="157"/>
      <c r="BO81" s="157"/>
      <c r="BP81" s="157"/>
      <c r="BQ81" s="158" t="str">
        <f t="shared" si="11"/>
        <v/>
      </c>
      <c r="BR81" s="762" t="str">
        <f t="shared" si="12"/>
        <v/>
      </c>
      <c r="BS81" s="819"/>
      <c r="BT81" s="868"/>
      <c r="BU81" s="868"/>
      <c r="BV81" s="871"/>
    </row>
    <row r="82" spans="1:74" ht="120" x14ac:dyDescent="0.25">
      <c r="A82" s="1062"/>
      <c r="B82" s="928"/>
      <c r="C82" s="1179"/>
      <c r="D82" s="828"/>
      <c r="E82" s="831"/>
      <c r="F82" s="834"/>
      <c r="G82" s="804"/>
      <c r="H82" s="837"/>
      <c r="I82" s="798"/>
      <c r="J82" s="840"/>
      <c r="K82" s="843"/>
      <c r="L82" s="804"/>
      <c r="M82" s="874"/>
      <c r="N82" s="804"/>
      <c r="O82" s="804"/>
      <c r="P82" s="868"/>
      <c r="Q82" s="880"/>
      <c r="R82" s="798"/>
      <c r="S82" s="1365"/>
      <c r="T82" s="798"/>
      <c r="U82" s="1365"/>
      <c r="V82" s="798"/>
      <c r="W82" s="1365"/>
      <c r="X82" s="864"/>
      <c r="Y82" s="1365"/>
      <c r="Z82" s="1365"/>
      <c r="AA82" s="852"/>
      <c r="AB82" s="152">
        <v>3</v>
      </c>
      <c r="AC82" s="132" t="s">
        <v>1553</v>
      </c>
      <c r="AD82" s="180" t="s">
        <v>260</v>
      </c>
      <c r="AE82" s="151" t="s">
        <v>1620</v>
      </c>
      <c r="AF82" s="147" t="str">
        <f t="shared" si="0"/>
        <v>Probabilidad</v>
      </c>
      <c r="AG82" s="153" t="s">
        <v>286</v>
      </c>
      <c r="AH82" s="760">
        <f t="shared" si="1"/>
        <v>0.15</v>
      </c>
      <c r="AI82" s="153" t="s">
        <v>217</v>
      </c>
      <c r="AJ82" s="760">
        <f t="shared" si="2"/>
        <v>0.15</v>
      </c>
      <c r="AK82" s="149">
        <f t="shared" si="3"/>
        <v>0.3</v>
      </c>
      <c r="AL82" s="154">
        <f>IFERROR(IF(AND(AF81="Probabilidad",AF82="Probabilidad"),(AL81-(+AL81*AK82)),IF(AND(AF81="Impacto",AF82="Probabilidad"),(AL80-(+AL80*AK82)),IF(AF82="Impacto",AL81,""))),"")</f>
        <v>8.3999999999999991E-2</v>
      </c>
      <c r="AM82" s="154">
        <f>IFERROR(IF(AND(AF81="Impacto",AF82="Impacto"),(AM81-(+AM81*AK82)),IF(AND(AF81="Probabilidad",AF82="Impacto"),(AM80-(+AM80*AK82)),IF(AF82="Probabilidad",AM81,""))),"")</f>
        <v>0.4</v>
      </c>
      <c r="AN82" s="155" t="s">
        <v>952</v>
      </c>
      <c r="AO82" s="155" t="s">
        <v>247</v>
      </c>
      <c r="AP82" s="155" t="s">
        <v>243</v>
      </c>
      <c r="AQ82" s="155" t="s">
        <v>221</v>
      </c>
      <c r="AR82" s="837"/>
      <c r="AS82" s="855"/>
      <c r="AT82" s="855"/>
      <c r="AU82" s="852"/>
      <c r="AV82" s="855"/>
      <c r="AW82" s="855"/>
      <c r="AX82" s="852"/>
      <c r="AY82" s="852"/>
      <c r="AZ82" s="852"/>
      <c r="BA82" s="798"/>
      <c r="BB82" s="179"/>
      <c r="BC82" s="131"/>
      <c r="BD82" s="175" t="str">
        <f t="shared" si="10"/>
        <v/>
      </c>
      <c r="BE82" s="151"/>
      <c r="BF82" s="151"/>
      <c r="BG82" s="151"/>
      <c r="BH82" s="151"/>
      <c r="BI82" s="131"/>
      <c r="BJ82" s="131"/>
      <c r="BK82" s="131"/>
      <c r="BL82" s="131"/>
      <c r="BM82" s="157"/>
      <c r="BN82" s="157"/>
      <c r="BO82" s="157"/>
      <c r="BP82" s="157"/>
      <c r="BQ82" s="158" t="str">
        <f t="shared" si="11"/>
        <v/>
      </c>
      <c r="BR82" s="762" t="str">
        <f t="shared" si="12"/>
        <v/>
      </c>
      <c r="BS82" s="819"/>
      <c r="BT82" s="868"/>
      <c r="BU82" s="868"/>
      <c r="BV82" s="871"/>
    </row>
    <row r="83" spans="1:74" x14ac:dyDescent="0.25">
      <c r="A83" s="1062"/>
      <c r="B83" s="928"/>
      <c r="C83" s="1179"/>
      <c r="D83" s="828"/>
      <c r="E83" s="831"/>
      <c r="F83" s="834"/>
      <c r="G83" s="804"/>
      <c r="H83" s="837"/>
      <c r="I83" s="798"/>
      <c r="J83" s="840"/>
      <c r="K83" s="843"/>
      <c r="L83" s="804"/>
      <c r="M83" s="874"/>
      <c r="N83" s="804"/>
      <c r="O83" s="804"/>
      <c r="P83" s="868"/>
      <c r="Q83" s="880"/>
      <c r="R83" s="798"/>
      <c r="S83" s="1365"/>
      <c r="T83" s="798"/>
      <c r="U83" s="1365"/>
      <c r="V83" s="798"/>
      <c r="W83" s="1365"/>
      <c r="X83" s="864"/>
      <c r="Y83" s="1365"/>
      <c r="Z83" s="1365"/>
      <c r="AA83" s="852"/>
      <c r="AB83" s="152">
        <v>4</v>
      </c>
      <c r="AC83" s="180"/>
      <c r="AD83" s="180"/>
      <c r="AE83" s="151"/>
      <c r="AF83" s="147" t="str">
        <f t="shared" si="0"/>
        <v/>
      </c>
      <c r="AG83" s="153"/>
      <c r="AH83" s="760" t="str">
        <f t="shared" si="1"/>
        <v/>
      </c>
      <c r="AI83" s="153"/>
      <c r="AJ83" s="760" t="str">
        <f t="shared" si="2"/>
        <v/>
      </c>
      <c r="AK83" s="149" t="str">
        <f t="shared" si="3"/>
        <v/>
      </c>
      <c r="AL83" s="154" t="str">
        <f>IFERROR(IF(AND(AF82="Probabilidad",AF83="Probabilidad"),(AL82-(+AL82*AK83)),IF(AND(AF82="Impacto",AF83="Probabilidad"),(AL81-(+AL81*AK83)),IF(AF83="Impacto",AL82,""))),"")</f>
        <v/>
      </c>
      <c r="AM83" s="154" t="str">
        <f>IFERROR(IF(AND(AF82="Impacto",AF83="Impacto"),(AM82-(+AM82*AK83)),IF(AND(AF82="Probabilidad",AF83="Impacto"),(AM81-(+AM81*AK83)),IF(AF83="Probabilidad",AM82,""))),"")</f>
        <v/>
      </c>
      <c r="AN83" s="155"/>
      <c r="AO83" s="155"/>
      <c r="AP83" s="155"/>
      <c r="AQ83" s="155"/>
      <c r="AR83" s="837"/>
      <c r="AS83" s="855"/>
      <c r="AT83" s="855"/>
      <c r="AU83" s="852"/>
      <c r="AV83" s="855"/>
      <c r="AW83" s="855"/>
      <c r="AX83" s="852"/>
      <c r="AY83" s="852"/>
      <c r="AZ83" s="852"/>
      <c r="BA83" s="798"/>
      <c r="BB83" s="179"/>
      <c r="BC83" s="131"/>
      <c r="BD83" s="175" t="str">
        <f t="shared" si="10"/>
        <v/>
      </c>
      <c r="BE83" s="151"/>
      <c r="BF83" s="151"/>
      <c r="BG83" s="151"/>
      <c r="BH83" s="151"/>
      <c r="BI83" s="131"/>
      <c r="BJ83" s="131"/>
      <c r="BK83" s="131"/>
      <c r="BL83" s="131"/>
      <c r="BM83" s="157"/>
      <c r="BN83" s="157"/>
      <c r="BO83" s="157"/>
      <c r="BP83" s="157"/>
      <c r="BQ83" s="158" t="str">
        <f t="shared" si="11"/>
        <v/>
      </c>
      <c r="BR83" s="762" t="str">
        <f t="shared" si="12"/>
        <v/>
      </c>
      <c r="BS83" s="819"/>
      <c r="BT83" s="868"/>
      <c r="BU83" s="868"/>
      <c r="BV83" s="871"/>
    </row>
    <row r="84" spans="1:74" x14ac:dyDescent="0.25">
      <c r="A84" s="1062"/>
      <c r="B84" s="928"/>
      <c r="C84" s="1179"/>
      <c r="D84" s="828"/>
      <c r="E84" s="831"/>
      <c r="F84" s="834"/>
      <c r="G84" s="804"/>
      <c r="H84" s="837"/>
      <c r="I84" s="798"/>
      <c r="J84" s="840"/>
      <c r="K84" s="843"/>
      <c r="L84" s="804"/>
      <c r="M84" s="874"/>
      <c r="N84" s="804"/>
      <c r="O84" s="804"/>
      <c r="P84" s="868"/>
      <c r="Q84" s="880"/>
      <c r="R84" s="798"/>
      <c r="S84" s="1365"/>
      <c r="T84" s="798"/>
      <c r="U84" s="1365"/>
      <c r="V84" s="798"/>
      <c r="W84" s="1365"/>
      <c r="X84" s="864"/>
      <c r="Y84" s="1365"/>
      <c r="Z84" s="1365"/>
      <c r="AA84" s="852"/>
      <c r="AB84" s="152">
        <v>5</v>
      </c>
      <c r="AC84" s="181"/>
      <c r="AD84" s="181"/>
      <c r="AE84" s="29"/>
      <c r="AF84" s="147" t="str">
        <f t="shared" si="0"/>
        <v/>
      </c>
      <c r="AG84" s="153"/>
      <c r="AH84" s="760" t="str">
        <f t="shared" si="1"/>
        <v/>
      </c>
      <c r="AI84" s="153"/>
      <c r="AJ84" s="760" t="str">
        <f t="shared" si="2"/>
        <v/>
      </c>
      <c r="AK84" s="149" t="str">
        <f t="shared" si="3"/>
        <v/>
      </c>
      <c r="AL84" s="154" t="str">
        <f>IFERROR(IF(AND(AF83="Probabilidad",AF84="Probabilidad"),(AL83-(+AL83*AK84)),IF(AND(AF83="Impacto",AF84="Probabilidad"),(AL82-(+AL82*AK84)),IF(AF84="Impacto",AL83,""))),"")</f>
        <v/>
      </c>
      <c r="AM84" s="154" t="str">
        <f>IFERROR(IF(AND(AF83="Impacto",AF84="Impacto"),(AM83-(+AM83*AK84)),IF(AND(AF83="Probabilidad",AF84="Impacto"),(AM82-(+AM82*AK84)),IF(AF84="Probabilidad",AM83,""))),"")</f>
        <v/>
      </c>
      <c r="AN84" s="155"/>
      <c r="AO84" s="155"/>
      <c r="AP84" s="155"/>
      <c r="AQ84" s="155"/>
      <c r="AR84" s="837"/>
      <c r="AS84" s="855"/>
      <c r="AT84" s="855"/>
      <c r="AU84" s="852"/>
      <c r="AV84" s="855"/>
      <c r="AW84" s="855"/>
      <c r="AX84" s="852"/>
      <c r="AY84" s="852"/>
      <c r="AZ84" s="852"/>
      <c r="BA84" s="798"/>
      <c r="BB84" s="179"/>
      <c r="BC84" s="131"/>
      <c r="BD84" s="175" t="str">
        <f t="shared" si="10"/>
        <v/>
      </c>
      <c r="BE84" s="151"/>
      <c r="BF84" s="151"/>
      <c r="BG84" s="151"/>
      <c r="BH84" s="151"/>
      <c r="BI84" s="131"/>
      <c r="BJ84" s="131"/>
      <c r="BK84" s="131"/>
      <c r="BL84" s="131"/>
      <c r="BM84" s="157"/>
      <c r="BN84" s="157"/>
      <c r="BO84" s="157"/>
      <c r="BP84" s="157"/>
      <c r="BQ84" s="158" t="str">
        <f t="shared" si="11"/>
        <v/>
      </c>
      <c r="BR84" s="762" t="str">
        <f t="shared" si="12"/>
        <v/>
      </c>
      <c r="BS84" s="819"/>
      <c r="BT84" s="868"/>
      <c r="BU84" s="868"/>
      <c r="BV84" s="871"/>
    </row>
    <row r="85" spans="1:74" ht="15.75" thickBot="1" x14ac:dyDescent="0.3">
      <c r="A85" s="1062"/>
      <c r="B85" s="928"/>
      <c r="C85" s="1179"/>
      <c r="D85" s="829"/>
      <c r="E85" s="832"/>
      <c r="F85" s="835"/>
      <c r="G85" s="805"/>
      <c r="H85" s="838"/>
      <c r="I85" s="799"/>
      <c r="J85" s="841"/>
      <c r="K85" s="844"/>
      <c r="L85" s="805"/>
      <c r="M85" s="875"/>
      <c r="N85" s="805"/>
      <c r="O85" s="805"/>
      <c r="P85" s="869"/>
      <c r="Q85" s="881"/>
      <c r="R85" s="799"/>
      <c r="S85" s="1366"/>
      <c r="T85" s="799"/>
      <c r="U85" s="1366"/>
      <c r="V85" s="799"/>
      <c r="W85" s="1366"/>
      <c r="X85" s="865"/>
      <c r="Y85" s="1366"/>
      <c r="Z85" s="1366"/>
      <c r="AA85" s="853"/>
      <c r="AB85" s="164">
        <v>6</v>
      </c>
      <c r="AC85" s="162"/>
      <c r="AD85" s="162"/>
      <c r="AE85" s="162"/>
      <c r="AF85" s="177" t="str">
        <f t="shared" si="0"/>
        <v/>
      </c>
      <c r="AG85" s="165"/>
      <c r="AH85" s="763" t="str">
        <f t="shared" si="1"/>
        <v/>
      </c>
      <c r="AI85" s="165"/>
      <c r="AJ85" s="763" t="str">
        <f t="shared" si="2"/>
        <v/>
      </c>
      <c r="AK85" s="166" t="str">
        <f t="shared" si="3"/>
        <v/>
      </c>
      <c r="AL85" s="154" t="str">
        <f>IFERROR(IF(AND(AF84="Probabilidad",AF85="Probabilidad"),(AL84-(+AL84*AK85)),IF(AND(AF84="Impacto",AF85="Probabilidad"),(AL83-(+AL83*AK85)),IF(AF85="Impacto",AL84,""))),"")</f>
        <v/>
      </c>
      <c r="AM85" s="154" t="str">
        <f>IFERROR(IF(AND(AF84="Impacto",AF85="Impacto"),(AM84-(+AM84*AK85)),IF(AND(AF84="Probabilidad",AF85="Impacto"),(AM83-(+AM83*AK85)),IF(AF85="Probabilidad",AM84,""))),"")</f>
        <v/>
      </c>
      <c r="AN85" s="52"/>
      <c r="AO85" s="52"/>
      <c r="AP85" s="52"/>
      <c r="AQ85" s="52"/>
      <c r="AR85" s="838"/>
      <c r="AS85" s="856"/>
      <c r="AT85" s="856"/>
      <c r="AU85" s="853"/>
      <c r="AV85" s="856"/>
      <c r="AW85" s="856"/>
      <c r="AX85" s="853"/>
      <c r="AY85" s="853"/>
      <c r="AZ85" s="853"/>
      <c r="BA85" s="799"/>
      <c r="BB85" s="314"/>
      <c r="BC85" s="169"/>
      <c r="BD85" s="178" t="str">
        <f t="shared" si="10"/>
        <v/>
      </c>
      <c r="BE85" s="162"/>
      <c r="BF85" s="162"/>
      <c r="BG85" s="162"/>
      <c r="BH85" s="162"/>
      <c r="BI85" s="169"/>
      <c r="BJ85" s="169"/>
      <c r="BK85" s="169"/>
      <c r="BL85" s="169"/>
      <c r="BM85" s="170"/>
      <c r="BN85" s="170"/>
      <c r="BO85" s="170"/>
      <c r="BP85" s="170"/>
      <c r="BQ85" s="171" t="str">
        <f t="shared" si="11"/>
        <v/>
      </c>
      <c r="BR85" s="764" t="str">
        <f t="shared" si="12"/>
        <v/>
      </c>
      <c r="BS85" s="820"/>
      <c r="BT85" s="869"/>
      <c r="BU85" s="869"/>
      <c r="BV85" s="872"/>
    </row>
    <row r="86" spans="1:74" ht="150" customHeight="1" x14ac:dyDescent="0.25">
      <c r="A86" s="1062"/>
      <c r="B86" s="928"/>
      <c r="C86" s="1179"/>
      <c r="D86" s="827" t="s">
        <v>1533</v>
      </c>
      <c r="E86" s="830" t="s">
        <v>289</v>
      </c>
      <c r="F86" s="833">
        <v>4</v>
      </c>
      <c r="G86" s="803" t="s">
        <v>1636</v>
      </c>
      <c r="H86" s="836" t="s">
        <v>1370</v>
      </c>
      <c r="I86" s="797" t="s">
        <v>1344</v>
      </c>
      <c r="J86" s="839" t="s">
        <v>2990</v>
      </c>
      <c r="K86" s="842" t="s">
        <v>324</v>
      </c>
      <c r="L86" s="803" t="s">
        <v>618</v>
      </c>
      <c r="M86" s="873" t="s">
        <v>1535</v>
      </c>
      <c r="N86" s="803" t="s">
        <v>1644</v>
      </c>
      <c r="O86" s="803" t="s">
        <v>1645</v>
      </c>
      <c r="P86" s="867" t="s">
        <v>609</v>
      </c>
      <c r="Q86" s="1367" t="s">
        <v>609</v>
      </c>
      <c r="R86" s="797" t="s">
        <v>252</v>
      </c>
      <c r="S86" s="1364">
        <f>IF(R86="Muy Alta",100%,IF(R86="Alta",80%,IF(R86="Media",60%,IF(R86="Baja",40%,IF(R86="Muy Baja",20%,"")))))</f>
        <v>0.4</v>
      </c>
      <c r="T86" s="797" t="s">
        <v>253</v>
      </c>
      <c r="U86" s="1364">
        <f>IF(T86="Catastrófico",100%,IF(T86="Mayor",80%,IF(T86="Moderado",60%,IF(T86="Menor",40%,IF(T86="Leve",20%,"")))))</f>
        <v>0.4</v>
      </c>
      <c r="V86" s="797" t="s">
        <v>328</v>
      </c>
      <c r="W86" s="1364">
        <f>IF(V86="Catastrófico",100%,IF(V86="Mayor",80%,IF(V86="Moderado",60%,IF(V86="Menor",40%,IF(V86="Leve",20%,"")))))</f>
        <v>0.2</v>
      </c>
      <c r="X86" s="863" t="str">
        <f>IF(Y86=100%,"Catastrófico",IF(Y86=80%,"Mayor",IF(Y86=60%,"Moderado",IF(Y86=40%,"Menor",IF(Y86=20%,"Leve","")))))</f>
        <v>Menor</v>
      </c>
      <c r="Y86" s="1364">
        <f>IF(AND(U86="",W86=""),"",MAX(U86,W86))</f>
        <v>0.4</v>
      </c>
      <c r="Z86" s="1364" t="str">
        <f>CONCATENATE(R86,X86)</f>
        <v>BajaMenor</v>
      </c>
      <c r="AA86" s="851" t="str">
        <f>IF(Z86="Muy AltaLeve","Alto",IF(Z86="Muy AltaMenor","Alto",IF(Z86="Muy AltaModerado","Alto",IF(Z86="Muy AltaMayor","Alto",IF(Z86="Muy AltaCatastrófico","Extremo",IF(Z86="AltaLeve","Moderado",IF(Z86="AltaMenor","Moderado",IF(Z86="AltaModerado","Alto",IF(Z86="AltaMayor","Alto",IF(Z86="AltaCatastrófico","Extremo",IF(Z86="MediaLeve","Moderado",IF(Z86="MediaMenor","Moderado",IF(Z86="MediaModerado","Moderado",IF(Z86="MediaMayor","Alto",IF(Z86="MediaCatastrófico","Extremo",IF(Z86="BajaLeve","Bajo",IF(Z86="BajaMenor","Moderado",IF(Z86="BajaModerado","Moderado",IF(Z86="BajaMayor","Alto",IF(Z86="BajaCatastrófico","Extremo",IF(Z86="Muy BajaLeve","Bajo",IF(Z86="Muy BajaMenor","Bajo",IF(Z86="Muy BajaModerado","Moderado",IF(Z86="Muy BajaMayor","Alto",IF(Z86="Muy BajaCatastrófico","Extremo","")))))))))))))))))))))))))</f>
        <v>Moderado</v>
      </c>
      <c r="AB86" s="98">
        <v>1</v>
      </c>
      <c r="AC86" s="9" t="s">
        <v>1553</v>
      </c>
      <c r="AD86" s="9" t="s">
        <v>1633</v>
      </c>
      <c r="AE86" s="9" t="s">
        <v>1646</v>
      </c>
      <c r="AF86" s="100" t="str">
        <f t="shared" si="0"/>
        <v>Probabilidad</v>
      </c>
      <c r="AG86" s="10" t="s">
        <v>286</v>
      </c>
      <c r="AH86" s="759">
        <f t="shared" si="1"/>
        <v>0.15</v>
      </c>
      <c r="AI86" s="10" t="s">
        <v>217</v>
      </c>
      <c r="AJ86" s="759">
        <f t="shared" si="2"/>
        <v>0.15</v>
      </c>
      <c r="AK86" s="102">
        <f t="shared" si="3"/>
        <v>0.3</v>
      </c>
      <c r="AL86" s="101">
        <f>IFERROR(IF(AF86="Probabilidad",(S86-(+S86*AK86)),IF(AF86="Impacto",S86,"")),"")</f>
        <v>0.28000000000000003</v>
      </c>
      <c r="AM86" s="101">
        <f>IFERROR(IF(AF86="Impacto",(Y86-(+Y86*AK86)),IF(AF86="Probabilidad",Y86,"")),"")</f>
        <v>0.4</v>
      </c>
      <c r="AN86" s="51" t="s">
        <v>952</v>
      </c>
      <c r="AO86" s="51" t="s">
        <v>247</v>
      </c>
      <c r="AP86" s="51" t="s">
        <v>243</v>
      </c>
      <c r="AQ86" s="51" t="s">
        <v>221</v>
      </c>
      <c r="AR86" s="866" t="s">
        <v>1647</v>
      </c>
      <c r="AS86" s="854">
        <f>S86</f>
        <v>0.4</v>
      </c>
      <c r="AT86" s="854">
        <f>IF(AL86="","",MIN(AL86:AL91))</f>
        <v>0.14000000000000001</v>
      </c>
      <c r="AU86" s="851" t="str">
        <f>IFERROR(IF(AT86="","",IF(AT86&lt;=0.2,"Muy Baja",IF(AT86&lt;=0.4,"Baja",IF(AT86&lt;=0.6,"Media",IF(AT86&lt;=0.8,"Alta","Muy Alta"))))),"")</f>
        <v>Muy Baja</v>
      </c>
      <c r="AV86" s="854">
        <f>Y86</f>
        <v>0.4</v>
      </c>
      <c r="AW86" s="854">
        <f>IF(AM86="","",MIN(AM86:AM91))</f>
        <v>0.30000000000000004</v>
      </c>
      <c r="AX86" s="851" t="str">
        <f>IFERROR(IF(AW86="","",IF(AW86&lt;=0.2,"Leve",IF(AW86&lt;=0.4,"Menor",IF(AW86&lt;=0.6,"Moderado",IF(AW86&lt;=0.8,"Mayor","Catastrófico"))))),"")</f>
        <v>Menor</v>
      </c>
      <c r="AY86" s="851" t="str">
        <f>AA86</f>
        <v>Moderado</v>
      </c>
      <c r="AZ86" s="851" t="str">
        <f>IFERROR(IF(OR(AND(AU86="Muy Baja",AX86="Leve"),AND(AU86="Muy Baja",AX86="Menor"),AND(AU86="Baja",AX86="Leve")),"Bajo",IF(OR(AND(AU86="Muy baja",AX86="Moderado"),AND(AU86="Baja",AX86="Menor"),AND(AU86="Baja",AX86="Moderado"),AND(AU86="Media",AX86="Leve"),AND(AU86="Media",AX86="Menor"),AND(AU86="Media",AX86="Moderado"),AND(AU86="Alta",AX86="Leve"),AND(AU86="Alta",AX86="Menor")),"Moderado",IF(OR(AND(AU86="Muy Baja",AX86="Mayor"),AND(AU86="Baja",AX86="Mayor"),AND(AU86="Media",AX86="Mayor"),AND(AU86="Alta",AX86="Moderado"),AND(AU86="Alta",AX86="Mayor"),AND(AU86="Muy Alta",AX86="Leve"),AND(AU86="Muy Alta",AX86="Menor"),AND(AU86="Muy Alta",AX86="Moderado"),AND(AU86="Muy Alta",AX86="Mayor")),"Alto",IF(OR(AND(AU86="Muy Baja",AX86="Catastrófico"),AND(AU86="Baja",AX86="Catastrófico"),AND(AU86="Media",AX86="Catastrófico"),AND(AU86="Alta",AX86="Catastrófico"),AND(AU86="Muy Alta",AX86="Catastrófico")),"Extremo","")))),"")</f>
        <v>Bajo</v>
      </c>
      <c r="BA86" s="797" t="s">
        <v>257</v>
      </c>
      <c r="BB86" s="47"/>
      <c r="BC86" s="47"/>
      <c r="BD86" s="104" t="str">
        <f t="shared" si="10"/>
        <v/>
      </c>
      <c r="BE86" s="9"/>
      <c r="BF86" s="9"/>
      <c r="BG86" s="9"/>
      <c r="BH86" s="9"/>
      <c r="BI86" s="47"/>
      <c r="BJ86" s="47"/>
      <c r="BK86" s="47"/>
      <c r="BL86" s="47"/>
      <c r="BM86" s="49"/>
      <c r="BN86" s="49"/>
      <c r="BO86" s="49"/>
      <c r="BP86" s="49"/>
      <c r="BQ86" s="105" t="str">
        <f t="shared" si="11"/>
        <v/>
      </c>
      <c r="BR86" s="761" t="str">
        <f t="shared" si="12"/>
        <v/>
      </c>
      <c r="BS86" s="818" t="s">
        <v>609</v>
      </c>
      <c r="BT86" s="867" t="s">
        <v>2883</v>
      </c>
      <c r="BU86" s="867" t="s">
        <v>609</v>
      </c>
      <c r="BV86" s="870" t="s">
        <v>609</v>
      </c>
    </row>
    <row r="87" spans="1:74" ht="171.75" x14ac:dyDescent="0.25">
      <c r="A87" s="1062"/>
      <c r="B87" s="928"/>
      <c r="C87" s="1179"/>
      <c r="D87" s="828"/>
      <c r="E87" s="831"/>
      <c r="F87" s="834"/>
      <c r="G87" s="804"/>
      <c r="H87" s="837"/>
      <c r="I87" s="798"/>
      <c r="J87" s="840"/>
      <c r="K87" s="843"/>
      <c r="L87" s="804"/>
      <c r="M87" s="874"/>
      <c r="N87" s="804"/>
      <c r="O87" s="804"/>
      <c r="P87" s="868"/>
      <c r="Q87" s="1368"/>
      <c r="R87" s="798"/>
      <c r="S87" s="1365"/>
      <c r="T87" s="798"/>
      <c r="U87" s="1365"/>
      <c r="V87" s="798"/>
      <c r="W87" s="1365"/>
      <c r="X87" s="864"/>
      <c r="Y87" s="1365"/>
      <c r="Z87" s="1365"/>
      <c r="AA87" s="852"/>
      <c r="AB87" s="152">
        <v>2</v>
      </c>
      <c r="AC87" s="151" t="s">
        <v>1642</v>
      </c>
      <c r="AD87" s="151" t="s">
        <v>234</v>
      </c>
      <c r="AE87" s="151" t="s">
        <v>1643</v>
      </c>
      <c r="AF87" s="147" t="str">
        <f t="shared" si="0"/>
        <v>Probabilidad</v>
      </c>
      <c r="AG87" s="153" t="s">
        <v>216</v>
      </c>
      <c r="AH87" s="760">
        <f t="shared" si="1"/>
        <v>0.25</v>
      </c>
      <c r="AI87" s="153" t="s">
        <v>814</v>
      </c>
      <c r="AJ87" s="760">
        <f t="shared" si="2"/>
        <v>0.25</v>
      </c>
      <c r="AK87" s="149">
        <f t="shared" si="3"/>
        <v>0.5</v>
      </c>
      <c r="AL87" s="154">
        <f>IFERROR(IF(AND(AF86="Probabilidad",AF87="Probabilidad"),(AL86-(+AL86*AK87)),IF(AF87="Probabilidad",(S86-(+S86*AK87)),IF(AF87="Impacto",AL86,""))),"")</f>
        <v>0.14000000000000001</v>
      </c>
      <c r="AM87" s="154">
        <f>IFERROR(IF(AND(AF86="Impacto",AF87="Impacto"),(AM86-(+AM86*AK87)),IF(AF87="Impacto",(Y86-(+Y86*AK87)),IF(AF87="Probabilidad",AM86,""))),"")</f>
        <v>0.4</v>
      </c>
      <c r="AN87" s="155" t="s">
        <v>218</v>
      </c>
      <c r="AO87" s="155" t="s">
        <v>296</v>
      </c>
      <c r="AP87" s="155" t="s">
        <v>243</v>
      </c>
      <c r="AQ87" s="155" t="s">
        <v>221</v>
      </c>
      <c r="AR87" s="837"/>
      <c r="AS87" s="855"/>
      <c r="AT87" s="855"/>
      <c r="AU87" s="852"/>
      <c r="AV87" s="855"/>
      <c r="AW87" s="855"/>
      <c r="AX87" s="852"/>
      <c r="AY87" s="852"/>
      <c r="AZ87" s="852"/>
      <c r="BA87" s="798"/>
      <c r="BB87" s="131"/>
      <c r="BC87" s="131"/>
      <c r="BD87" s="175" t="str">
        <f t="shared" si="10"/>
        <v/>
      </c>
      <c r="BE87" s="151"/>
      <c r="BF87" s="151"/>
      <c r="BG87" s="151"/>
      <c r="BH87" s="151"/>
      <c r="BI87" s="131"/>
      <c r="BJ87" s="131"/>
      <c r="BK87" s="131"/>
      <c r="BL87" s="131"/>
      <c r="BM87" s="157"/>
      <c r="BN87" s="157"/>
      <c r="BO87" s="157"/>
      <c r="BP87" s="157"/>
      <c r="BQ87" s="158" t="str">
        <f t="shared" si="11"/>
        <v/>
      </c>
      <c r="BR87" s="762" t="str">
        <f t="shared" si="12"/>
        <v/>
      </c>
      <c r="BS87" s="819"/>
      <c r="BT87" s="868"/>
      <c r="BU87" s="868"/>
      <c r="BV87" s="871"/>
    </row>
    <row r="88" spans="1:74" ht="171.75" x14ac:dyDescent="0.25">
      <c r="A88" s="1062"/>
      <c r="B88" s="928"/>
      <c r="C88" s="1179"/>
      <c r="D88" s="828"/>
      <c r="E88" s="831"/>
      <c r="F88" s="834"/>
      <c r="G88" s="804"/>
      <c r="H88" s="837"/>
      <c r="I88" s="798"/>
      <c r="J88" s="840"/>
      <c r="K88" s="843"/>
      <c r="L88" s="804"/>
      <c r="M88" s="874"/>
      <c r="N88" s="804"/>
      <c r="O88" s="804"/>
      <c r="P88" s="868"/>
      <c r="Q88" s="1368"/>
      <c r="R88" s="798"/>
      <c r="S88" s="1365"/>
      <c r="T88" s="798"/>
      <c r="U88" s="1365"/>
      <c r="V88" s="798"/>
      <c r="W88" s="1365"/>
      <c r="X88" s="864"/>
      <c r="Y88" s="1365"/>
      <c r="Z88" s="1365"/>
      <c r="AA88" s="852"/>
      <c r="AB88" s="152">
        <v>3</v>
      </c>
      <c r="AC88" s="151" t="s">
        <v>1648</v>
      </c>
      <c r="AD88" s="151">
        <v>1.3</v>
      </c>
      <c r="AE88" s="151" t="s">
        <v>1547</v>
      </c>
      <c r="AF88" s="147" t="str">
        <f t="shared" si="0"/>
        <v>Impacto</v>
      </c>
      <c r="AG88" s="153" t="s">
        <v>267</v>
      </c>
      <c r="AH88" s="760">
        <f t="shared" si="1"/>
        <v>0.1</v>
      </c>
      <c r="AI88" s="153" t="s">
        <v>217</v>
      </c>
      <c r="AJ88" s="760">
        <f t="shared" si="2"/>
        <v>0.15</v>
      </c>
      <c r="AK88" s="149">
        <f t="shared" si="3"/>
        <v>0.25</v>
      </c>
      <c r="AL88" s="154">
        <f>IFERROR(IF(AND(AF87="Probabilidad",AF88="Probabilidad"),(AL87-(+AL87*AK88)),IF(AND(AF87="Impacto",AF88="Probabilidad"),(AL86-(+AL86*AK88)),IF(AF88="Impacto",AL87,""))),"")</f>
        <v>0.14000000000000001</v>
      </c>
      <c r="AM88" s="154">
        <f>IFERROR(IF(AND(AF87="Impacto",AF88="Impacto"),(AM87-(+AM87*AK88)),IF(AND(AF87="Probabilidad",AF88="Impacto"),(AM86-(+AM86*AK88)),IF(AF88="Probabilidad",AM87,""))),"")</f>
        <v>0.30000000000000004</v>
      </c>
      <c r="AN88" s="155" t="s">
        <v>218</v>
      </c>
      <c r="AO88" s="155" t="s">
        <v>296</v>
      </c>
      <c r="AP88" s="155" t="s">
        <v>243</v>
      </c>
      <c r="AQ88" s="155" t="s">
        <v>221</v>
      </c>
      <c r="AR88" s="837"/>
      <c r="AS88" s="855"/>
      <c r="AT88" s="855"/>
      <c r="AU88" s="852"/>
      <c r="AV88" s="855"/>
      <c r="AW88" s="855"/>
      <c r="AX88" s="852"/>
      <c r="AY88" s="852"/>
      <c r="AZ88" s="852"/>
      <c r="BA88" s="798"/>
      <c r="BB88" s="131"/>
      <c r="BC88" s="131"/>
      <c r="BD88" s="175" t="str">
        <f t="shared" si="10"/>
        <v/>
      </c>
      <c r="BE88" s="151"/>
      <c r="BF88" s="151"/>
      <c r="BG88" s="151"/>
      <c r="BH88" s="151"/>
      <c r="BI88" s="131"/>
      <c r="BJ88" s="131"/>
      <c r="BK88" s="131"/>
      <c r="BL88" s="131"/>
      <c r="BM88" s="157"/>
      <c r="BN88" s="157"/>
      <c r="BO88" s="157"/>
      <c r="BP88" s="157"/>
      <c r="BQ88" s="158" t="str">
        <f t="shared" si="11"/>
        <v/>
      </c>
      <c r="BR88" s="762" t="str">
        <f t="shared" si="12"/>
        <v/>
      </c>
      <c r="BS88" s="819"/>
      <c r="BT88" s="868"/>
      <c r="BU88" s="868"/>
      <c r="BV88" s="871"/>
    </row>
    <row r="89" spans="1:74" x14ac:dyDescent="0.25">
      <c r="A89" s="1062"/>
      <c r="B89" s="928"/>
      <c r="C89" s="1179"/>
      <c r="D89" s="828"/>
      <c r="E89" s="831"/>
      <c r="F89" s="834"/>
      <c r="G89" s="804"/>
      <c r="H89" s="837"/>
      <c r="I89" s="798"/>
      <c r="J89" s="840"/>
      <c r="K89" s="843"/>
      <c r="L89" s="804"/>
      <c r="M89" s="874"/>
      <c r="N89" s="804"/>
      <c r="O89" s="804"/>
      <c r="P89" s="868"/>
      <c r="Q89" s="1368"/>
      <c r="R89" s="798"/>
      <c r="S89" s="1365"/>
      <c r="T89" s="798"/>
      <c r="U89" s="1365"/>
      <c r="V89" s="798"/>
      <c r="W89" s="1365"/>
      <c r="X89" s="864"/>
      <c r="Y89" s="1365"/>
      <c r="Z89" s="1365"/>
      <c r="AA89" s="852"/>
      <c r="AB89" s="152">
        <v>4</v>
      </c>
      <c r="AC89" s="151"/>
      <c r="AD89" s="151"/>
      <c r="AE89" s="151"/>
      <c r="AF89" s="147" t="str">
        <f t="shared" si="0"/>
        <v/>
      </c>
      <c r="AG89" s="153"/>
      <c r="AH89" s="760" t="str">
        <f t="shared" si="1"/>
        <v/>
      </c>
      <c r="AI89" s="153"/>
      <c r="AJ89" s="760" t="str">
        <f t="shared" si="2"/>
        <v/>
      </c>
      <c r="AK89" s="149" t="str">
        <f t="shared" si="3"/>
        <v/>
      </c>
      <c r="AL89" s="154" t="str">
        <f>IFERROR(IF(AND(AF88="Probabilidad",AF89="Probabilidad"),(AL88-(+AL88*AK89)),IF(AND(AF88="Impacto",AF89="Probabilidad"),(AL87-(+AL87*AK89)),IF(AF89="Impacto",AL88,""))),"")</f>
        <v/>
      </c>
      <c r="AM89" s="154" t="str">
        <f>IFERROR(IF(AND(AF88="Impacto",AF89="Impacto"),(AM88-(+AM88*AK89)),IF(AND(AF88="Probabilidad",AF89="Impacto"),(AM87-(+AM87*AK89)),IF(AF89="Probabilidad",AM88,""))),"")</f>
        <v/>
      </c>
      <c r="AN89" s="155"/>
      <c r="AO89" s="155"/>
      <c r="AP89" s="155"/>
      <c r="AQ89" s="155"/>
      <c r="AR89" s="837"/>
      <c r="AS89" s="855"/>
      <c r="AT89" s="855"/>
      <c r="AU89" s="852"/>
      <c r="AV89" s="855"/>
      <c r="AW89" s="855"/>
      <c r="AX89" s="852"/>
      <c r="AY89" s="852"/>
      <c r="AZ89" s="852"/>
      <c r="BA89" s="798"/>
      <c r="BB89" s="131"/>
      <c r="BC89" s="131"/>
      <c r="BD89" s="175" t="str">
        <f t="shared" si="10"/>
        <v/>
      </c>
      <c r="BE89" s="151"/>
      <c r="BF89" s="151"/>
      <c r="BG89" s="151"/>
      <c r="BH89" s="151"/>
      <c r="BI89" s="131"/>
      <c r="BJ89" s="131"/>
      <c r="BK89" s="131"/>
      <c r="BL89" s="131"/>
      <c r="BM89" s="157"/>
      <c r="BN89" s="157"/>
      <c r="BO89" s="157"/>
      <c r="BP89" s="157"/>
      <c r="BQ89" s="158" t="str">
        <f t="shared" si="11"/>
        <v/>
      </c>
      <c r="BR89" s="762" t="str">
        <f t="shared" si="12"/>
        <v/>
      </c>
      <c r="BS89" s="819"/>
      <c r="BT89" s="868"/>
      <c r="BU89" s="868"/>
      <c r="BV89" s="871"/>
    </row>
    <row r="90" spans="1:74" x14ac:dyDescent="0.25">
      <c r="A90" s="1062"/>
      <c r="B90" s="928"/>
      <c r="C90" s="1179"/>
      <c r="D90" s="828"/>
      <c r="E90" s="831"/>
      <c r="F90" s="834"/>
      <c r="G90" s="804"/>
      <c r="H90" s="837"/>
      <c r="I90" s="798"/>
      <c r="J90" s="840"/>
      <c r="K90" s="843"/>
      <c r="L90" s="804"/>
      <c r="M90" s="874"/>
      <c r="N90" s="804"/>
      <c r="O90" s="804"/>
      <c r="P90" s="868"/>
      <c r="Q90" s="1368"/>
      <c r="R90" s="798"/>
      <c r="S90" s="1365"/>
      <c r="T90" s="798"/>
      <c r="U90" s="1365"/>
      <c r="V90" s="798"/>
      <c r="W90" s="1365"/>
      <c r="X90" s="864"/>
      <c r="Y90" s="1365"/>
      <c r="Z90" s="1365"/>
      <c r="AA90" s="852"/>
      <c r="AB90" s="152">
        <v>5</v>
      </c>
      <c r="AC90" s="151"/>
      <c r="AD90" s="151"/>
      <c r="AE90" s="151"/>
      <c r="AF90" s="147" t="str">
        <f t="shared" si="0"/>
        <v/>
      </c>
      <c r="AG90" s="153"/>
      <c r="AH90" s="760" t="str">
        <f t="shared" si="1"/>
        <v/>
      </c>
      <c r="AI90" s="153"/>
      <c r="AJ90" s="760" t="str">
        <f t="shared" si="2"/>
        <v/>
      </c>
      <c r="AK90" s="149" t="str">
        <f t="shared" si="3"/>
        <v/>
      </c>
      <c r="AL90" s="154" t="str">
        <f>IFERROR(IF(AND(AF89="Probabilidad",AF90="Probabilidad"),(AL89-(+AL89*AK90)),IF(AND(AF89="Impacto",AF90="Probabilidad"),(AL88-(+AL88*AK90)),IF(AF90="Impacto",AL89,""))),"")</f>
        <v/>
      </c>
      <c r="AM90" s="154" t="str">
        <f>IFERROR(IF(AND(AF89="Impacto",AF90="Impacto"),(AM89-(+AM89*AK90)),IF(AND(AF89="Probabilidad",AF90="Impacto"),(AM88-(+AM88*AK90)),IF(AF90="Probabilidad",AM89,""))),"")</f>
        <v/>
      </c>
      <c r="AN90" s="155"/>
      <c r="AO90" s="155"/>
      <c r="AP90" s="155"/>
      <c r="AQ90" s="155"/>
      <c r="AR90" s="837"/>
      <c r="AS90" s="855"/>
      <c r="AT90" s="855"/>
      <c r="AU90" s="852"/>
      <c r="AV90" s="855"/>
      <c r="AW90" s="855"/>
      <c r="AX90" s="852"/>
      <c r="AY90" s="852"/>
      <c r="AZ90" s="852"/>
      <c r="BA90" s="798"/>
      <c r="BB90" s="131"/>
      <c r="BC90" s="131"/>
      <c r="BD90" s="175" t="str">
        <f t="shared" si="10"/>
        <v/>
      </c>
      <c r="BE90" s="151"/>
      <c r="BF90" s="151"/>
      <c r="BG90" s="151"/>
      <c r="BH90" s="151"/>
      <c r="BI90" s="131"/>
      <c r="BJ90" s="131"/>
      <c r="BK90" s="131"/>
      <c r="BL90" s="131"/>
      <c r="BM90" s="157"/>
      <c r="BN90" s="157"/>
      <c r="BO90" s="157"/>
      <c r="BP90" s="157"/>
      <c r="BQ90" s="158" t="str">
        <f t="shared" si="11"/>
        <v/>
      </c>
      <c r="BR90" s="762" t="str">
        <f t="shared" si="12"/>
        <v/>
      </c>
      <c r="BS90" s="819"/>
      <c r="BT90" s="868"/>
      <c r="BU90" s="868"/>
      <c r="BV90" s="871"/>
    </row>
    <row r="91" spans="1:74" ht="15.75" thickBot="1" x14ac:dyDescent="0.3">
      <c r="A91" s="1062"/>
      <c r="B91" s="928"/>
      <c r="C91" s="1179"/>
      <c r="D91" s="829"/>
      <c r="E91" s="832"/>
      <c r="F91" s="835"/>
      <c r="G91" s="805"/>
      <c r="H91" s="838"/>
      <c r="I91" s="799"/>
      <c r="J91" s="841"/>
      <c r="K91" s="844"/>
      <c r="L91" s="805"/>
      <c r="M91" s="875"/>
      <c r="N91" s="805"/>
      <c r="O91" s="805"/>
      <c r="P91" s="869"/>
      <c r="Q91" s="1369"/>
      <c r="R91" s="799"/>
      <c r="S91" s="1366"/>
      <c r="T91" s="799"/>
      <c r="U91" s="1366"/>
      <c r="V91" s="799"/>
      <c r="W91" s="1366"/>
      <c r="X91" s="865"/>
      <c r="Y91" s="1366"/>
      <c r="Z91" s="1366"/>
      <c r="AA91" s="853"/>
      <c r="AB91" s="164">
        <v>6</v>
      </c>
      <c r="AC91" s="162"/>
      <c r="AD91" s="162"/>
      <c r="AE91" s="162"/>
      <c r="AF91" s="177" t="str">
        <f t="shared" si="0"/>
        <v/>
      </c>
      <c r="AG91" s="165"/>
      <c r="AH91" s="763" t="str">
        <f t="shared" si="1"/>
        <v/>
      </c>
      <c r="AI91" s="165"/>
      <c r="AJ91" s="763" t="str">
        <f t="shared" si="2"/>
        <v/>
      </c>
      <c r="AK91" s="166" t="str">
        <f t="shared" si="3"/>
        <v/>
      </c>
      <c r="AL91" s="154" t="str">
        <f>IFERROR(IF(AND(AF90="Probabilidad",AF91="Probabilidad"),(AL90-(+AL90*AK91)),IF(AND(AF90="Impacto",AF91="Probabilidad"),(AL89-(+AL89*AK91)),IF(AF91="Impacto",AL90,""))),"")</f>
        <v/>
      </c>
      <c r="AM91" s="154" t="str">
        <f>IFERROR(IF(AND(AF90="Impacto",AF91="Impacto"),(AM90-(+AM90*AK91)),IF(AND(AF90="Probabilidad",AF91="Impacto"),(AM89-(+AM89*AK91)),IF(AF91="Probabilidad",AM90,""))),"")</f>
        <v/>
      </c>
      <c r="AN91" s="52"/>
      <c r="AO91" s="52"/>
      <c r="AP91" s="52"/>
      <c r="AQ91" s="52"/>
      <c r="AR91" s="838"/>
      <c r="AS91" s="856"/>
      <c r="AT91" s="856"/>
      <c r="AU91" s="853"/>
      <c r="AV91" s="856"/>
      <c r="AW91" s="856"/>
      <c r="AX91" s="853"/>
      <c r="AY91" s="853"/>
      <c r="AZ91" s="853"/>
      <c r="BA91" s="799"/>
      <c r="BB91" s="169"/>
      <c r="BC91" s="169"/>
      <c r="BD91" s="178" t="str">
        <f t="shared" si="10"/>
        <v/>
      </c>
      <c r="BE91" s="162"/>
      <c r="BF91" s="162"/>
      <c r="BG91" s="162"/>
      <c r="BH91" s="162"/>
      <c r="BI91" s="169"/>
      <c r="BJ91" s="169"/>
      <c r="BK91" s="169"/>
      <c r="BL91" s="169"/>
      <c r="BM91" s="170"/>
      <c r="BN91" s="170"/>
      <c r="BO91" s="170"/>
      <c r="BP91" s="170"/>
      <c r="BQ91" s="171" t="str">
        <f t="shared" si="11"/>
        <v/>
      </c>
      <c r="BR91" s="764" t="str">
        <f t="shared" si="12"/>
        <v/>
      </c>
      <c r="BS91" s="820"/>
      <c r="BT91" s="869"/>
      <c r="BU91" s="869"/>
      <c r="BV91" s="872"/>
    </row>
    <row r="92" spans="1:74" ht="120" x14ac:dyDescent="0.25">
      <c r="A92" s="1062"/>
      <c r="B92" s="928"/>
      <c r="C92" s="1179"/>
      <c r="D92" s="827" t="s">
        <v>1533</v>
      </c>
      <c r="E92" s="830" t="s">
        <v>289</v>
      </c>
      <c r="F92" s="833">
        <v>5</v>
      </c>
      <c r="G92" s="803" t="s">
        <v>1649</v>
      </c>
      <c r="H92" s="836" t="s">
        <v>1377</v>
      </c>
      <c r="I92" s="797" t="s">
        <v>1347</v>
      </c>
      <c r="J92" s="839" t="s">
        <v>2991</v>
      </c>
      <c r="K92" s="842" t="s">
        <v>324</v>
      </c>
      <c r="L92" s="803" t="s">
        <v>618</v>
      </c>
      <c r="M92" s="873" t="s">
        <v>1535</v>
      </c>
      <c r="N92" s="803" t="s">
        <v>1650</v>
      </c>
      <c r="O92" s="803" t="s">
        <v>1651</v>
      </c>
      <c r="P92" s="848" t="s">
        <v>609</v>
      </c>
      <c r="Q92" s="1367" t="s">
        <v>609</v>
      </c>
      <c r="R92" s="797" t="s">
        <v>212</v>
      </c>
      <c r="S92" s="1364">
        <f>IF(R92="Muy Alta",100%,IF(R92="Alta",80%,IF(R92="Media",60%,IF(R92="Baja",40%,IF(R92="Muy Baja",20%,"")))))</f>
        <v>0.6</v>
      </c>
      <c r="T92" s="797" t="s">
        <v>253</v>
      </c>
      <c r="U92" s="1364">
        <f>IF(T92="Catastrófico",100%,IF(T92="Mayor",80%,IF(T92="Moderado",60%,IF(T92="Menor",40%,IF(T92="Leve",20%,"")))))</f>
        <v>0.4</v>
      </c>
      <c r="V92" s="797" t="s">
        <v>328</v>
      </c>
      <c r="W92" s="1364">
        <f>IF(V92="Catastrófico",100%,IF(V92="Mayor",80%,IF(V92="Moderado",60%,IF(V92="Menor",40%,IF(V92="Leve",20%,"")))))</f>
        <v>0.2</v>
      </c>
      <c r="X92" s="863" t="str">
        <f>IF(Y92=100%,"Catastrófico",IF(Y92=80%,"Mayor",IF(Y92=60%,"Moderado",IF(Y92=40%,"Menor",IF(Y92=20%,"Leve","")))))</f>
        <v>Menor</v>
      </c>
      <c r="Y92" s="1364">
        <f>IF(AND(U92="",W92=""),"",MAX(U92,W92))</f>
        <v>0.4</v>
      </c>
      <c r="Z92" s="1364" t="str">
        <f>CONCATENATE(R92,X92)</f>
        <v>MediaMenor</v>
      </c>
      <c r="AA92" s="851" t="str">
        <f>IF(Z92="Muy AltaLeve","Alto",IF(Z92="Muy AltaMenor","Alto",IF(Z92="Muy AltaModerado","Alto",IF(Z92="Muy AltaMayor","Alto",IF(Z92="Muy AltaCatastrófico","Extremo",IF(Z92="AltaLeve","Moderado",IF(Z92="AltaMenor","Moderado",IF(Z92="AltaModerado","Alto",IF(Z92="AltaMayor","Alto",IF(Z92="AltaCatastrófico","Extremo",IF(Z92="MediaLeve","Moderado",IF(Z92="MediaMenor","Moderado",IF(Z92="MediaModerado","Moderado",IF(Z92="MediaMayor","Alto",IF(Z92="MediaCatastrófico","Extremo",IF(Z92="BajaLeve","Bajo",IF(Z92="BajaMenor","Moderado",IF(Z92="BajaModerado","Moderado",IF(Z92="BajaMayor","Alto",IF(Z92="BajaCatastrófico","Extremo",IF(Z92="Muy BajaLeve","Bajo",IF(Z92="Muy BajaMenor","Bajo",IF(Z92="Muy BajaModerado","Moderado",IF(Z92="Muy BajaMayor","Alto",IF(Z92="Muy BajaCatastrófico","Extremo","")))))))))))))))))))))))))</f>
        <v>Moderado</v>
      </c>
      <c r="AB92" s="98">
        <v>1</v>
      </c>
      <c r="AC92" s="9" t="s">
        <v>1553</v>
      </c>
      <c r="AD92" s="9" t="s">
        <v>1652</v>
      </c>
      <c r="AE92" s="9" t="s">
        <v>1620</v>
      </c>
      <c r="AF92" s="234" t="str">
        <f t="shared" si="0"/>
        <v>Probabilidad</v>
      </c>
      <c r="AG92" s="10" t="s">
        <v>286</v>
      </c>
      <c r="AH92" s="759">
        <f t="shared" si="1"/>
        <v>0.15</v>
      </c>
      <c r="AI92" s="10" t="s">
        <v>217</v>
      </c>
      <c r="AJ92" s="759">
        <f t="shared" si="2"/>
        <v>0.15</v>
      </c>
      <c r="AK92" s="102">
        <f t="shared" si="3"/>
        <v>0.3</v>
      </c>
      <c r="AL92" s="101">
        <f>IFERROR(IF(AF92="Probabilidad",(S92-(+S92*AK92)),IF(AF92="Impacto",S92,"")),"")</f>
        <v>0.42</v>
      </c>
      <c r="AM92" s="101">
        <f>IFERROR(IF(AF92="Impacto",(Y92-(+Y92*AK92)),IF(AF92="Probabilidad",Y92,"")),"")</f>
        <v>0.4</v>
      </c>
      <c r="AN92" s="51" t="s">
        <v>952</v>
      </c>
      <c r="AO92" s="51" t="s">
        <v>247</v>
      </c>
      <c r="AP92" s="51" t="s">
        <v>243</v>
      </c>
      <c r="AQ92" s="51" t="s">
        <v>221</v>
      </c>
      <c r="AR92" s="866" t="s">
        <v>1653</v>
      </c>
      <c r="AS92" s="854">
        <f>S92</f>
        <v>0.6</v>
      </c>
      <c r="AT92" s="854">
        <f>IF(AL92="","",MIN(AL92:AL97))</f>
        <v>0.29399999999999998</v>
      </c>
      <c r="AU92" s="851" t="str">
        <f>IFERROR(IF(AT92="","",IF(AT92&lt;=0.2,"Muy Baja",IF(AT92&lt;=0.4,"Baja",IF(AT92&lt;=0.6,"Media",IF(AT92&lt;=0.8,"Alta","Muy Alta"))))),"")</f>
        <v>Baja</v>
      </c>
      <c r="AV92" s="854">
        <f>Y92</f>
        <v>0.4</v>
      </c>
      <c r="AW92" s="854">
        <f>IF(AM92="","",MIN(AM92:AM97))</f>
        <v>0.4</v>
      </c>
      <c r="AX92" s="851" t="str">
        <f>IFERROR(IF(AW92="","",IF(AW92&lt;=0.2,"Leve",IF(AW92&lt;=0.4,"Menor",IF(AW92&lt;=0.6,"Moderado",IF(AW92&lt;=0.8,"Mayor","Catastrófico"))))),"")</f>
        <v>Menor</v>
      </c>
      <c r="AY92" s="851" t="str">
        <f>AA92</f>
        <v>Moderado</v>
      </c>
      <c r="AZ92" s="851" t="str">
        <f>IFERROR(IF(OR(AND(AU92="Muy Baja",AX92="Leve"),AND(AU92="Muy Baja",AX92="Menor"),AND(AU92="Baja",AX92="Leve")),"Bajo",IF(OR(AND(AU92="Muy baja",AX92="Moderado"),AND(AU92="Baja",AX92="Menor"),AND(AU92="Baja",AX92="Moderado"),AND(AU92="Media",AX92="Leve"),AND(AU92="Media",AX92="Menor"),AND(AU92="Media",AX92="Moderado"),AND(AU92="Alta",AX92="Leve"),AND(AU92="Alta",AX92="Menor")),"Moderado",IF(OR(AND(AU92="Muy Baja",AX92="Mayor"),AND(AU92="Baja",AX92="Mayor"),AND(AU92="Media",AX92="Mayor"),AND(AU92="Alta",AX92="Moderado"),AND(AU92="Alta",AX92="Mayor"),AND(AU92="Muy Alta",AX92="Leve"),AND(AU92="Muy Alta",AX92="Menor"),AND(AU92="Muy Alta",AX92="Moderado"),AND(AU92="Muy Alta",AX92="Mayor")),"Alto",IF(OR(AND(AU92="Muy Baja",AX92="Catastrófico"),AND(AU92="Baja",AX92="Catastrófico"),AND(AU92="Media",AX92="Catastrófico"),AND(AU92="Alta",AX92="Catastrófico"),AND(AU92="Muy Alta",AX92="Catastrófico")),"Extremo","")))),"")</f>
        <v>Moderado</v>
      </c>
      <c r="BA92" s="797" t="s">
        <v>223</v>
      </c>
      <c r="BB92" s="47" t="s">
        <v>1654</v>
      </c>
      <c r="BC92" s="47" t="s">
        <v>1655</v>
      </c>
      <c r="BD92" s="104">
        <f t="shared" si="10"/>
        <v>4</v>
      </c>
      <c r="BE92" s="9">
        <v>1</v>
      </c>
      <c r="BF92" s="9">
        <v>1</v>
      </c>
      <c r="BG92" s="9">
        <v>1</v>
      </c>
      <c r="BH92" s="9">
        <v>1</v>
      </c>
      <c r="BI92" s="47" t="s">
        <v>1624</v>
      </c>
      <c r="BJ92" s="47" t="s">
        <v>1625</v>
      </c>
      <c r="BK92" s="47" t="s">
        <v>2885</v>
      </c>
      <c r="BL92" s="47" t="s">
        <v>2886</v>
      </c>
      <c r="BM92" s="49">
        <v>1</v>
      </c>
      <c r="BN92" s="49"/>
      <c r="BO92" s="49"/>
      <c r="BP92" s="49"/>
      <c r="BQ92" s="105">
        <f t="shared" si="11"/>
        <v>1</v>
      </c>
      <c r="BR92" s="761">
        <f t="shared" si="12"/>
        <v>0.25</v>
      </c>
      <c r="BS92" s="818" t="s">
        <v>609</v>
      </c>
      <c r="BT92" s="867" t="s">
        <v>2883</v>
      </c>
      <c r="BU92" s="867" t="s">
        <v>609</v>
      </c>
      <c r="BV92" s="870" t="s">
        <v>609</v>
      </c>
    </row>
    <row r="93" spans="1:74" ht="171.75" x14ac:dyDescent="0.25">
      <c r="A93" s="1062"/>
      <c r="B93" s="928"/>
      <c r="C93" s="1179"/>
      <c r="D93" s="828"/>
      <c r="E93" s="831"/>
      <c r="F93" s="834"/>
      <c r="G93" s="804"/>
      <c r="H93" s="837"/>
      <c r="I93" s="798"/>
      <c r="J93" s="840"/>
      <c r="K93" s="843"/>
      <c r="L93" s="804"/>
      <c r="M93" s="874"/>
      <c r="N93" s="804"/>
      <c r="O93" s="804"/>
      <c r="P93" s="849"/>
      <c r="Q93" s="1368"/>
      <c r="R93" s="798"/>
      <c r="S93" s="1365"/>
      <c r="T93" s="798"/>
      <c r="U93" s="1365"/>
      <c r="V93" s="798"/>
      <c r="W93" s="1365"/>
      <c r="X93" s="864"/>
      <c r="Y93" s="1365"/>
      <c r="Z93" s="1365"/>
      <c r="AA93" s="852"/>
      <c r="AB93" s="152">
        <v>2</v>
      </c>
      <c r="AC93" s="151" t="s">
        <v>1626</v>
      </c>
      <c r="AD93" s="151">
        <v>2</v>
      </c>
      <c r="AE93" s="151" t="s">
        <v>1628</v>
      </c>
      <c r="AF93" s="147" t="str">
        <f t="shared" si="0"/>
        <v>Probabilidad</v>
      </c>
      <c r="AG93" s="153" t="s">
        <v>286</v>
      </c>
      <c r="AH93" s="760">
        <f t="shared" si="1"/>
        <v>0.15</v>
      </c>
      <c r="AI93" s="153" t="s">
        <v>217</v>
      </c>
      <c r="AJ93" s="760">
        <f t="shared" si="2"/>
        <v>0.15</v>
      </c>
      <c r="AK93" s="149">
        <f t="shared" si="3"/>
        <v>0.3</v>
      </c>
      <c r="AL93" s="154">
        <f>IFERROR(IF(AND(AF92="Probabilidad",AF93="Probabilidad"),(AL92-(+AL92*AK93)),IF(AF93="Probabilidad",(S92-(+S92*AK93)),IF(AF93="Impacto",AL92,""))),"")</f>
        <v>0.29399999999999998</v>
      </c>
      <c r="AM93" s="154">
        <f>IFERROR(IF(AND(AF92="Impacto",AF93="Impacto"),(AM92-(+AM92*AK93)),IF(AF93="Impacto",(Y92-(+Y92*AK93)),IF(AF93="Probabilidad",AM92,""))),"")</f>
        <v>0.4</v>
      </c>
      <c r="AN93" s="155" t="s">
        <v>218</v>
      </c>
      <c r="AO93" s="155" t="s">
        <v>296</v>
      </c>
      <c r="AP93" s="155" t="s">
        <v>243</v>
      </c>
      <c r="AQ93" s="155" t="s">
        <v>221</v>
      </c>
      <c r="AR93" s="837"/>
      <c r="AS93" s="855"/>
      <c r="AT93" s="855"/>
      <c r="AU93" s="852"/>
      <c r="AV93" s="855"/>
      <c r="AW93" s="855"/>
      <c r="AX93" s="852"/>
      <c r="AY93" s="852"/>
      <c r="AZ93" s="852"/>
      <c r="BA93" s="798"/>
      <c r="BB93" s="131"/>
      <c r="BC93" s="131"/>
      <c r="BD93" s="175" t="str">
        <f t="shared" si="10"/>
        <v/>
      </c>
      <c r="BE93" s="151"/>
      <c r="BF93" s="151"/>
      <c r="BG93" s="151"/>
      <c r="BH93" s="151"/>
      <c r="BI93" s="131"/>
      <c r="BJ93" s="131"/>
      <c r="BK93" s="131"/>
      <c r="BL93" s="131"/>
      <c r="BM93" s="157"/>
      <c r="BN93" s="157"/>
      <c r="BO93" s="157"/>
      <c r="BP93" s="157"/>
      <c r="BQ93" s="158" t="str">
        <f t="shared" si="11"/>
        <v/>
      </c>
      <c r="BR93" s="762" t="str">
        <f t="shared" si="12"/>
        <v/>
      </c>
      <c r="BS93" s="819"/>
      <c r="BT93" s="868"/>
      <c r="BU93" s="868"/>
      <c r="BV93" s="871"/>
    </row>
    <row r="94" spans="1:74" x14ac:dyDescent="0.25">
      <c r="A94" s="1062"/>
      <c r="B94" s="928"/>
      <c r="C94" s="1179"/>
      <c r="D94" s="828"/>
      <c r="E94" s="831"/>
      <c r="F94" s="834"/>
      <c r="G94" s="804"/>
      <c r="H94" s="837"/>
      <c r="I94" s="798"/>
      <c r="J94" s="840"/>
      <c r="K94" s="843"/>
      <c r="L94" s="804"/>
      <c r="M94" s="874"/>
      <c r="N94" s="804"/>
      <c r="O94" s="804"/>
      <c r="P94" s="849"/>
      <c r="Q94" s="1368"/>
      <c r="R94" s="798"/>
      <c r="S94" s="1365"/>
      <c r="T94" s="798"/>
      <c r="U94" s="1365"/>
      <c r="V94" s="798"/>
      <c r="W94" s="1365"/>
      <c r="X94" s="864"/>
      <c r="Y94" s="1365"/>
      <c r="Z94" s="1365"/>
      <c r="AA94" s="852"/>
      <c r="AB94" s="152">
        <v>3</v>
      </c>
      <c r="AC94" s="151"/>
      <c r="AD94" s="151"/>
      <c r="AE94" s="151"/>
      <c r="AF94" s="147" t="str">
        <f t="shared" si="0"/>
        <v/>
      </c>
      <c r="AG94" s="153"/>
      <c r="AH94" s="760" t="str">
        <f t="shared" si="1"/>
        <v/>
      </c>
      <c r="AI94" s="153"/>
      <c r="AJ94" s="760" t="str">
        <f t="shared" si="2"/>
        <v/>
      </c>
      <c r="AK94" s="149" t="str">
        <f t="shared" si="3"/>
        <v/>
      </c>
      <c r="AL94" s="154" t="str">
        <f>IFERROR(IF(AND(AF93="Probabilidad",AF94="Probabilidad"),(AL93-(+AL93*AK94)),IF(AND(AF93="Impacto",AF94="Probabilidad"),(AL92-(+AL92*AK94)),IF(AF94="Impacto",AL93,""))),"")</f>
        <v/>
      </c>
      <c r="AM94" s="154" t="str">
        <f>IFERROR(IF(AND(AF93="Impacto",AF94="Impacto"),(AM93-(+AM93*AK94)),IF(AND(AF93="Probabilidad",AF94="Impacto"),(AM92-(+AM92*AK94)),IF(AF94="Probabilidad",AM93,""))),"")</f>
        <v/>
      </c>
      <c r="AN94" s="155"/>
      <c r="AO94" s="155"/>
      <c r="AP94" s="155"/>
      <c r="AQ94" s="155"/>
      <c r="AR94" s="837"/>
      <c r="AS94" s="855"/>
      <c r="AT94" s="855"/>
      <c r="AU94" s="852"/>
      <c r="AV94" s="855"/>
      <c r="AW94" s="855"/>
      <c r="AX94" s="852"/>
      <c r="AY94" s="852"/>
      <c r="AZ94" s="852"/>
      <c r="BA94" s="798"/>
      <c r="BB94" s="131"/>
      <c r="BC94" s="131"/>
      <c r="BD94" s="175" t="str">
        <f t="shared" si="10"/>
        <v/>
      </c>
      <c r="BE94" s="151"/>
      <c r="BF94" s="151"/>
      <c r="BG94" s="151"/>
      <c r="BH94" s="151"/>
      <c r="BI94" s="131"/>
      <c r="BJ94" s="131"/>
      <c r="BK94" s="131"/>
      <c r="BL94" s="131"/>
      <c r="BM94" s="157"/>
      <c r="BN94" s="157"/>
      <c r="BO94" s="157"/>
      <c r="BP94" s="157"/>
      <c r="BQ94" s="158" t="str">
        <f t="shared" si="11"/>
        <v/>
      </c>
      <c r="BR94" s="762" t="str">
        <f t="shared" si="12"/>
        <v/>
      </c>
      <c r="BS94" s="819"/>
      <c r="BT94" s="868"/>
      <c r="BU94" s="868"/>
      <c r="BV94" s="871"/>
    </row>
    <row r="95" spans="1:74" x14ac:dyDescent="0.25">
      <c r="A95" s="1062"/>
      <c r="B95" s="928"/>
      <c r="C95" s="1179"/>
      <c r="D95" s="828"/>
      <c r="E95" s="831"/>
      <c r="F95" s="834"/>
      <c r="G95" s="804"/>
      <c r="H95" s="837"/>
      <c r="I95" s="798"/>
      <c r="J95" s="840"/>
      <c r="K95" s="843"/>
      <c r="L95" s="804"/>
      <c r="M95" s="874"/>
      <c r="N95" s="804"/>
      <c r="O95" s="804"/>
      <c r="P95" s="849"/>
      <c r="Q95" s="1368"/>
      <c r="R95" s="798"/>
      <c r="S95" s="1365"/>
      <c r="T95" s="798"/>
      <c r="U95" s="1365"/>
      <c r="V95" s="798"/>
      <c r="W95" s="1365"/>
      <c r="X95" s="864"/>
      <c r="Y95" s="1365"/>
      <c r="Z95" s="1365"/>
      <c r="AA95" s="852"/>
      <c r="AB95" s="152">
        <v>4</v>
      </c>
      <c r="AC95" s="151"/>
      <c r="AD95" s="151"/>
      <c r="AE95" s="151"/>
      <c r="AF95" s="147" t="str">
        <f t="shared" si="0"/>
        <v/>
      </c>
      <c r="AG95" s="153"/>
      <c r="AH95" s="760" t="str">
        <f t="shared" si="1"/>
        <v/>
      </c>
      <c r="AI95" s="153"/>
      <c r="AJ95" s="760" t="str">
        <f t="shared" si="2"/>
        <v/>
      </c>
      <c r="AK95" s="149" t="str">
        <f t="shared" si="3"/>
        <v/>
      </c>
      <c r="AL95" s="154" t="str">
        <f>IFERROR(IF(AND(AF94="Probabilidad",AF95="Probabilidad"),(AL94-(+AL94*AK95)),IF(AND(AF94="Impacto",AF95="Probabilidad"),(AL93-(+AL93*AK95)),IF(AF95="Impacto",AL94,""))),"")</f>
        <v/>
      </c>
      <c r="AM95" s="154" t="str">
        <f>IFERROR(IF(AND(AF94="Impacto",AF95="Impacto"),(AM94-(+AM94*AK95)),IF(AND(AF94="Probabilidad",AF95="Impacto"),(AM93-(+AM93*AK95)),IF(AF95="Probabilidad",AM94,""))),"")</f>
        <v/>
      </c>
      <c r="AN95" s="155"/>
      <c r="AO95" s="155"/>
      <c r="AP95" s="155"/>
      <c r="AQ95" s="155"/>
      <c r="AR95" s="837"/>
      <c r="AS95" s="855"/>
      <c r="AT95" s="855"/>
      <c r="AU95" s="852"/>
      <c r="AV95" s="855"/>
      <c r="AW95" s="855"/>
      <c r="AX95" s="852"/>
      <c r="AY95" s="852"/>
      <c r="AZ95" s="852"/>
      <c r="BA95" s="798"/>
      <c r="BB95" s="131"/>
      <c r="BC95" s="131"/>
      <c r="BD95" s="175" t="str">
        <f t="shared" si="10"/>
        <v/>
      </c>
      <c r="BE95" s="151"/>
      <c r="BF95" s="151"/>
      <c r="BG95" s="151"/>
      <c r="BH95" s="151"/>
      <c r="BI95" s="131"/>
      <c r="BJ95" s="131"/>
      <c r="BK95" s="131"/>
      <c r="BL95" s="131"/>
      <c r="BM95" s="157"/>
      <c r="BN95" s="157"/>
      <c r="BO95" s="157"/>
      <c r="BP95" s="157"/>
      <c r="BQ95" s="158" t="str">
        <f t="shared" si="11"/>
        <v/>
      </c>
      <c r="BR95" s="762" t="str">
        <f t="shared" si="12"/>
        <v/>
      </c>
      <c r="BS95" s="819"/>
      <c r="BT95" s="868"/>
      <c r="BU95" s="868"/>
      <c r="BV95" s="871"/>
    </row>
    <row r="96" spans="1:74" x14ac:dyDescent="0.25">
      <c r="A96" s="1062"/>
      <c r="B96" s="928"/>
      <c r="C96" s="1179"/>
      <c r="D96" s="828"/>
      <c r="E96" s="831"/>
      <c r="F96" s="834"/>
      <c r="G96" s="804"/>
      <c r="H96" s="837"/>
      <c r="I96" s="798"/>
      <c r="J96" s="840"/>
      <c r="K96" s="843"/>
      <c r="L96" s="804"/>
      <c r="M96" s="874"/>
      <c r="N96" s="804"/>
      <c r="O96" s="804"/>
      <c r="P96" s="849"/>
      <c r="Q96" s="1368"/>
      <c r="R96" s="798"/>
      <c r="S96" s="1365"/>
      <c r="T96" s="798"/>
      <c r="U96" s="1365"/>
      <c r="V96" s="798"/>
      <c r="W96" s="1365"/>
      <c r="X96" s="864"/>
      <c r="Y96" s="1365"/>
      <c r="Z96" s="1365"/>
      <c r="AA96" s="852"/>
      <c r="AB96" s="152">
        <v>5</v>
      </c>
      <c r="AC96" s="151"/>
      <c r="AD96" s="151"/>
      <c r="AE96" s="151"/>
      <c r="AF96" s="147" t="str">
        <f t="shared" si="0"/>
        <v/>
      </c>
      <c r="AG96" s="153"/>
      <c r="AH96" s="760" t="str">
        <f t="shared" si="1"/>
        <v/>
      </c>
      <c r="AI96" s="153"/>
      <c r="AJ96" s="760" t="str">
        <f t="shared" si="2"/>
        <v/>
      </c>
      <c r="AK96" s="149" t="str">
        <f t="shared" si="3"/>
        <v/>
      </c>
      <c r="AL96" s="154" t="str">
        <f>IFERROR(IF(AND(AF95="Probabilidad",AF96="Probabilidad"),(AL95-(+AL95*AK96)),IF(AND(AF95="Impacto",AF96="Probabilidad"),(AL94-(+AL94*AK96)),IF(AF96="Impacto",AL95,""))),"")</f>
        <v/>
      </c>
      <c r="AM96" s="154" t="str">
        <f>IFERROR(IF(AND(AF95="Impacto",AF96="Impacto"),(AM95-(+AM95*AK96)),IF(AND(AF95="Probabilidad",AF96="Impacto"),(AM94-(+AM94*AK96)),IF(AF96="Probabilidad",AM95,""))),"")</f>
        <v/>
      </c>
      <c r="AN96" s="155"/>
      <c r="AO96" s="155"/>
      <c r="AP96" s="155"/>
      <c r="AQ96" s="155"/>
      <c r="AR96" s="837"/>
      <c r="AS96" s="855"/>
      <c r="AT96" s="855"/>
      <c r="AU96" s="852"/>
      <c r="AV96" s="855"/>
      <c r="AW96" s="855"/>
      <c r="AX96" s="852"/>
      <c r="AY96" s="852"/>
      <c r="AZ96" s="852"/>
      <c r="BA96" s="798"/>
      <c r="BB96" s="131"/>
      <c r="BC96" s="131"/>
      <c r="BD96" s="175" t="str">
        <f t="shared" si="10"/>
        <v/>
      </c>
      <c r="BE96" s="151"/>
      <c r="BF96" s="151"/>
      <c r="BG96" s="151"/>
      <c r="BH96" s="151"/>
      <c r="BI96" s="131"/>
      <c r="BJ96" s="131"/>
      <c r="BK96" s="131"/>
      <c r="BL96" s="131"/>
      <c r="BM96" s="157"/>
      <c r="BN96" s="157"/>
      <c r="BO96" s="157"/>
      <c r="BP96" s="157"/>
      <c r="BQ96" s="158" t="str">
        <f t="shared" si="11"/>
        <v/>
      </c>
      <c r="BR96" s="762" t="str">
        <f t="shared" si="12"/>
        <v/>
      </c>
      <c r="BS96" s="819"/>
      <c r="BT96" s="868"/>
      <c r="BU96" s="868"/>
      <c r="BV96" s="871"/>
    </row>
    <row r="97" spans="1:74" ht="15.75" thickBot="1" x14ac:dyDescent="0.3">
      <c r="A97" s="1062"/>
      <c r="B97" s="928"/>
      <c r="C97" s="1179"/>
      <c r="D97" s="829"/>
      <c r="E97" s="832"/>
      <c r="F97" s="835"/>
      <c r="G97" s="805"/>
      <c r="H97" s="838"/>
      <c r="I97" s="799"/>
      <c r="J97" s="841"/>
      <c r="K97" s="844"/>
      <c r="L97" s="805"/>
      <c r="M97" s="875"/>
      <c r="N97" s="805"/>
      <c r="O97" s="805"/>
      <c r="P97" s="850"/>
      <c r="Q97" s="1369"/>
      <c r="R97" s="799"/>
      <c r="S97" s="1366"/>
      <c r="T97" s="799"/>
      <c r="U97" s="1366"/>
      <c r="V97" s="799"/>
      <c r="W97" s="1366"/>
      <c r="X97" s="865"/>
      <c r="Y97" s="1366"/>
      <c r="Z97" s="1366"/>
      <c r="AA97" s="853"/>
      <c r="AB97" s="164">
        <v>6</v>
      </c>
      <c r="AC97" s="162"/>
      <c r="AD97" s="162"/>
      <c r="AE97" s="162"/>
      <c r="AF97" s="99" t="str">
        <f t="shared" si="0"/>
        <v/>
      </c>
      <c r="AG97" s="242"/>
      <c r="AH97" s="763" t="str">
        <f t="shared" si="1"/>
        <v/>
      </c>
      <c r="AI97" s="242"/>
      <c r="AJ97" s="763" t="str">
        <f t="shared" si="2"/>
        <v/>
      </c>
      <c r="AK97" s="166" t="str">
        <f t="shared" si="3"/>
        <v/>
      </c>
      <c r="AL97" s="154" t="str">
        <f>IFERROR(IF(AND(AF96="Probabilidad",AF97="Probabilidad"),(AL96-(+AL96*AK97)),IF(AND(AF96="Impacto",AF97="Probabilidad"),(AL95-(+AL95*AK97)),IF(AF97="Impacto",AL96,""))),"")</f>
        <v/>
      </c>
      <c r="AM97" s="154" t="str">
        <f>IFERROR(IF(AND(AF96="Impacto",AF97="Impacto"),(AM96-(+AM96*AK97)),IF(AND(AF96="Probabilidad",AF97="Impacto"),(AM95-(+AM95*AK97)),IF(AF97="Probabilidad",AM96,""))),"")</f>
        <v/>
      </c>
      <c r="AN97" s="52"/>
      <c r="AO97" s="52"/>
      <c r="AP97" s="52"/>
      <c r="AQ97" s="52"/>
      <c r="AR97" s="838"/>
      <c r="AS97" s="856"/>
      <c r="AT97" s="856"/>
      <c r="AU97" s="853"/>
      <c r="AV97" s="856"/>
      <c r="AW97" s="856"/>
      <c r="AX97" s="853"/>
      <c r="AY97" s="853"/>
      <c r="AZ97" s="853"/>
      <c r="BA97" s="799"/>
      <c r="BB97" s="169"/>
      <c r="BC97" s="169"/>
      <c r="BD97" s="178" t="str">
        <f t="shared" si="10"/>
        <v/>
      </c>
      <c r="BE97" s="162"/>
      <c r="BF97" s="162"/>
      <c r="BG97" s="162"/>
      <c r="BH97" s="162"/>
      <c r="BI97" s="169"/>
      <c r="BJ97" s="169"/>
      <c r="BK97" s="169"/>
      <c r="BL97" s="169"/>
      <c r="BM97" s="170"/>
      <c r="BN97" s="170"/>
      <c r="BO97" s="170"/>
      <c r="BP97" s="170"/>
      <c r="BQ97" s="171" t="str">
        <f t="shared" si="11"/>
        <v/>
      </c>
      <c r="BR97" s="764" t="str">
        <f t="shared" si="12"/>
        <v/>
      </c>
      <c r="BS97" s="820"/>
      <c r="BT97" s="869"/>
      <c r="BU97" s="869"/>
      <c r="BV97" s="872"/>
    </row>
    <row r="98" spans="1:74" ht="150" customHeight="1" x14ac:dyDescent="0.25">
      <c r="A98" s="1062"/>
      <c r="B98" s="928"/>
      <c r="C98" s="1179"/>
      <c r="D98" s="827" t="s">
        <v>1533</v>
      </c>
      <c r="E98" s="830" t="s">
        <v>289</v>
      </c>
      <c r="F98" s="833">
        <v>6</v>
      </c>
      <c r="G98" s="803" t="s">
        <v>1649</v>
      </c>
      <c r="H98" s="836" t="s">
        <v>1377</v>
      </c>
      <c r="I98" s="797" t="s">
        <v>1344</v>
      </c>
      <c r="J98" s="839" t="s">
        <v>2992</v>
      </c>
      <c r="K98" s="842" t="s">
        <v>324</v>
      </c>
      <c r="L98" s="803" t="s">
        <v>618</v>
      </c>
      <c r="M98" s="873" t="s">
        <v>1535</v>
      </c>
      <c r="N98" s="803" t="s">
        <v>1656</v>
      </c>
      <c r="O98" s="803" t="s">
        <v>1657</v>
      </c>
      <c r="P98" s="867" t="s">
        <v>609</v>
      </c>
      <c r="Q98" s="879" t="s">
        <v>609</v>
      </c>
      <c r="R98" s="797" t="s">
        <v>252</v>
      </c>
      <c r="S98" s="1364">
        <f>IF(R98="Muy Alta",100%,IF(R98="Alta",80%,IF(R98="Media",60%,IF(R98="Baja",40%,IF(R98="Muy Baja",20%,"")))))</f>
        <v>0.4</v>
      </c>
      <c r="T98" s="797" t="s">
        <v>253</v>
      </c>
      <c r="U98" s="1364">
        <f>IF(T98="Catastrófico",100%,IF(T98="Mayor",80%,IF(T98="Moderado",60%,IF(T98="Menor",40%,IF(T98="Leve",20%,"")))))</f>
        <v>0.4</v>
      </c>
      <c r="V98" s="797" t="s">
        <v>328</v>
      </c>
      <c r="W98" s="1364">
        <f>IF(V98="Catastrófico",100%,IF(V98="Mayor",80%,IF(V98="Moderado",60%,IF(V98="Menor",40%,IF(V98="Leve",20%,"")))))</f>
        <v>0.2</v>
      </c>
      <c r="X98" s="863" t="str">
        <f>IF(Y98=100%,"Catastrófico",IF(Y98=80%,"Mayor",IF(Y98=60%,"Moderado",IF(Y98=40%,"Menor",IF(Y98=20%,"Leve","")))))</f>
        <v>Menor</v>
      </c>
      <c r="Y98" s="1364">
        <f>IF(AND(U98="",W98=""),"",MAX(U98,W98))</f>
        <v>0.4</v>
      </c>
      <c r="Z98" s="1364" t="str">
        <f>CONCATENATE(R98,X98)</f>
        <v>BajaMenor</v>
      </c>
      <c r="AA98" s="851" t="str">
        <f>IF(Z98="Muy AltaLeve","Alto",IF(Z98="Muy AltaMenor","Alto",IF(Z98="Muy AltaModerado","Alto",IF(Z98="Muy AltaMayor","Alto",IF(Z98="Muy AltaCatastrófico","Extremo",IF(Z98="AltaLeve","Moderado",IF(Z98="AltaMenor","Moderado",IF(Z98="AltaModerado","Alto",IF(Z98="AltaMayor","Alto",IF(Z98="AltaCatastrófico","Extremo",IF(Z98="MediaLeve","Moderado",IF(Z98="MediaMenor","Moderado",IF(Z98="MediaModerado","Moderado",IF(Z98="MediaMayor","Alto",IF(Z98="MediaCatastrófico","Extremo",IF(Z98="BajaLeve","Bajo",IF(Z98="BajaMenor","Moderado",IF(Z98="BajaModerado","Moderado",IF(Z98="BajaMayor","Alto",IF(Z98="BajaCatastrófico","Extremo",IF(Z98="Muy BajaLeve","Bajo",IF(Z98="Muy BajaMenor","Bajo",IF(Z98="Muy BajaModerado","Moderado",IF(Z98="Muy BajaMayor","Alto",IF(Z98="Muy BajaCatastrófico","Extremo","")))))))))))))))))))))))))</f>
        <v>Moderado</v>
      </c>
      <c r="AB98" s="98">
        <v>1</v>
      </c>
      <c r="AC98" s="9" t="s">
        <v>1553</v>
      </c>
      <c r="AD98" s="9" t="s">
        <v>1658</v>
      </c>
      <c r="AE98" s="9" t="s">
        <v>1620</v>
      </c>
      <c r="AF98" s="100" t="str">
        <f t="shared" si="0"/>
        <v>Probabilidad</v>
      </c>
      <c r="AG98" s="10" t="s">
        <v>286</v>
      </c>
      <c r="AH98" s="759">
        <f t="shared" si="1"/>
        <v>0.15</v>
      </c>
      <c r="AI98" s="10" t="s">
        <v>217</v>
      </c>
      <c r="AJ98" s="759">
        <f t="shared" si="2"/>
        <v>0.15</v>
      </c>
      <c r="AK98" s="102">
        <f t="shared" si="3"/>
        <v>0.3</v>
      </c>
      <c r="AL98" s="101">
        <f>IFERROR(IF(AF98="Probabilidad",(S98-(+S98*AK98)),IF(AF98="Impacto",S98,"")),"")</f>
        <v>0.28000000000000003</v>
      </c>
      <c r="AM98" s="101">
        <f>IFERROR(IF(AF98="Impacto",(Y98-(+Y98*AK98)),IF(AF98="Probabilidad",Y98,"")),"")</f>
        <v>0.4</v>
      </c>
      <c r="AN98" s="51" t="s">
        <v>952</v>
      </c>
      <c r="AO98" s="51" t="s">
        <v>247</v>
      </c>
      <c r="AP98" s="51" t="s">
        <v>243</v>
      </c>
      <c r="AQ98" s="51" t="s">
        <v>221</v>
      </c>
      <c r="AR98" s="866" t="s">
        <v>1659</v>
      </c>
      <c r="AS98" s="854">
        <f>S98</f>
        <v>0.4</v>
      </c>
      <c r="AT98" s="854">
        <f>IF(AL98="","",MIN(AL98:AL103))</f>
        <v>0.16800000000000001</v>
      </c>
      <c r="AU98" s="851" t="str">
        <f>IFERROR(IF(AT98="","",IF(AT98&lt;=0.2,"Muy Baja",IF(AT98&lt;=0.4,"Baja",IF(AT98&lt;=0.6,"Media",IF(AT98&lt;=0.8,"Alta","Muy Alta"))))),"")</f>
        <v>Muy Baja</v>
      </c>
      <c r="AV98" s="854">
        <f>Y98</f>
        <v>0.4</v>
      </c>
      <c r="AW98" s="854">
        <f>IF(AM98="","",MIN(AM98:AM103))</f>
        <v>0.30000000000000004</v>
      </c>
      <c r="AX98" s="851" t="str">
        <f>IFERROR(IF(AW98="","",IF(AW98&lt;=0.2,"Leve",IF(AW98&lt;=0.4,"Menor",IF(AW98&lt;=0.6,"Moderado",IF(AW98&lt;=0.8,"Mayor","Catastrófico"))))),"")</f>
        <v>Menor</v>
      </c>
      <c r="AY98" s="851" t="str">
        <f>AA98</f>
        <v>Moderado</v>
      </c>
      <c r="AZ98" s="851" t="str">
        <f>IFERROR(IF(OR(AND(AU98="Muy Baja",AX98="Leve"),AND(AU98="Muy Baja",AX98="Menor"),AND(AU98="Baja",AX98="Leve")),"Bajo",IF(OR(AND(AU98="Muy baja",AX98="Moderado"),AND(AU98="Baja",AX98="Menor"),AND(AU98="Baja",AX98="Moderado"),AND(AU98="Media",AX98="Leve"),AND(AU98="Media",AX98="Menor"),AND(AU98="Media",AX98="Moderado"),AND(AU98="Alta",AX98="Leve"),AND(AU98="Alta",AX98="Menor")),"Moderado",IF(OR(AND(AU98="Muy Baja",AX98="Mayor"),AND(AU98="Baja",AX98="Mayor"),AND(AU98="Media",AX98="Mayor"),AND(AU98="Alta",AX98="Moderado"),AND(AU98="Alta",AX98="Mayor"),AND(AU98="Muy Alta",AX98="Leve"),AND(AU98="Muy Alta",AX98="Menor"),AND(AU98="Muy Alta",AX98="Moderado"),AND(AU98="Muy Alta",AX98="Mayor")),"Alto",IF(OR(AND(AU98="Muy Baja",AX98="Catastrófico"),AND(AU98="Baja",AX98="Catastrófico"),AND(AU98="Media",AX98="Catastrófico"),AND(AU98="Alta",AX98="Catastrófico"),AND(AU98="Muy Alta",AX98="Catastrófico")),"Extremo","")))),"")</f>
        <v>Bajo</v>
      </c>
      <c r="BA98" s="797" t="s">
        <v>257</v>
      </c>
      <c r="BB98" s="47"/>
      <c r="BC98" s="47"/>
      <c r="BD98" s="104" t="str">
        <f t="shared" si="10"/>
        <v/>
      </c>
      <c r="BE98" s="9"/>
      <c r="BF98" s="9"/>
      <c r="BG98" s="9"/>
      <c r="BH98" s="9"/>
      <c r="BI98" s="47"/>
      <c r="BJ98" s="47"/>
      <c r="BK98" s="47"/>
      <c r="BL98" s="47"/>
      <c r="BM98" s="49"/>
      <c r="BN98" s="49"/>
      <c r="BO98" s="49"/>
      <c r="BP98" s="49"/>
      <c r="BQ98" s="105" t="str">
        <f t="shared" si="11"/>
        <v/>
      </c>
      <c r="BR98" s="761" t="str">
        <f t="shared" si="12"/>
        <v/>
      </c>
      <c r="BS98" s="818" t="s">
        <v>609</v>
      </c>
      <c r="BT98" s="867" t="s">
        <v>2883</v>
      </c>
      <c r="BU98" s="867" t="s">
        <v>609</v>
      </c>
      <c r="BV98" s="870" t="s">
        <v>609</v>
      </c>
    </row>
    <row r="99" spans="1:74" ht="145.5" x14ac:dyDescent="0.25">
      <c r="A99" s="1062"/>
      <c r="B99" s="928"/>
      <c r="C99" s="1179"/>
      <c r="D99" s="828"/>
      <c r="E99" s="831"/>
      <c r="F99" s="834"/>
      <c r="G99" s="804"/>
      <c r="H99" s="837"/>
      <c r="I99" s="798"/>
      <c r="J99" s="840"/>
      <c r="K99" s="843"/>
      <c r="L99" s="804"/>
      <c r="M99" s="874"/>
      <c r="N99" s="804"/>
      <c r="O99" s="804"/>
      <c r="P99" s="868"/>
      <c r="Q99" s="880"/>
      <c r="R99" s="798"/>
      <c r="S99" s="1365"/>
      <c r="T99" s="798"/>
      <c r="U99" s="1365"/>
      <c r="V99" s="798"/>
      <c r="W99" s="1365"/>
      <c r="X99" s="864"/>
      <c r="Y99" s="1365"/>
      <c r="Z99" s="1365"/>
      <c r="AA99" s="852"/>
      <c r="AB99" s="152">
        <v>2</v>
      </c>
      <c r="AC99" s="151" t="s">
        <v>1634</v>
      </c>
      <c r="AD99" s="151">
        <v>1</v>
      </c>
      <c r="AE99" s="151" t="s">
        <v>1547</v>
      </c>
      <c r="AF99" s="147" t="str">
        <f t="shared" si="0"/>
        <v>Probabilidad</v>
      </c>
      <c r="AG99" s="153" t="s">
        <v>216</v>
      </c>
      <c r="AH99" s="760">
        <f t="shared" si="1"/>
        <v>0.25</v>
      </c>
      <c r="AI99" s="153" t="s">
        <v>217</v>
      </c>
      <c r="AJ99" s="760">
        <f t="shared" si="2"/>
        <v>0.15</v>
      </c>
      <c r="AK99" s="149">
        <f t="shared" si="3"/>
        <v>0.4</v>
      </c>
      <c r="AL99" s="154">
        <f>IFERROR(IF(AND(AF98="Probabilidad",AF99="Probabilidad"),(AL98-(+AL98*AK99)),IF(AF99="Probabilidad",(S98-(+S98*AK99)),IF(AF99="Impacto",AL98,""))),"")</f>
        <v>0.16800000000000001</v>
      </c>
      <c r="AM99" s="154">
        <f>IFERROR(IF(AND(AF98="Impacto",AF99="Impacto"),(AM98-(+AM98*AK99)),IF(AF99="Impacto",(Y98-(+Y98*AK99)),IF(AF99="Probabilidad",AM98,""))),"")</f>
        <v>0.4</v>
      </c>
      <c r="AN99" s="155" t="s">
        <v>218</v>
      </c>
      <c r="AO99" s="155" t="s">
        <v>475</v>
      </c>
      <c r="AP99" s="155" t="s">
        <v>243</v>
      </c>
      <c r="AQ99" s="155" t="s">
        <v>221</v>
      </c>
      <c r="AR99" s="837"/>
      <c r="AS99" s="855"/>
      <c r="AT99" s="855"/>
      <c r="AU99" s="852"/>
      <c r="AV99" s="855"/>
      <c r="AW99" s="855"/>
      <c r="AX99" s="852"/>
      <c r="AY99" s="852"/>
      <c r="AZ99" s="852"/>
      <c r="BA99" s="798"/>
      <c r="BB99" s="131"/>
      <c r="BC99" s="131"/>
      <c r="BD99" s="175" t="str">
        <f t="shared" si="10"/>
        <v/>
      </c>
      <c r="BE99" s="151"/>
      <c r="BF99" s="151"/>
      <c r="BG99" s="151"/>
      <c r="BH99" s="151"/>
      <c r="BI99" s="131"/>
      <c r="BJ99" s="131"/>
      <c r="BK99" s="131"/>
      <c r="BL99" s="131"/>
      <c r="BM99" s="157"/>
      <c r="BN99" s="157"/>
      <c r="BO99" s="157"/>
      <c r="BP99" s="157"/>
      <c r="BQ99" s="158" t="str">
        <f t="shared" si="11"/>
        <v/>
      </c>
      <c r="BR99" s="762" t="str">
        <f t="shared" si="12"/>
        <v/>
      </c>
      <c r="BS99" s="819"/>
      <c r="BT99" s="868"/>
      <c r="BU99" s="868"/>
      <c r="BV99" s="871"/>
    </row>
    <row r="100" spans="1:74" ht="171.75" x14ac:dyDescent="0.25">
      <c r="A100" s="1062"/>
      <c r="B100" s="928"/>
      <c r="C100" s="1179"/>
      <c r="D100" s="828"/>
      <c r="E100" s="831"/>
      <c r="F100" s="834"/>
      <c r="G100" s="804"/>
      <c r="H100" s="837"/>
      <c r="I100" s="798"/>
      <c r="J100" s="840"/>
      <c r="K100" s="843"/>
      <c r="L100" s="804"/>
      <c r="M100" s="874"/>
      <c r="N100" s="804"/>
      <c r="O100" s="804"/>
      <c r="P100" s="868"/>
      <c r="Q100" s="880"/>
      <c r="R100" s="798"/>
      <c r="S100" s="1365"/>
      <c r="T100" s="798"/>
      <c r="U100" s="1365"/>
      <c r="V100" s="798"/>
      <c r="W100" s="1365"/>
      <c r="X100" s="864"/>
      <c r="Y100" s="1365"/>
      <c r="Z100" s="1365"/>
      <c r="AA100" s="852"/>
      <c r="AB100" s="152">
        <v>3</v>
      </c>
      <c r="AC100" s="151" t="s">
        <v>1648</v>
      </c>
      <c r="AD100" s="151">
        <v>1.3</v>
      </c>
      <c r="AE100" s="151" t="s">
        <v>1547</v>
      </c>
      <c r="AF100" s="147" t="str">
        <f t="shared" si="0"/>
        <v>Impacto</v>
      </c>
      <c r="AG100" s="153" t="s">
        <v>267</v>
      </c>
      <c r="AH100" s="760">
        <f t="shared" si="1"/>
        <v>0.1</v>
      </c>
      <c r="AI100" s="153" t="s">
        <v>217</v>
      </c>
      <c r="AJ100" s="760">
        <f t="shared" si="2"/>
        <v>0.15</v>
      </c>
      <c r="AK100" s="149">
        <f t="shared" si="3"/>
        <v>0.25</v>
      </c>
      <c r="AL100" s="154">
        <f>IFERROR(IF(AND(AF99="Probabilidad",AF100="Probabilidad"),(AL99-(+AL99*AK100)),IF(AND(AF99="Impacto",AF100="Probabilidad"),(AL98-(+AL98*AK100)),IF(AF100="Impacto",AL99,""))),"")</f>
        <v>0.16800000000000001</v>
      </c>
      <c r="AM100" s="154">
        <f>IFERROR(IF(AND(AF99="Impacto",AF100="Impacto"),(AM99-(+AM99*AK100)),IF(AND(AF99="Probabilidad",AF100="Impacto"),(AM98-(+AM98*AK100)),IF(AF100="Probabilidad",AM99,""))),"")</f>
        <v>0.30000000000000004</v>
      </c>
      <c r="AN100" s="155" t="s">
        <v>218</v>
      </c>
      <c r="AO100" s="155" t="s">
        <v>296</v>
      </c>
      <c r="AP100" s="155" t="s">
        <v>243</v>
      </c>
      <c r="AQ100" s="155" t="s">
        <v>221</v>
      </c>
      <c r="AR100" s="837"/>
      <c r="AS100" s="855"/>
      <c r="AT100" s="855"/>
      <c r="AU100" s="852"/>
      <c r="AV100" s="855"/>
      <c r="AW100" s="855"/>
      <c r="AX100" s="852"/>
      <c r="AY100" s="852"/>
      <c r="AZ100" s="852"/>
      <c r="BA100" s="798"/>
      <c r="BB100" s="131"/>
      <c r="BC100" s="131"/>
      <c r="BD100" s="175" t="str">
        <f t="shared" si="10"/>
        <v/>
      </c>
      <c r="BE100" s="151"/>
      <c r="BF100" s="151"/>
      <c r="BG100" s="151"/>
      <c r="BH100" s="151"/>
      <c r="BI100" s="131"/>
      <c r="BJ100" s="131"/>
      <c r="BK100" s="131"/>
      <c r="BL100" s="131"/>
      <c r="BM100" s="157"/>
      <c r="BN100" s="157"/>
      <c r="BO100" s="157"/>
      <c r="BP100" s="157"/>
      <c r="BQ100" s="158" t="str">
        <f t="shared" si="11"/>
        <v/>
      </c>
      <c r="BR100" s="762" t="str">
        <f t="shared" si="12"/>
        <v/>
      </c>
      <c r="BS100" s="819"/>
      <c r="BT100" s="868"/>
      <c r="BU100" s="868"/>
      <c r="BV100" s="871"/>
    </row>
    <row r="101" spans="1:74" x14ac:dyDescent="0.25">
      <c r="A101" s="1062"/>
      <c r="B101" s="928"/>
      <c r="C101" s="1179"/>
      <c r="D101" s="828"/>
      <c r="E101" s="831"/>
      <c r="F101" s="834"/>
      <c r="G101" s="804"/>
      <c r="H101" s="837"/>
      <c r="I101" s="798"/>
      <c r="J101" s="840"/>
      <c r="K101" s="843"/>
      <c r="L101" s="804"/>
      <c r="M101" s="874"/>
      <c r="N101" s="804"/>
      <c r="O101" s="804"/>
      <c r="P101" s="868"/>
      <c r="Q101" s="880"/>
      <c r="R101" s="798"/>
      <c r="S101" s="1365"/>
      <c r="T101" s="798"/>
      <c r="U101" s="1365"/>
      <c r="V101" s="798"/>
      <c r="W101" s="1365"/>
      <c r="X101" s="864"/>
      <c r="Y101" s="1365"/>
      <c r="Z101" s="1365"/>
      <c r="AA101" s="852"/>
      <c r="AB101" s="152">
        <v>4</v>
      </c>
      <c r="AC101" s="151"/>
      <c r="AD101" s="151"/>
      <c r="AE101" s="151"/>
      <c r="AF101" s="147" t="str">
        <f t="shared" si="0"/>
        <v/>
      </c>
      <c r="AG101" s="153"/>
      <c r="AH101" s="760" t="str">
        <f t="shared" si="1"/>
        <v/>
      </c>
      <c r="AI101" s="153"/>
      <c r="AJ101" s="760" t="str">
        <f t="shared" si="2"/>
        <v/>
      </c>
      <c r="AK101" s="149" t="str">
        <f t="shared" si="3"/>
        <v/>
      </c>
      <c r="AL101" s="154" t="str">
        <f>IFERROR(IF(AND(AF100="Probabilidad",AF101="Probabilidad"),(AL100-(+AL100*AK101)),IF(AND(AF100="Impacto",AF101="Probabilidad"),(AL99-(+AL99*AK101)),IF(AF101="Impacto",AL100,""))),"")</f>
        <v/>
      </c>
      <c r="AM101" s="154" t="str">
        <f>IFERROR(IF(AND(AF100="Impacto",AF101="Impacto"),(AM100-(+AM100*AK101)),IF(AND(AF100="Probabilidad",AF101="Impacto"),(AM99-(+AM99*AK101)),IF(AF101="Probabilidad",AM100,""))),"")</f>
        <v/>
      </c>
      <c r="AN101" s="155"/>
      <c r="AO101" s="155"/>
      <c r="AP101" s="155"/>
      <c r="AQ101" s="155"/>
      <c r="AR101" s="837"/>
      <c r="AS101" s="855"/>
      <c r="AT101" s="855"/>
      <c r="AU101" s="852"/>
      <c r="AV101" s="855"/>
      <c r="AW101" s="855"/>
      <c r="AX101" s="852"/>
      <c r="AY101" s="852"/>
      <c r="AZ101" s="852"/>
      <c r="BA101" s="798"/>
      <c r="BB101" s="131"/>
      <c r="BC101" s="131"/>
      <c r="BD101" s="175" t="str">
        <f t="shared" si="10"/>
        <v/>
      </c>
      <c r="BE101" s="151"/>
      <c r="BF101" s="151"/>
      <c r="BG101" s="151"/>
      <c r="BH101" s="151"/>
      <c r="BI101" s="131"/>
      <c r="BJ101" s="131"/>
      <c r="BK101" s="131"/>
      <c r="BL101" s="131"/>
      <c r="BM101" s="157"/>
      <c r="BN101" s="157"/>
      <c r="BO101" s="157"/>
      <c r="BP101" s="157"/>
      <c r="BQ101" s="158" t="str">
        <f t="shared" si="11"/>
        <v/>
      </c>
      <c r="BR101" s="762" t="str">
        <f t="shared" si="12"/>
        <v/>
      </c>
      <c r="BS101" s="819"/>
      <c r="BT101" s="868"/>
      <c r="BU101" s="868"/>
      <c r="BV101" s="871"/>
    </row>
    <row r="102" spans="1:74" x14ac:dyDescent="0.25">
      <c r="A102" s="1062"/>
      <c r="B102" s="928"/>
      <c r="C102" s="1179"/>
      <c r="D102" s="828"/>
      <c r="E102" s="831"/>
      <c r="F102" s="834"/>
      <c r="G102" s="804"/>
      <c r="H102" s="837"/>
      <c r="I102" s="798"/>
      <c r="J102" s="840"/>
      <c r="K102" s="843"/>
      <c r="L102" s="804"/>
      <c r="M102" s="874"/>
      <c r="N102" s="804"/>
      <c r="O102" s="804"/>
      <c r="P102" s="868"/>
      <c r="Q102" s="880"/>
      <c r="R102" s="798"/>
      <c r="S102" s="1365"/>
      <c r="T102" s="798"/>
      <c r="U102" s="1365"/>
      <c r="V102" s="798"/>
      <c r="W102" s="1365"/>
      <c r="X102" s="864"/>
      <c r="Y102" s="1365"/>
      <c r="Z102" s="1365"/>
      <c r="AA102" s="852"/>
      <c r="AB102" s="152">
        <v>5</v>
      </c>
      <c r="AC102" s="151"/>
      <c r="AD102" s="151"/>
      <c r="AE102" s="151"/>
      <c r="AF102" s="147" t="str">
        <f t="shared" si="0"/>
        <v/>
      </c>
      <c r="AG102" s="153"/>
      <c r="AH102" s="760" t="str">
        <f t="shared" si="1"/>
        <v/>
      </c>
      <c r="AI102" s="153"/>
      <c r="AJ102" s="760" t="str">
        <f t="shared" si="2"/>
        <v/>
      </c>
      <c r="AK102" s="149" t="str">
        <f t="shared" si="3"/>
        <v/>
      </c>
      <c r="AL102" s="154" t="str">
        <f>IFERROR(IF(AND(AF101="Probabilidad",AF102="Probabilidad"),(AL101-(+AL101*AK102)),IF(AND(AF101="Impacto",AF102="Probabilidad"),(AL100-(+AL100*AK102)),IF(AF102="Impacto",AL101,""))),"")</f>
        <v/>
      </c>
      <c r="AM102" s="154" t="str">
        <f>IFERROR(IF(AND(AF101="Impacto",AF102="Impacto"),(AM101-(+AM101*AK102)),IF(AND(AF101="Probabilidad",AF102="Impacto"),(AM100-(+AM100*AK102)),IF(AF102="Probabilidad",AM101,""))),"")</f>
        <v/>
      </c>
      <c r="AN102" s="155"/>
      <c r="AO102" s="155"/>
      <c r="AP102" s="155"/>
      <c r="AQ102" s="155"/>
      <c r="AR102" s="837"/>
      <c r="AS102" s="855"/>
      <c r="AT102" s="855"/>
      <c r="AU102" s="852"/>
      <c r="AV102" s="855"/>
      <c r="AW102" s="855"/>
      <c r="AX102" s="852"/>
      <c r="AY102" s="852"/>
      <c r="AZ102" s="852"/>
      <c r="BA102" s="798"/>
      <c r="BB102" s="131"/>
      <c r="BC102" s="131"/>
      <c r="BD102" s="175" t="str">
        <f t="shared" si="10"/>
        <v/>
      </c>
      <c r="BE102" s="151"/>
      <c r="BF102" s="151"/>
      <c r="BG102" s="151"/>
      <c r="BH102" s="151"/>
      <c r="BI102" s="131"/>
      <c r="BJ102" s="131"/>
      <c r="BK102" s="131"/>
      <c r="BL102" s="131"/>
      <c r="BM102" s="157"/>
      <c r="BN102" s="157"/>
      <c r="BO102" s="157"/>
      <c r="BP102" s="157"/>
      <c r="BQ102" s="158" t="str">
        <f t="shared" si="11"/>
        <v/>
      </c>
      <c r="BR102" s="762" t="str">
        <f t="shared" si="12"/>
        <v/>
      </c>
      <c r="BS102" s="819"/>
      <c r="BT102" s="868"/>
      <c r="BU102" s="868"/>
      <c r="BV102" s="871"/>
    </row>
    <row r="103" spans="1:74" ht="15.75" thickBot="1" x14ac:dyDescent="0.3">
      <c r="A103" s="1062"/>
      <c r="B103" s="928"/>
      <c r="C103" s="1179"/>
      <c r="D103" s="829"/>
      <c r="E103" s="832"/>
      <c r="F103" s="835"/>
      <c r="G103" s="805"/>
      <c r="H103" s="838"/>
      <c r="I103" s="799"/>
      <c r="J103" s="841"/>
      <c r="K103" s="844"/>
      <c r="L103" s="805"/>
      <c r="M103" s="875"/>
      <c r="N103" s="805"/>
      <c r="O103" s="805"/>
      <c r="P103" s="869"/>
      <c r="Q103" s="881"/>
      <c r="R103" s="799"/>
      <c r="S103" s="1366"/>
      <c r="T103" s="799"/>
      <c r="U103" s="1366"/>
      <c r="V103" s="799"/>
      <c r="W103" s="1366"/>
      <c r="X103" s="865"/>
      <c r="Y103" s="1366"/>
      <c r="Z103" s="1366"/>
      <c r="AA103" s="853"/>
      <c r="AB103" s="164">
        <v>6</v>
      </c>
      <c r="AC103" s="162"/>
      <c r="AD103" s="162"/>
      <c r="AE103" s="162"/>
      <c r="AF103" s="177" t="str">
        <f t="shared" si="0"/>
        <v/>
      </c>
      <c r="AG103" s="165"/>
      <c r="AH103" s="763" t="str">
        <f t="shared" si="1"/>
        <v/>
      </c>
      <c r="AI103" s="165"/>
      <c r="AJ103" s="763" t="str">
        <f t="shared" si="2"/>
        <v/>
      </c>
      <c r="AK103" s="166" t="str">
        <f t="shared" si="3"/>
        <v/>
      </c>
      <c r="AL103" s="154" t="str">
        <f>IFERROR(IF(AND(AF102="Probabilidad",AF103="Probabilidad"),(AL102-(+AL102*AK103)),IF(AND(AF102="Impacto",AF103="Probabilidad"),(AL101-(+AL101*AK103)),IF(AF103="Impacto",AL102,""))),"")</f>
        <v/>
      </c>
      <c r="AM103" s="154" t="str">
        <f>IFERROR(IF(AND(AF102="Impacto",AF103="Impacto"),(AM102-(+AM102*AK103)),IF(AND(AF102="Probabilidad",AF103="Impacto"),(AM101-(+AM101*AK103)),IF(AF103="Probabilidad",AM102,""))),"")</f>
        <v/>
      </c>
      <c r="AN103" s="52"/>
      <c r="AO103" s="52"/>
      <c r="AP103" s="52"/>
      <c r="AQ103" s="52"/>
      <c r="AR103" s="838"/>
      <c r="AS103" s="856"/>
      <c r="AT103" s="856"/>
      <c r="AU103" s="853"/>
      <c r="AV103" s="856"/>
      <c r="AW103" s="856"/>
      <c r="AX103" s="853"/>
      <c r="AY103" s="853"/>
      <c r="AZ103" s="853"/>
      <c r="BA103" s="799"/>
      <c r="BB103" s="169"/>
      <c r="BC103" s="169"/>
      <c r="BD103" s="178" t="str">
        <f t="shared" si="10"/>
        <v/>
      </c>
      <c r="BE103" s="162"/>
      <c r="BF103" s="162"/>
      <c r="BG103" s="162"/>
      <c r="BH103" s="162"/>
      <c r="BI103" s="169"/>
      <c r="BJ103" s="169"/>
      <c r="BK103" s="169"/>
      <c r="BL103" s="169"/>
      <c r="BM103" s="170"/>
      <c r="BN103" s="170"/>
      <c r="BO103" s="170"/>
      <c r="BP103" s="170"/>
      <c r="BQ103" s="171" t="str">
        <f t="shared" si="11"/>
        <v/>
      </c>
      <c r="BR103" s="764" t="str">
        <f t="shared" si="12"/>
        <v/>
      </c>
      <c r="BS103" s="820"/>
      <c r="BT103" s="869"/>
      <c r="BU103" s="869"/>
      <c r="BV103" s="872"/>
    </row>
    <row r="104" spans="1:74" ht="171.75" x14ac:dyDescent="0.25">
      <c r="A104" s="1062"/>
      <c r="B104" s="928"/>
      <c r="C104" s="1179"/>
      <c r="D104" s="827" t="s">
        <v>1533</v>
      </c>
      <c r="E104" s="830" t="s">
        <v>289</v>
      </c>
      <c r="F104" s="833">
        <v>7</v>
      </c>
      <c r="G104" s="803" t="s">
        <v>1660</v>
      </c>
      <c r="H104" s="836" t="s">
        <v>1375</v>
      </c>
      <c r="I104" s="797" t="s">
        <v>1347</v>
      </c>
      <c r="J104" s="839" t="s">
        <v>2993</v>
      </c>
      <c r="K104" s="842" t="s">
        <v>324</v>
      </c>
      <c r="L104" s="803" t="s">
        <v>1308</v>
      </c>
      <c r="M104" s="873" t="s">
        <v>1535</v>
      </c>
      <c r="N104" s="803" t="s">
        <v>1661</v>
      </c>
      <c r="O104" s="803" t="s">
        <v>1662</v>
      </c>
      <c r="P104" s="867" t="s">
        <v>609</v>
      </c>
      <c r="Q104" s="879" t="s">
        <v>609</v>
      </c>
      <c r="R104" s="797" t="s">
        <v>252</v>
      </c>
      <c r="S104" s="1364">
        <f>IF(R104="Muy Alta",100%,IF(R104="Alta",80%,IF(R104="Media",60%,IF(R104="Baja",40%,IF(R104="Muy Baja",20%,"")))))</f>
        <v>0.4</v>
      </c>
      <c r="T104" s="797" t="s">
        <v>253</v>
      </c>
      <c r="U104" s="1364">
        <f>IF(T104="Catastrófico",100%,IF(T104="Mayor",80%,IF(T104="Moderado",60%,IF(T104="Menor",40%,IF(T104="Leve",20%,"")))))</f>
        <v>0.4</v>
      </c>
      <c r="V104" s="797" t="s">
        <v>328</v>
      </c>
      <c r="W104" s="1364">
        <f>IF(V104="Catastrófico",100%,IF(V104="Mayor",80%,IF(V104="Moderado",60%,IF(V104="Menor",40%,IF(V104="Leve",20%,"")))))</f>
        <v>0.2</v>
      </c>
      <c r="X104" s="863" t="str">
        <f>IF(Y104=100%,"Catastrófico",IF(Y104=80%,"Mayor",IF(Y104=60%,"Moderado",IF(Y104=40%,"Menor",IF(Y104=20%,"Leve","")))))</f>
        <v>Menor</v>
      </c>
      <c r="Y104" s="1364">
        <f>IF(AND(U104="",W104=""),"",MAX(U104,W104))</f>
        <v>0.4</v>
      </c>
      <c r="Z104" s="1364" t="str">
        <f>CONCATENATE(R104,X104)</f>
        <v>BajaMenor</v>
      </c>
      <c r="AA104" s="851" t="str">
        <f>IF(Z104="Muy AltaLeve","Alto",IF(Z104="Muy AltaMenor","Alto",IF(Z104="Muy AltaModerado","Alto",IF(Z104="Muy AltaMayor","Alto",IF(Z104="Muy AltaCatastrófico","Extremo",IF(Z104="AltaLeve","Moderado",IF(Z104="AltaMenor","Moderado",IF(Z104="AltaModerado","Alto",IF(Z104="AltaMayor","Alto",IF(Z104="AltaCatastrófico","Extremo",IF(Z104="MediaLeve","Moderado",IF(Z104="MediaMenor","Moderado",IF(Z104="MediaModerado","Moderado",IF(Z104="MediaMayor","Alto",IF(Z104="MediaCatastrófico","Extremo",IF(Z104="BajaLeve","Bajo",IF(Z104="BajaMenor","Moderado",IF(Z104="BajaModerado","Moderado",IF(Z104="BajaMayor","Alto",IF(Z104="BajaCatastrófico","Extremo",IF(Z104="Muy BajaLeve","Bajo",IF(Z104="Muy BajaMenor","Bajo",IF(Z104="Muy BajaModerado","Moderado",IF(Z104="Muy BajaMayor","Alto",IF(Z104="Muy BajaCatastrófico","Extremo","")))))))))))))))))))))))))</f>
        <v>Moderado</v>
      </c>
      <c r="AB104" s="98">
        <v>1</v>
      </c>
      <c r="AC104" s="9" t="s">
        <v>1642</v>
      </c>
      <c r="AD104" s="9" t="s">
        <v>234</v>
      </c>
      <c r="AE104" s="9" t="s">
        <v>1643</v>
      </c>
      <c r="AF104" s="234" t="str">
        <f t="shared" si="0"/>
        <v>Probabilidad</v>
      </c>
      <c r="AG104" s="235" t="s">
        <v>216</v>
      </c>
      <c r="AH104" s="759">
        <f t="shared" si="1"/>
        <v>0.25</v>
      </c>
      <c r="AI104" s="235" t="s">
        <v>814</v>
      </c>
      <c r="AJ104" s="759">
        <f t="shared" si="2"/>
        <v>0.25</v>
      </c>
      <c r="AK104" s="102">
        <f t="shared" si="3"/>
        <v>0.5</v>
      </c>
      <c r="AL104" s="101">
        <f>IFERROR(IF(AF104="Probabilidad",(S104-(+S104*AK104)),IF(AF104="Impacto",S104,"")),"")</f>
        <v>0.2</v>
      </c>
      <c r="AM104" s="101">
        <f>IFERROR(IF(AF104="Impacto",(Y104-(+Y104*AK104)),IF(AF104="Probabilidad",Y104,"")),"")</f>
        <v>0.4</v>
      </c>
      <c r="AN104" s="51" t="s">
        <v>218</v>
      </c>
      <c r="AO104" s="51" t="s">
        <v>296</v>
      </c>
      <c r="AP104" s="51" t="s">
        <v>243</v>
      </c>
      <c r="AQ104" s="51" t="s">
        <v>221</v>
      </c>
      <c r="AR104" s="866" t="s">
        <v>1641</v>
      </c>
      <c r="AS104" s="854">
        <f>S104</f>
        <v>0.4</v>
      </c>
      <c r="AT104" s="854">
        <f>IF(AL104="","",MIN(AL104:AL109))</f>
        <v>0.14000000000000001</v>
      </c>
      <c r="AU104" s="851" t="str">
        <f>IFERROR(IF(AT104="","",IF(AT104&lt;=0.2,"Muy Baja",IF(AT104&lt;=0.4,"Baja",IF(AT104&lt;=0.6,"Media",IF(AT104&lt;=0.8,"Alta","Muy Alta"))))),"")</f>
        <v>Muy Baja</v>
      </c>
      <c r="AV104" s="854">
        <f>Y104</f>
        <v>0.4</v>
      </c>
      <c r="AW104" s="854">
        <f>IF(AM104="","",MIN(AM104:AM109))</f>
        <v>0.4</v>
      </c>
      <c r="AX104" s="851" t="str">
        <f>IFERROR(IF(AW104="","",IF(AW104&lt;=0.2,"Leve",IF(AW104&lt;=0.4,"Menor",IF(AW104&lt;=0.6,"Moderado",IF(AW104&lt;=0.8,"Mayor","Catastrófico"))))),"")</f>
        <v>Menor</v>
      </c>
      <c r="AY104" s="851" t="str">
        <f>AA104</f>
        <v>Moderado</v>
      </c>
      <c r="AZ104" s="851" t="str">
        <f>IFERROR(IF(OR(AND(AU104="Muy Baja",AX104="Leve"),AND(AU104="Muy Baja",AX104="Menor"),AND(AU104="Baja",AX104="Leve")),"Bajo",IF(OR(AND(AU104="Muy baja",AX104="Moderado"),AND(AU104="Baja",AX104="Menor"),AND(AU104="Baja",AX104="Moderado"),AND(AU104="Media",AX104="Leve"),AND(AU104="Media",AX104="Menor"),AND(AU104="Media",AX104="Moderado"),AND(AU104="Alta",AX104="Leve"),AND(AU104="Alta",AX104="Menor")),"Moderado",IF(OR(AND(AU104="Muy Baja",AX104="Mayor"),AND(AU104="Baja",AX104="Mayor"),AND(AU104="Media",AX104="Mayor"),AND(AU104="Alta",AX104="Moderado"),AND(AU104="Alta",AX104="Mayor"),AND(AU104="Muy Alta",AX104="Leve"),AND(AU104="Muy Alta",AX104="Menor"),AND(AU104="Muy Alta",AX104="Moderado"),AND(AU104="Muy Alta",AX104="Mayor")),"Alto",IF(OR(AND(AU104="Muy Baja",AX104="Catastrófico"),AND(AU104="Baja",AX104="Catastrófico"),AND(AU104="Media",AX104="Catastrófico"),AND(AU104="Alta",AX104="Catastrófico"),AND(AU104="Muy Alta",AX104="Catastrófico")),"Extremo","")))),"")</f>
        <v>Bajo</v>
      </c>
      <c r="BA104" s="797" t="s">
        <v>257</v>
      </c>
      <c r="BB104" s="47"/>
      <c r="BC104" s="47"/>
      <c r="BD104" s="104" t="str">
        <f t="shared" si="10"/>
        <v/>
      </c>
      <c r="BE104" s="9"/>
      <c r="BF104" s="9"/>
      <c r="BG104" s="9"/>
      <c r="BH104" s="9"/>
      <c r="BI104" s="47"/>
      <c r="BJ104" s="47"/>
      <c r="BK104" s="47"/>
      <c r="BL104" s="47"/>
      <c r="BM104" s="49"/>
      <c r="BN104" s="49"/>
      <c r="BO104" s="49"/>
      <c r="BP104" s="49"/>
      <c r="BQ104" s="105" t="str">
        <f t="shared" si="11"/>
        <v/>
      </c>
      <c r="BR104" s="761" t="str">
        <f t="shared" si="12"/>
        <v/>
      </c>
      <c r="BS104" s="818" t="s">
        <v>609</v>
      </c>
      <c r="BT104" s="867" t="s">
        <v>2883</v>
      </c>
      <c r="BU104" s="867" t="s">
        <v>609</v>
      </c>
      <c r="BV104" s="870" t="s">
        <v>609</v>
      </c>
    </row>
    <row r="105" spans="1:74" ht="120" x14ac:dyDescent="0.25">
      <c r="A105" s="1062"/>
      <c r="B105" s="928"/>
      <c r="C105" s="1179"/>
      <c r="D105" s="828"/>
      <c r="E105" s="831"/>
      <c r="F105" s="834"/>
      <c r="G105" s="804"/>
      <c r="H105" s="837"/>
      <c r="I105" s="798"/>
      <c r="J105" s="840"/>
      <c r="K105" s="843"/>
      <c r="L105" s="804"/>
      <c r="M105" s="874"/>
      <c r="N105" s="804"/>
      <c r="O105" s="804"/>
      <c r="P105" s="868"/>
      <c r="Q105" s="880"/>
      <c r="R105" s="798"/>
      <c r="S105" s="1365"/>
      <c r="T105" s="798"/>
      <c r="U105" s="1365"/>
      <c r="V105" s="798"/>
      <c r="W105" s="1365"/>
      <c r="X105" s="864"/>
      <c r="Y105" s="1365"/>
      <c r="Z105" s="1365"/>
      <c r="AA105" s="852"/>
      <c r="AB105" s="152">
        <v>2</v>
      </c>
      <c r="AC105" s="151" t="s">
        <v>1553</v>
      </c>
      <c r="AD105" s="151" t="s">
        <v>1633</v>
      </c>
      <c r="AE105" s="151" t="s">
        <v>1620</v>
      </c>
      <c r="AF105" s="147" t="str">
        <f t="shared" si="0"/>
        <v>Probabilidad</v>
      </c>
      <c r="AG105" s="153" t="s">
        <v>286</v>
      </c>
      <c r="AH105" s="760">
        <f t="shared" si="1"/>
        <v>0.15</v>
      </c>
      <c r="AI105" s="153" t="s">
        <v>217</v>
      </c>
      <c r="AJ105" s="760">
        <f t="shared" si="2"/>
        <v>0.15</v>
      </c>
      <c r="AK105" s="149">
        <f t="shared" si="3"/>
        <v>0.3</v>
      </c>
      <c r="AL105" s="154">
        <f>IFERROR(IF(AND(AF104="Probabilidad",AF105="Probabilidad"),(AL104-(+AL104*AK105)),IF(AF105="Probabilidad",(S104-(+S104*AK105)),IF(AF105="Impacto",AL104,""))),"")</f>
        <v>0.14000000000000001</v>
      </c>
      <c r="AM105" s="154">
        <f>IFERROR(IF(AND(AF104="Impacto",AF105="Impacto"),(AM104-(+AM104*AK105)),IF(AF105="Impacto",(Y104-(Y104*AK105)),IF(AF105="Probabilidad",AM104,""))),"")</f>
        <v>0.4</v>
      </c>
      <c r="AN105" s="155" t="s">
        <v>952</v>
      </c>
      <c r="AO105" s="155" t="s">
        <v>247</v>
      </c>
      <c r="AP105" s="155" t="s">
        <v>243</v>
      </c>
      <c r="AQ105" s="155" t="s">
        <v>221</v>
      </c>
      <c r="AR105" s="837"/>
      <c r="AS105" s="855"/>
      <c r="AT105" s="855"/>
      <c r="AU105" s="852"/>
      <c r="AV105" s="855"/>
      <c r="AW105" s="855"/>
      <c r="AX105" s="852"/>
      <c r="AY105" s="852"/>
      <c r="AZ105" s="852"/>
      <c r="BA105" s="798"/>
      <c r="BB105" s="131"/>
      <c r="BC105" s="131"/>
      <c r="BD105" s="175" t="str">
        <f t="shared" si="10"/>
        <v/>
      </c>
      <c r="BE105" s="151"/>
      <c r="BF105" s="151"/>
      <c r="BG105" s="151"/>
      <c r="BH105" s="151"/>
      <c r="BI105" s="131"/>
      <c r="BJ105" s="131"/>
      <c r="BK105" s="131"/>
      <c r="BL105" s="131"/>
      <c r="BM105" s="157"/>
      <c r="BN105" s="157"/>
      <c r="BO105" s="157"/>
      <c r="BP105" s="157"/>
      <c r="BQ105" s="158" t="str">
        <f t="shared" si="11"/>
        <v/>
      </c>
      <c r="BR105" s="762" t="str">
        <f t="shared" si="12"/>
        <v/>
      </c>
      <c r="BS105" s="819"/>
      <c r="BT105" s="868"/>
      <c r="BU105" s="868"/>
      <c r="BV105" s="871"/>
    </row>
    <row r="106" spans="1:74" x14ac:dyDescent="0.25">
      <c r="A106" s="1062"/>
      <c r="B106" s="928"/>
      <c r="C106" s="1179"/>
      <c r="D106" s="828"/>
      <c r="E106" s="831"/>
      <c r="F106" s="834"/>
      <c r="G106" s="804"/>
      <c r="H106" s="837"/>
      <c r="I106" s="798"/>
      <c r="J106" s="840"/>
      <c r="K106" s="843"/>
      <c r="L106" s="804"/>
      <c r="M106" s="874"/>
      <c r="N106" s="804"/>
      <c r="O106" s="804"/>
      <c r="P106" s="868"/>
      <c r="Q106" s="880"/>
      <c r="R106" s="798"/>
      <c r="S106" s="1365"/>
      <c r="T106" s="798"/>
      <c r="U106" s="1365"/>
      <c r="V106" s="798"/>
      <c r="W106" s="1365"/>
      <c r="X106" s="864"/>
      <c r="Y106" s="1365"/>
      <c r="Z106" s="1365"/>
      <c r="AA106" s="852"/>
      <c r="AB106" s="152">
        <v>3</v>
      </c>
      <c r="AC106" s="151"/>
      <c r="AD106" s="151"/>
      <c r="AE106" s="151"/>
      <c r="AF106" s="147" t="str">
        <f t="shared" si="0"/>
        <v/>
      </c>
      <c r="AG106" s="153"/>
      <c r="AH106" s="760" t="str">
        <f t="shared" si="1"/>
        <v/>
      </c>
      <c r="AI106" s="153"/>
      <c r="AJ106" s="760" t="str">
        <f t="shared" si="2"/>
        <v/>
      </c>
      <c r="AK106" s="149" t="str">
        <f t="shared" si="3"/>
        <v/>
      </c>
      <c r="AL106" s="154" t="str">
        <f>IFERROR(IF(AND(AF105="Probabilidad",AF106="Probabilidad"),(AL105-(+AL105*AK106)),IF(AND(AF105="Impacto",AF106="Probabilidad"),(AL104-(+AL104*AK106)),IF(AF106="Impacto",AL105,""))),"")</f>
        <v/>
      </c>
      <c r="AM106" s="154" t="str">
        <f>IFERROR(IF(AND(AF105="Impacto",AF106="Impacto"),(AM105-(+AM105*AK106)),IF(AND(AF105="Probabilidad",AF106="Impacto"),(AM104-(+AM104*AK106)),IF(AF106="Probabilidad",AM105,""))),"")</f>
        <v/>
      </c>
      <c r="AN106" s="155"/>
      <c r="AO106" s="155"/>
      <c r="AP106" s="155"/>
      <c r="AQ106" s="155"/>
      <c r="AR106" s="837"/>
      <c r="AS106" s="855"/>
      <c r="AT106" s="855"/>
      <c r="AU106" s="852"/>
      <c r="AV106" s="855"/>
      <c r="AW106" s="855"/>
      <c r="AX106" s="852"/>
      <c r="AY106" s="852"/>
      <c r="AZ106" s="852"/>
      <c r="BA106" s="798"/>
      <c r="BB106" s="131"/>
      <c r="BC106" s="131"/>
      <c r="BD106" s="175" t="str">
        <f t="shared" si="10"/>
        <v/>
      </c>
      <c r="BE106" s="151"/>
      <c r="BF106" s="151"/>
      <c r="BG106" s="151"/>
      <c r="BH106" s="151"/>
      <c r="BI106" s="131"/>
      <c r="BJ106" s="131"/>
      <c r="BK106" s="131"/>
      <c r="BL106" s="131"/>
      <c r="BM106" s="157"/>
      <c r="BN106" s="157"/>
      <c r="BO106" s="157"/>
      <c r="BP106" s="157"/>
      <c r="BQ106" s="158" t="str">
        <f t="shared" si="11"/>
        <v/>
      </c>
      <c r="BR106" s="762" t="str">
        <f t="shared" si="12"/>
        <v/>
      </c>
      <c r="BS106" s="819"/>
      <c r="BT106" s="868"/>
      <c r="BU106" s="868"/>
      <c r="BV106" s="871"/>
    </row>
    <row r="107" spans="1:74" x14ac:dyDescent="0.25">
      <c r="A107" s="1062"/>
      <c r="B107" s="928"/>
      <c r="C107" s="1179"/>
      <c r="D107" s="828"/>
      <c r="E107" s="831"/>
      <c r="F107" s="834"/>
      <c r="G107" s="804"/>
      <c r="H107" s="837"/>
      <c r="I107" s="798"/>
      <c r="J107" s="840"/>
      <c r="K107" s="843"/>
      <c r="L107" s="804"/>
      <c r="M107" s="874"/>
      <c r="N107" s="804"/>
      <c r="O107" s="804"/>
      <c r="P107" s="868"/>
      <c r="Q107" s="880"/>
      <c r="R107" s="798"/>
      <c r="S107" s="1365"/>
      <c r="T107" s="798"/>
      <c r="U107" s="1365"/>
      <c r="V107" s="798"/>
      <c r="W107" s="1365"/>
      <c r="X107" s="864"/>
      <c r="Y107" s="1365"/>
      <c r="Z107" s="1365"/>
      <c r="AA107" s="852"/>
      <c r="AB107" s="152">
        <v>4</v>
      </c>
      <c r="AC107" s="151"/>
      <c r="AD107" s="151"/>
      <c r="AE107" s="151"/>
      <c r="AF107" s="147" t="str">
        <f t="shared" si="0"/>
        <v/>
      </c>
      <c r="AG107" s="153"/>
      <c r="AH107" s="760" t="str">
        <f t="shared" si="1"/>
        <v/>
      </c>
      <c r="AI107" s="153"/>
      <c r="AJ107" s="760" t="str">
        <f t="shared" si="2"/>
        <v/>
      </c>
      <c r="AK107" s="149" t="str">
        <f t="shared" si="3"/>
        <v/>
      </c>
      <c r="AL107" s="154" t="str">
        <f>IFERROR(IF(AND(AF106="Probabilidad",AF107="Probabilidad"),(AL106-(+AL106*AK107)),IF(AND(AF106="Impacto",AF107="Probabilidad"),(AL105-(+AL105*AK107)),IF(AF107="Impacto",AL106,""))),"")</f>
        <v/>
      </c>
      <c r="AM107" s="154" t="str">
        <f>IFERROR(IF(AND(AF106="Impacto",AF107="Impacto"),(AM106-(+AM106*AK107)),IF(AND(AF106="Probabilidad",AF107="Impacto"),(AM105-(+AM105*AK107)),IF(AF107="Probabilidad",AM106,""))),"")</f>
        <v/>
      </c>
      <c r="AN107" s="155"/>
      <c r="AO107" s="155"/>
      <c r="AP107" s="155"/>
      <c r="AQ107" s="155"/>
      <c r="AR107" s="837"/>
      <c r="AS107" s="855"/>
      <c r="AT107" s="855"/>
      <c r="AU107" s="852"/>
      <c r="AV107" s="855"/>
      <c r="AW107" s="855"/>
      <c r="AX107" s="852"/>
      <c r="AY107" s="852"/>
      <c r="AZ107" s="852"/>
      <c r="BA107" s="798"/>
      <c r="BB107" s="131"/>
      <c r="BC107" s="131"/>
      <c r="BD107" s="175" t="str">
        <f t="shared" si="10"/>
        <v/>
      </c>
      <c r="BE107" s="151"/>
      <c r="BF107" s="151"/>
      <c r="BG107" s="151"/>
      <c r="BH107" s="151"/>
      <c r="BI107" s="131"/>
      <c r="BJ107" s="131"/>
      <c r="BK107" s="131"/>
      <c r="BL107" s="131"/>
      <c r="BM107" s="157"/>
      <c r="BN107" s="157"/>
      <c r="BO107" s="157"/>
      <c r="BP107" s="157"/>
      <c r="BQ107" s="158" t="str">
        <f t="shared" si="11"/>
        <v/>
      </c>
      <c r="BR107" s="762" t="str">
        <f t="shared" si="12"/>
        <v/>
      </c>
      <c r="BS107" s="819"/>
      <c r="BT107" s="868"/>
      <c r="BU107" s="868"/>
      <c r="BV107" s="871"/>
    </row>
    <row r="108" spans="1:74" x14ac:dyDescent="0.25">
      <c r="A108" s="1062"/>
      <c r="B108" s="928"/>
      <c r="C108" s="1179"/>
      <c r="D108" s="828"/>
      <c r="E108" s="831"/>
      <c r="F108" s="834"/>
      <c r="G108" s="804"/>
      <c r="H108" s="837"/>
      <c r="I108" s="798"/>
      <c r="J108" s="840"/>
      <c r="K108" s="843"/>
      <c r="L108" s="804"/>
      <c r="M108" s="874"/>
      <c r="N108" s="804"/>
      <c r="O108" s="804"/>
      <c r="P108" s="868"/>
      <c r="Q108" s="880"/>
      <c r="R108" s="798"/>
      <c r="S108" s="1365"/>
      <c r="T108" s="798"/>
      <c r="U108" s="1365"/>
      <c r="V108" s="798"/>
      <c r="W108" s="1365"/>
      <c r="X108" s="864"/>
      <c r="Y108" s="1365"/>
      <c r="Z108" s="1365"/>
      <c r="AA108" s="852"/>
      <c r="AB108" s="152">
        <v>5</v>
      </c>
      <c r="AC108" s="151"/>
      <c r="AD108" s="151"/>
      <c r="AE108" s="151"/>
      <c r="AF108" s="147" t="str">
        <f t="shared" si="0"/>
        <v/>
      </c>
      <c r="AG108" s="153"/>
      <c r="AH108" s="760" t="str">
        <f t="shared" si="1"/>
        <v/>
      </c>
      <c r="AI108" s="153"/>
      <c r="AJ108" s="760" t="str">
        <f t="shared" si="2"/>
        <v/>
      </c>
      <c r="AK108" s="149" t="str">
        <f t="shared" si="3"/>
        <v/>
      </c>
      <c r="AL108" s="154" t="str">
        <f>IFERROR(IF(AND(AF107="Probabilidad",AF108="Probabilidad"),(AL107-(+AL107*AK108)),IF(AND(AF107="Impacto",AF108="Probabilidad"),(AL106-(+AL106*AK108)),IF(AF108="Impacto",AL107,""))),"")</f>
        <v/>
      </c>
      <c r="AM108" s="154" t="str">
        <f>IFERROR(IF(AND(AF107="Impacto",AF108="Impacto"),(AM107-(+AM107*AK108)),IF(AND(AF107="Probabilidad",AF108="Impacto"),(AM106-(+AM106*AK108)),IF(AF108="Probabilidad",AM107,""))),"")</f>
        <v/>
      </c>
      <c r="AN108" s="155"/>
      <c r="AO108" s="155"/>
      <c r="AP108" s="155"/>
      <c r="AQ108" s="155"/>
      <c r="AR108" s="837"/>
      <c r="AS108" s="855"/>
      <c r="AT108" s="855"/>
      <c r="AU108" s="852"/>
      <c r="AV108" s="855"/>
      <c r="AW108" s="855"/>
      <c r="AX108" s="852"/>
      <c r="AY108" s="852"/>
      <c r="AZ108" s="852"/>
      <c r="BA108" s="798"/>
      <c r="BB108" s="131"/>
      <c r="BC108" s="131"/>
      <c r="BD108" s="175" t="str">
        <f t="shared" si="10"/>
        <v/>
      </c>
      <c r="BE108" s="151"/>
      <c r="BF108" s="151"/>
      <c r="BG108" s="151"/>
      <c r="BH108" s="151"/>
      <c r="BI108" s="131"/>
      <c r="BJ108" s="131"/>
      <c r="BK108" s="131"/>
      <c r="BL108" s="131"/>
      <c r="BM108" s="157"/>
      <c r="BN108" s="157"/>
      <c r="BO108" s="157"/>
      <c r="BP108" s="157"/>
      <c r="BQ108" s="158" t="str">
        <f t="shared" si="11"/>
        <v/>
      </c>
      <c r="BR108" s="762" t="str">
        <f t="shared" si="12"/>
        <v/>
      </c>
      <c r="BS108" s="819"/>
      <c r="BT108" s="868"/>
      <c r="BU108" s="868"/>
      <c r="BV108" s="871"/>
    </row>
    <row r="109" spans="1:74" ht="15.75" thickBot="1" x14ac:dyDescent="0.3">
      <c r="A109" s="1062"/>
      <c r="B109" s="928"/>
      <c r="C109" s="1179"/>
      <c r="D109" s="829"/>
      <c r="E109" s="832"/>
      <c r="F109" s="835"/>
      <c r="G109" s="805"/>
      <c r="H109" s="838"/>
      <c r="I109" s="799"/>
      <c r="J109" s="841"/>
      <c r="K109" s="844"/>
      <c r="L109" s="805"/>
      <c r="M109" s="875"/>
      <c r="N109" s="805"/>
      <c r="O109" s="805"/>
      <c r="P109" s="869"/>
      <c r="Q109" s="881"/>
      <c r="R109" s="799"/>
      <c r="S109" s="1366"/>
      <c r="T109" s="799"/>
      <c r="U109" s="1366"/>
      <c r="V109" s="799"/>
      <c r="W109" s="1366"/>
      <c r="X109" s="865"/>
      <c r="Y109" s="1366"/>
      <c r="Z109" s="1366"/>
      <c r="AA109" s="853"/>
      <c r="AB109" s="164">
        <v>6</v>
      </c>
      <c r="AC109" s="162"/>
      <c r="AD109" s="162"/>
      <c r="AE109" s="162"/>
      <c r="AF109" s="99" t="str">
        <f t="shared" si="0"/>
        <v/>
      </c>
      <c r="AG109" s="242"/>
      <c r="AH109" s="763" t="str">
        <f t="shared" si="1"/>
        <v/>
      </c>
      <c r="AI109" s="242"/>
      <c r="AJ109" s="763" t="str">
        <f t="shared" si="2"/>
        <v/>
      </c>
      <c r="AK109" s="166" t="str">
        <f t="shared" si="3"/>
        <v/>
      </c>
      <c r="AL109" s="154" t="str">
        <f>IFERROR(IF(AND(AF108="Probabilidad",AF109="Probabilidad"),(AL108-(+AL108*AK109)),IF(AND(AF108="Impacto",AF109="Probabilidad"),(AL107-(+AL107*AK109)),IF(AF109="Impacto",AL108,""))),"")</f>
        <v/>
      </c>
      <c r="AM109" s="154" t="str">
        <f>IFERROR(IF(AND(AF108="Impacto",AF109="Impacto"),(AM108-(+AM108*AK109)),IF(AND(AF108="Probabilidad",AF109="Impacto"),(AM107-(+AM107*AK109)),IF(AF109="Probabilidad",AM108,""))),"")</f>
        <v/>
      </c>
      <c r="AN109" s="52"/>
      <c r="AO109" s="52"/>
      <c r="AP109" s="52"/>
      <c r="AQ109" s="52"/>
      <c r="AR109" s="838"/>
      <c r="AS109" s="856"/>
      <c r="AT109" s="856"/>
      <c r="AU109" s="853"/>
      <c r="AV109" s="856"/>
      <c r="AW109" s="856"/>
      <c r="AX109" s="853"/>
      <c r="AY109" s="853"/>
      <c r="AZ109" s="853"/>
      <c r="BA109" s="799"/>
      <c r="BB109" s="169"/>
      <c r="BC109" s="169"/>
      <c r="BD109" s="178" t="str">
        <f t="shared" si="10"/>
        <v/>
      </c>
      <c r="BE109" s="162"/>
      <c r="BF109" s="162"/>
      <c r="BG109" s="162"/>
      <c r="BH109" s="162"/>
      <c r="BI109" s="169"/>
      <c r="BJ109" s="169"/>
      <c r="BK109" s="169"/>
      <c r="BL109" s="169"/>
      <c r="BM109" s="170"/>
      <c r="BN109" s="170"/>
      <c r="BO109" s="170"/>
      <c r="BP109" s="170"/>
      <c r="BQ109" s="171" t="str">
        <f t="shared" si="11"/>
        <v/>
      </c>
      <c r="BR109" s="764" t="str">
        <f t="shared" si="12"/>
        <v/>
      </c>
      <c r="BS109" s="820"/>
      <c r="BT109" s="869"/>
      <c r="BU109" s="869"/>
      <c r="BV109" s="872"/>
    </row>
    <row r="110" spans="1:74" ht="171.75" x14ac:dyDescent="0.25">
      <c r="A110" s="1062"/>
      <c r="B110" s="928"/>
      <c r="C110" s="1179"/>
      <c r="D110" s="827" t="s">
        <v>1533</v>
      </c>
      <c r="E110" s="830" t="s">
        <v>289</v>
      </c>
      <c r="F110" s="833">
        <v>8</v>
      </c>
      <c r="G110" s="803" t="s">
        <v>1660</v>
      </c>
      <c r="H110" s="836" t="s">
        <v>1375</v>
      </c>
      <c r="I110" s="797" t="s">
        <v>1344</v>
      </c>
      <c r="J110" s="839" t="s">
        <v>2994</v>
      </c>
      <c r="K110" s="842" t="s">
        <v>324</v>
      </c>
      <c r="L110" s="803" t="s">
        <v>1308</v>
      </c>
      <c r="M110" s="873" t="s">
        <v>1535</v>
      </c>
      <c r="N110" s="803" t="s">
        <v>1637</v>
      </c>
      <c r="O110" s="803" t="s">
        <v>1663</v>
      </c>
      <c r="P110" s="867" t="s">
        <v>609</v>
      </c>
      <c r="Q110" s="879" t="s">
        <v>609</v>
      </c>
      <c r="R110" s="797" t="s">
        <v>252</v>
      </c>
      <c r="S110" s="1364">
        <f>IF(R110="Muy Alta",100%,IF(R110="Alta",80%,IF(R110="Media",60%,IF(R110="Baja",40%,IF(R110="Muy Baja",20%,"")))))</f>
        <v>0.4</v>
      </c>
      <c r="T110" s="797" t="s">
        <v>253</v>
      </c>
      <c r="U110" s="1364">
        <f>IF(T110="Catastrófico",100%,IF(T110="Mayor",80%,IF(T110="Moderado",60%,IF(T110="Menor",40%,IF(T110="Leve",20%,"")))))</f>
        <v>0.4</v>
      </c>
      <c r="V110" s="797" t="s">
        <v>328</v>
      </c>
      <c r="W110" s="1364">
        <f>IF(V110="Catastrófico",100%,IF(V110="Mayor",80%,IF(V110="Moderado",60%,IF(V110="Menor",40%,IF(V110="Leve",20%,"")))))</f>
        <v>0.2</v>
      </c>
      <c r="X110" s="863" t="str">
        <f>IF(Y110=100%,"Catastrófico",IF(Y110=80%,"Mayor",IF(Y110=60%,"Moderado",IF(Y110=40%,"Menor",IF(Y110=20%,"Leve","")))))</f>
        <v>Menor</v>
      </c>
      <c r="Y110" s="1364">
        <f>IF(AND(U110="",W110=""),"",MAX(U110,W110))</f>
        <v>0.4</v>
      </c>
      <c r="Z110" s="1364" t="str">
        <f>CONCATENATE(R110,X110)</f>
        <v>BajaMenor</v>
      </c>
      <c r="AA110" s="851" t="str">
        <f>IF(Z110="Muy AltaLeve","Alto",IF(Z110="Muy AltaMenor","Alto",IF(Z110="Muy AltaModerado","Alto",IF(Z110="Muy AltaMayor","Alto",IF(Z110="Muy AltaCatastrófico","Extremo",IF(Z110="AltaLeve","Moderado",IF(Z110="AltaMenor","Moderado",IF(Z110="AltaModerado","Alto",IF(Z110="AltaMayor","Alto",IF(Z110="AltaCatastrófico","Extremo",IF(Z110="MediaLeve","Moderado",IF(Z110="MediaMenor","Moderado",IF(Z110="MediaModerado","Moderado",IF(Z110="MediaMayor","Alto",IF(Z110="MediaCatastrófico","Extremo",IF(Z110="BajaLeve","Bajo",IF(Z110="BajaMenor","Moderado",IF(Z110="BajaModerado","Moderado",IF(Z110="BajaMayor","Alto",IF(Z110="BajaCatastrófico","Extremo",IF(Z110="Muy BajaLeve","Bajo",IF(Z110="Muy BajaMenor","Bajo",IF(Z110="Muy BajaModerado","Moderado",IF(Z110="Muy BajaMayor","Alto",IF(Z110="Muy BajaCatastrófico","Extremo","")))))))))))))))))))))))))</f>
        <v>Moderado</v>
      </c>
      <c r="AB110" s="98">
        <v>1</v>
      </c>
      <c r="AC110" s="9" t="s">
        <v>1664</v>
      </c>
      <c r="AD110" s="9" t="s">
        <v>234</v>
      </c>
      <c r="AE110" s="9" t="s">
        <v>1643</v>
      </c>
      <c r="AF110" s="100" t="str">
        <f t="shared" si="0"/>
        <v>Probabilidad</v>
      </c>
      <c r="AG110" s="10" t="s">
        <v>216</v>
      </c>
      <c r="AH110" s="759">
        <f t="shared" si="1"/>
        <v>0.25</v>
      </c>
      <c r="AI110" s="10" t="s">
        <v>814</v>
      </c>
      <c r="AJ110" s="759">
        <f t="shared" si="2"/>
        <v>0.25</v>
      </c>
      <c r="AK110" s="102">
        <f t="shared" si="3"/>
        <v>0.5</v>
      </c>
      <c r="AL110" s="101">
        <f>IFERROR(IF(AF110="Probabilidad",(S110-(+S110*AK110)),IF(AF110="Impacto",S110,"")),"")</f>
        <v>0.2</v>
      </c>
      <c r="AM110" s="101">
        <f>IFERROR(IF(AF110="Impacto",(Y110-(+Y110*AK110)),IF(AF110="Probabilidad",Y110,"")),"")</f>
        <v>0.4</v>
      </c>
      <c r="AN110" s="51" t="s">
        <v>218</v>
      </c>
      <c r="AO110" s="51" t="s">
        <v>296</v>
      </c>
      <c r="AP110" s="51" t="s">
        <v>243</v>
      </c>
      <c r="AQ110" s="51" t="s">
        <v>221</v>
      </c>
      <c r="AR110" s="866" t="s">
        <v>1641</v>
      </c>
      <c r="AS110" s="854">
        <f>S110</f>
        <v>0.4</v>
      </c>
      <c r="AT110" s="854">
        <f>IF(AL110="","",MIN(AL110:AL115))</f>
        <v>0.14000000000000001</v>
      </c>
      <c r="AU110" s="851" t="str">
        <f>IFERROR(IF(AT110="","",IF(AT110&lt;=0.2,"Muy Baja",IF(AT110&lt;=0.4,"Baja",IF(AT110&lt;=0.6,"Media",IF(AT110&lt;=0.8,"Alta","Muy Alta"))))),"")</f>
        <v>Muy Baja</v>
      </c>
      <c r="AV110" s="854">
        <f>Y110</f>
        <v>0.4</v>
      </c>
      <c r="AW110" s="854">
        <f>IF(AM110="","",MIN(AM110:AM115))</f>
        <v>0.4</v>
      </c>
      <c r="AX110" s="851" t="str">
        <f>IFERROR(IF(AW110="","",IF(AW110&lt;=0.2,"Leve",IF(AW110&lt;=0.4,"Menor",IF(AW110&lt;=0.6,"Moderado",IF(AW110&lt;=0.8,"Mayor","Catastrófico"))))),"")</f>
        <v>Menor</v>
      </c>
      <c r="AY110" s="851" t="str">
        <f>AA110</f>
        <v>Moderado</v>
      </c>
      <c r="AZ110" s="851" t="str">
        <f>IFERROR(IF(OR(AND(AU110="Muy Baja",AX110="Leve"),AND(AU110="Muy Baja",AX110="Menor"),AND(AU110="Baja",AX110="Leve")),"Bajo",IF(OR(AND(AU110="Muy baja",AX110="Moderado"),AND(AU110="Baja",AX110="Menor"),AND(AU110="Baja",AX110="Moderado"),AND(AU110="Media",AX110="Leve"),AND(AU110="Media",AX110="Menor"),AND(AU110="Media",AX110="Moderado"),AND(AU110="Alta",AX110="Leve"),AND(AU110="Alta",AX110="Menor")),"Moderado",IF(OR(AND(AU110="Muy Baja",AX110="Mayor"),AND(AU110="Baja",AX110="Mayor"),AND(AU110="Media",AX110="Mayor"),AND(AU110="Alta",AX110="Moderado"),AND(AU110="Alta",AX110="Mayor"),AND(AU110="Muy Alta",AX110="Leve"),AND(AU110="Muy Alta",AX110="Menor"),AND(AU110="Muy Alta",AX110="Moderado"),AND(AU110="Muy Alta",AX110="Mayor")),"Alto",IF(OR(AND(AU110="Muy Baja",AX110="Catastrófico"),AND(AU110="Baja",AX110="Catastrófico"),AND(AU110="Media",AX110="Catastrófico"),AND(AU110="Alta",AX110="Catastrófico"),AND(AU110="Muy Alta",AX110="Catastrófico")),"Extremo","")))),"")</f>
        <v>Bajo</v>
      </c>
      <c r="BA110" s="797" t="s">
        <v>257</v>
      </c>
      <c r="BB110" s="47"/>
      <c r="BC110" s="47"/>
      <c r="BD110" s="104" t="str">
        <f t="shared" si="10"/>
        <v/>
      </c>
      <c r="BE110" s="9"/>
      <c r="BF110" s="9"/>
      <c r="BG110" s="9"/>
      <c r="BH110" s="9"/>
      <c r="BI110" s="47"/>
      <c r="BJ110" s="47"/>
      <c r="BK110" s="47"/>
      <c r="BL110" s="47"/>
      <c r="BM110" s="49"/>
      <c r="BN110" s="49"/>
      <c r="BO110" s="49"/>
      <c r="BP110" s="49"/>
      <c r="BQ110" s="105" t="str">
        <f t="shared" si="11"/>
        <v/>
      </c>
      <c r="BR110" s="761" t="str">
        <f t="shared" si="12"/>
        <v/>
      </c>
      <c r="BS110" s="818" t="s">
        <v>609</v>
      </c>
      <c r="BT110" s="867" t="s">
        <v>2883</v>
      </c>
      <c r="BU110" s="867" t="s">
        <v>609</v>
      </c>
      <c r="BV110" s="870" t="s">
        <v>609</v>
      </c>
    </row>
    <row r="111" spans="1:74" ht="171.75" x14ac:dyDescent="0.25">
      <c r="A111" s="1062"/>
      <c r="B111" s="928"/>
      <c r="C111" s="1179"/>
      <c r="D111" s="828"/>
      <c r="E111" s="831"/>
      <c r="F111" s="834"/>
      <c r="G111" s="804"/>
      <c r="H111" s="837"/>
      <c r="I111" s="798"/>
      <c r="J111" s="840"/>
      <c r="K111" s="843"/>
      <c r="L111" s="804"/>
      <c r="M111" s="874"/>
      <c r="N111" s="804"/>
      <c r="O111" s="804"/>
      <c r="P111" s="868"/>
      <c r="Q111" s="880"/>
      <c r="R111" s="798"/>
      <c r="S111" s="1365"/>
      <c r="T111" s="798"/>
      <c r="U111" s="1365"/>
      <c r="V111" s="798"/>
      <c r="W111" s="1365"/>
      <c r="X111" s="864"/>
      <c r="Y111" s="1365"/>
      <c r="Z111" s="1365"/>
      <c r="AA111" s="852"/>
      <c r="AB111" s="152">
        <v>2</v>
      </c>
      <c r="AC111" s="151" t="s">
        <v>1553</v>
      </c>
      <c r="AD111" s="151" t="s">
        <v>1633</v>
      </c>
      <c r="AE111" s="151" t="s">
        <v>1620</v>
      </c>
      <c r="AF111" s="147" t="str">
        <f t="shared" si="0"/>
        <v>Probabilidad</v>
      </c>
      <c r="AG111" s="153" t="s">
        <v>286</v>
      </c>
      <c r="AH111" s="760">
        <f t="shared" si="1"/>
        <v>0.15</v>
      </c>
      <c r="AI111" s="153" t="s">
        <v>217</v>
      </c>
      <c r="AJ111" s="760">
        <f t="shared" si="2"/>
        <v>0.15</v>
      </c>
      <c r="AK111" s="149">
        <f t="shared" si="3"/>
        <v>0.3</v>
      </c>
      <c r="AL111" s="154">
        <f>IFERROR(IF(AND(AF110="Probabilidad",AF111="Probabilidad"),(AL110-(+AL110*AK111)),IF(AF111="Probabilidad",(S110-(+S110*AK111)),IF(AF111="Impacto",AL110,""))),"")</f>
        <v>0.14000000000000001</v>
      </c>
      <c r="AM111" s="154">
        <f>IFERROR(IF(AND(AF110="Impacto",AF111="Impacto"),(AM110-(+AM110*AK111)),IF(AF111="Impacto",(Y110-(Y110*AK111)),IF(AF111="Probabilidad",AM110,""))),"")</f>
        <v>0.4</v>
      </c>
      <c r="AN111" s="155" t="s">
        <v>952</v>
      </c>
      <c r="AO111" s="155" t="s">
        <v>296</v>
      </c>
      <c r="AP111" s="155" t="s">
        <v>243</v>
      </c>
      <c r="AQ111" s="155" t="s">
        <v>221</v>
      </c>
      <c r="AR111" s="837"/>
      <c r="AS111" s="855"/>
      <c r="AT111" s="855"/>
      <c r="AU111" s="852"/>
      <c r="AV111" s="855"/>
      <c r="AW111" s="855"/>
      <c r="AX111" s="852"/>
      <c r="AY111" s="852"/>
      <c r="AZ111" s="852"/>
      <c r="BA111" s="798"/>
      <c r="BB111" s="131"/>
      <c r="BC111" s="131"/>
      <c r="BD111" s="175" t="str">
        <f t="shared" si="10"/>
        <v/>
      </c>
      <c r="BE111" s="151"/>
      <c r="BF111" s="151"/>
      <c r="BG111" s="151"/>
      <c r="BH111" s="151"/>
      <c r="BI111" s="131"/>
      <c r="BJ111" s="131"/>
      <c r="BK111" s="131"/>
      <c r="BL111" s="131"/>
      <c r="BM111" s="157"/>
      <c r="BN111" s="157"/>
      <c r="BO111" s="157"/>
      <c r="BP111" s="157"/>
      <c r="BQ111" s="158" t="str">
        <f t="shared" si="11"/>
        <v/>
      </c>
      <c r="BR111" s="762" t="str">
        <f t="shared" si="12"/>
        <v/>
      </c>
      <c r="BS111" s="819"/>
      <c r="BT111" s="868"/>
      <c r="BU111" s="868"/>
      <c r="BV111" s="871"/>
    </row>
    <row r="112" spans="1:74" x14ac:dyDescent="0.25">
      <c r="A112" s="1062"/>
      <c r="B112" s="928"/>
      <c r="C112" s="1179"/>
      <c r="D112" s="828"/>
      <c r="E112" s="831"/>
      <c r="F112" s="834"/>
      <c r="G112" s="804"/>
      <c r="H112" s="837"/>
      <c r="I112" s="798"/>
      <c r="J112" s="840"/>
      <c r="K112" s="843"/>
      <c r="L112" s="804"/>
      <c r="M112" s="874"/>
      <c r="N112" s="804"/>
      <c r="O112" s="804"/>
      <c r="P112" s="868"/>
      <c r="Q112" s="880"/>
      <c r="R112" s="798"/>
      <c r="S112" s="1365"/>
      <c r="T112" s="798"/>
      <c r="U112" s="1365"/>
      <c r="V112" s="798"/>
      <c r="W112" s="1365"/>
      <c r="X112" s="864"/>
      <c r="Y112" s="1365"/>
      <c r="Z112" s="1365"/>
      <c r="AA112" s="852"/>
      <c r="AB112" s="152">
        <v>3</v>
      </c>
      <c r="AC112" s="151"/>
      <c r="AD112" s="151"/>
      <c r="AE112" s="151"/>
      <c r="AF112" s="147" t="str">
        <f t="shared" si="0"/>
        <v/>
      </c>
      <c r="AG112" s="153"/>
      <c r="AH112" s="760" t="str">
        <f t="shared" si="1"/>
        <v/>
      </c>
      <c r="AI112" s="153"/>
      <c r="AJ112" s="760" t="str">
        <f t="shared" si="2"/>
        <v/>
      </c>
      <c r="AK112" s="149" t="str">
        <f t="shared" si="3"/>
        <v/>
      </c>
      <c r="AL112" s="154" t="str">
        <f>IFERROR(IF(AND(AF111="Probabilidad",AF112="Probabilidad"),(AL111-(+AL111*AK112)),IF(AND(AF111="Impacto",AF112="Probabilidad"),(AL110-(+AL110*AK112)),IF(AF112="Impacto",AL111,""))),"")</f>
        <v/>
      </c>
      <c r="AM112" s="154" t="str">
        <f>IFERROR(IF(AND(AF111="Impacto",AF112="Impacto"),(AM111-(+AM111*AK112)),IF(AND(AF111="Probabilidad",AF112="Impacto"),(AM110-(+AM110*AK112)),IF(AF112="Probabilidad",AM111,""))),"")</f>
        <v/>
      </c>
      <c r="AN112" s="155"/>
      <c r="AO112" s="155"/>
      <c r="AP112" s="155"/>
      <c r="AQ112" s="155"/>
      <c r="AR112" s="837"/>
      <c r="AS112" s="855"/>
      <c r="AT112" s="855"/>
      <c r="AU112" s="852"/>
      <c r="AV112" s="855"/>
      <c r="AW112" s="855"/>
      <c r="AX112" s="852"/>
      <c r="AY112" s="852"/>
      <c r="AZ112" s="852"/>
      <c r="BA112" s="798"/>
      <c r="BB112" s="131"/>
      <c r="BC112" s="131"/>
      <c r="BD112" s="175" t="str">
        <f t="shared" si="10"/>
        <v/>
      </c>
      <c r="BE112" s="151"/>
      <c r="BF112" s="151"/>
      <c r="BG112" s="151"/>
      <c r="BH112" s="151"/>
      <c r="BI112" s="131"/>
      <c r="BJ112" s="131"/>
      <c r="BK112" s="131"/>
      <c r="BL112" s="131"/>
      <c r="BM112" s="157"/>
      <c r="BN112" s="157"/>
      <c r="BO112" s="157"/>
      <c r="BP112" s="157"/>
      <c r="BQ112" s="158" t="str">
        <f t="shared" si="11"/>
        <v/>
      </c>
      <c r="BR112" s="762" t="str">
        <f t="shared" si="12"/>
        <v/>
      </c>
      <c r="BS112" s="819"/>
      <c r="BT112" s="868"/>
      <c r="BU112" s="868"/>
      <c r="BV112" s="871"/>
    </row>
    <row r="113" spans="1:74" x14ac:dyDescent="0.25">
      <c r="A113" s="1062"/>
      <c r="B113" s="928"/>
      <c r="C113" s="1179"/>
      <c r="D113" s="828"/>
      <c r="E113" s="831"/>
      <c r="F113" s="834"/>
      <c r="G113" s="804"/>
      <c r="H113" s="837"/>
      <c r="I113" s="798"/>
      <c r="J113" s="840"/>
      <c r="K113" s="843"/>
      <c r="L113" s="804"/>
      <c r="M113" s="874"/>
      <c r="N113" s="804"/>
      <c r="O113" s="804"/>
      <c r="P113" s="868"/>
      <c r="Q113" s="880"/>
      <c r="R113" s="798"/>
      <c r="S113" s="1365"/>
      <c r="T113" s="798"/>
      <c r="U113" s="1365"/>
      <c r="V113" s="798"/>
      <c r="W113" s="1365"/>
      <c r="X113" s="864"/>
      <c r="Y113" s="1365"/>
      <c r="Z113" s="1365"/>
      <c r="AA113" s="852"/>
      <c r="AB113" s="152">
        <v>4</v>
      </c>
      <c r="AC113" s="151"/>
      <c r="AD113" s="151"/>
      <c r="AE113" s="151"/>
      <c r="AF113" s="147" t="str">
        <f t="shared" si="0"/>
        <v/>
      </c>
      <c r="AG113" s="153"/>
      <c r="AH113" s="760" t="str">
        <f t="shared" si="1"/>
        <v/>
      </c>
      <c r="AI113" s="153"/>
      <c r="AJ113" s="760" t="str">
        <f t="shared" si="2"/>
        <v/>
      </c>
      <c r="AK113" s="149" t="str">
        <f t="shared" si="3"/>
        <v/>
      </c>
      <c r="AL113" s="154" t="str">
        <f>IFERROR(IF(AND(AF112="Probabilidad",AF113="Probabilidad"),(AL112-(+AL112*AK113)),IF(AND(AF112="Impacto",AF113="Probabilidad"),(AL111-(+AL111*AK113)),IF(AF113="Impacto",AL112,""))),"")</f>
        <v/>
      </c>
      <c r="AM113" s="174" t="str">
        <f>IFERROR(IF(AND(AF112="Impacto",AF113="Impacto"),(AM112-(+AM112*AK113)),IF(AND(AF112="Probabilidad",AF113="Impacto"),(AM111-(+AM111*AK113)),IF(AF113="Probabilidad",AM112,""))),"")</f>
        <v/>
      </c>
      <c r="AN113" s="155"/>
      <c r="AO113" s="155"/>
      <c r="AP113" s="155"/>
      <c r="AQ113" s="155"/>
      <c r="AR113" s="837"/>
      <c r="AS113" s="855"/>
      <c r="AT113" s="855"/>
      <c r="AU113" s="852"/>
      <c r="AV113" s="855"/>
      <c r="AW113" s="855"/>
      <c r="AX113" s="852"/>
      <c r="AY113" s="852"/>
      <c r="AZ113" s="852"/>
      <c r="BA113" s="798"/>
      <c r="BB113" s="131"/>
      <c r="BC113" s="131"/>
      <c r="BD113" s="175" t="str">
        <f t="shared" si="10"/>
        <v/>
      </c>
      <c r="BE113" s="151"/>
      <c r="BF113" s="151"/>
      <c r="BG113" s="151"/>
      <c r="BH113" s="151"/>
      <c r="BI113" s="131"/>
      <c r="BJ113" s="131"/>
      <c r="BK113" s="131"/>
      <c r="BL113" s="131"/>
      <c r="BM113" s="157"/>
      <c r="BN113" s="157"/>
      <c r="BO113" s="157"/>
      <c r="BP113" s="157"/>
      <c r="BQ113" s="158" t="str">
        <f t="shared" si="11"/>
        <v/>
      </c>
      <c r="BR113" s="762" t="str">
        <f t="shared" si="12"/>
        <v/>
      </c>
      <c r="BS113" s="819"/>
      <c r="BT113" s="868"/>
      <c r="BU113" s="868"/>
      <c r="BV113" s="871"/>
    </row>
    <row r="114" spans="1:74" x14ac:dyDescent="0.25">
      <c r="A114" s="1062"/>
      <c r="B114" s="928"/>
      <c r="C114" s="1179"/>
      <c r="D114" s="828"/>
      <c r="E114" s="831"/>
      <c r="F114" s="834"/>
      <c r="G114" s="804"/>
      <c r="H114" s="837"/>
      <c r="I114" s="798"/>
      <c r="J114" s="840"/>
      <c r="K114" s="843"/>
      <c r="L114" s="804"/>
      <c r="M114" s="874"/>
      <c r="N114" s="804"/>
      <c r="O114" s="804"/>
      <c r="P114" s="868"/>
      <c r="Q114" s="880"/>
      <c r="R114" s="798"/>
      <c r="S114" s="1365"/>
      <c r="T114" s="798"/>
      <c r="U114" s="1365"/>
      <c r="V114" s="798"/>
      <c r="W114" s="1365"/>
      <c r="X114" s="864"/>
      <c r="Y114" s="1365"/>
      <c r="Z114" s="1365"/>
      <c r="AA114" s="852"/>
      <c r="AB114" s="152">
        <v>5</v>
      </c>
      <c r="AC114" s="151"/>
      <c r="AD114" s="151"/>
      <c r="AE114" s="151"/>
      <c r="AF114" s="147" t="str">
        <f t="shared" si="0"/>
        <v/>
      </c>
      <c r="AG114" s="153"/>
      <c r="AH114" s="760" t="str">
        <f t="shared" si="1"/>
        <v/>
      </c>
      <c r="AI114" s="153"/>
      <c r="AJ114" s="760" t="str">
        <f t="shared" si="2"/>
        <v/>
      </c>
      <c r="AK114" s="149" t="str">
        <f t="shared" si="3"/>
        <v/>
      </c>
      <c r="AL114" s="154" t="str">
        <f>IFERROR(IF(AND(AF113="Probabilidad",AF114="Probabilidad"),(AL113-(+AL113*AK114)),IF(AND(AF113="Impacto",AF114="Probabilidad"),(AL112-(+AL112*AK114)),IF(AF114="Impacto",AL113,""))),"")</f>
        <v/>
      </c>
      <c r="AM114" s="154" t="str">
        <f>IFERROR(IF(AND(AF113="Impacto",AF114="Impacto"),(AM113-(+AM113*AK114)),IF(AND(AF113="Probabilidad",AF114="Impacto"),(AM112-(+AM112*AK114)),IF(AF114="Probabilidad",AM113,""))),"")</f>
        <v/>
      </c>
      <c r="AN114" s="155"/>
      <c r="AO114" s="155"/>
      <c r="AP114" s="155"/>
      <c r="AQ114" s="155"/>
      <c r="AR114" s="837"/>
      <c r="AS114" s="855"/>
      <c r="AT114" s="855"/>
      <c r="AU114" s="852"/>
      <c r="AV114" s="855"/>
      <c r="AW114" s="855"/>
      <c r="AX114" s="852"/>
      <c r="AY114" s="852"/>
      <c r="AZ114" s="852"/>
      <c r="BA114" s="798"/>
      <c r="BB114" s="131"/>
      <c r="BC114" s="131"/>
      <c r="BD114" s="175" t="str">
        <f t="shared" si="10"/>
        <v/>
      </c>
      <c r="BE114" s="151"/>
      <c r="BF114" s="151"/>
      <c r="BG114" s="151"/>
      <c r="BH114" s="151"/>
      <c r="BI114" s="131"/>
      <c r="BJ114" s="131"/>
      <c r="BK114" s="131"/>
      <c r="BL114" s="131"/>
      <c r="BM114" s="157"/>
      <c r="BN114" s="157"/>
      <c r="BO114" s="157"/>
      <c r="BP114" s="157"/>
      <c r="BQ114" s="158" t="str">
        <f t="shared" si="11"/>
        <v/>
      </c>
      <c r="BR114" s="762" t="str">
        <f t="shared" si="12"/>
        <v/>
      </c>
      <c r="BS114" s="819"/>
      <c r="BT114" s="868"/>
      <c r="BU114" s="868"/>
      <c r="BV114" s="871"/>
    </row>
    <row r="115" spans="1:74" ht="15.75" thickBot="1" x14ac:dyDescent="0.3">
      <c r="A115" s="1062"/>
      <c r="B115" s="928"/>
      <c r="C115" s="1179"/>
      <c r="D115" s="829"/>
      <c r="E115" s="832"/>
      <c r="F115" s="835"/>
      <c r="G115" s="805"/>
      <c r="H115" s="838"/>
      <c r="I115" s="799"/>
      <c r="J115" s="841"/>
      <c r="K115" s="844"/>
      <c r="L115" s="805"/>
      <c r="M115" s="875"/>
      <c r="N115" s="805"/>
      <c r="O115" s="805"/>
      <c r="P115" s="869"/>
      <c r="Q115" s="881"/>
      <c r="R115" s="799"/>
      <c r="S115" s="1366"/>
      <c r="T115" s="799"/>
      <c r="U115" s="1366"/>
      <c r="V115" s="799"/>
      <c r="W115" s="1366"/>
      <c r="X115" s="865"/>
      <c r="Y115" s="1366"/>
      <c r="Z115" s="1366"/>
      <c r="AA115" s="853"/>
      <c r="AB115" s="164">
        <v>6</v>
      </c>
      <c r="AC115" s="162"/>
      <c r="AD115" s="162"/>
      <c r="AE115" s="162"/>
      <c r="AF115" s="177" t="str">
        <f t="shared" si="0"/>
        <v/>
      </c>
      <c r="AG115" s="165"/>
      <c r="AH115" s="763" t="str">
        <f t="shared" si="1"/>
        <v/>
      </c>
      <c r="AI115" s="165"/>
      <c r="AJ115" s="763" t="str">
        <f t="shared" si="2"/>
        <v/>
      </c>
      <c r="AK115" s="166" t="str">
        <f t="shared" si="3"/>
        <v/>
      </c>
      <c r="AL115" s="154" t="str">
        <f>IFERROR(IF(AND(AF114="Probabilidad",AF115="Probabilidad"),(AL114-(+AL114*AK115)),IF(AND(AF114="Impacto",AF115="Probabilidad"),(AL113-(+AL113*AK115)),IF(AF115="Impacto",AL114,""))),"")</f>
        <v/>
      </c>
      <c r="AM115" s="154" t="str">
        <f>IFERROR(IF(AND(AF114="Impacto",AF115="Impacto"),(AM114-(+AM114*AK115)),IF(AND(AF114="Probabilidad",AF115="Impacto"),(AM113-(+AM113*AK115)),IF(AF115="Probabilidad",AM114,""))),"")</f>
        <v/>
      </c>
      <c r="AN115" s="52"/>
      <c r="AO115" s="52"/>
      <c r="AP115" s="52"/>
      <c r="AQ115" s="52"/>
      <c r="AR115" s="838"/>
      <c r="AS115" s="856"/>
      <c r="AT115" s="856"/>
      <c r="AU115" s="853"/>
      <c r="AV115" s="856"/>
      <c r="AW115" s="856"/>
      <c r="AX115" s="853"/>
      <c r="AY115" s="853"/>
      <c r="AZ115" s="853"/>
      <c r="BA115" s="799"/>
      <c r="BB115" s="169"/>
      <c r="BC115" s="169"/>
      <c r="BD115" s="178" t="str">
        <f t="shared" si="10"/>
        <v/>
      </c>
      <c r="BE115" s="162"/>
      <c r="BF115" s="162"/>
      <c r="BG115" s="162"/>
      <c r="BH115" s="162"/>
      <c r="BI115" s="169"/>
      <c r="BJ115" s="169"/>
      <c r="BK115" s="169"/>
      <c r="BL115" s="169"/>
      <c r="BM115" s="170"/>
      <c r="BN115" s="170"/>
      <c r="BO115" s="170"/>
      <c r="BP115" s="170"/>
      <c r="BQ115" s="171" t="str">
        <f t="shared" si="11"/>
        <v/>
      </c>
      <c r="BR115" s="764" t="str">
        <f t="shared" si="12"/>
        <v/>
      </c>
      <c r="BS115" s="820"/>
      <c r="BT115" s="869"/>
      <c r="BU115" s="869"/>
      <c r="BV115" s="872"/>
    </row>
    <row r="116" spans="1:74" ht="171.75" x14ac:dyDescent="0.25">
      <c r="A116" s="1062"/>
      <c r="B116" s="928"/>
      <c r="C116" s="1179"/>
      <c r="D116" s="827" t="s">
        <v>1533</v>
      </c>
      <c r="E116" s="830" t="s">
        <v>289</v>
      </c>
      <c r="F116" s="833">
        <v>9</v>
      </c>
      <c r="G116" s="803" t="s">
        <v>1665</v>
      </c>
      <c r="H116" s="836" t="s">
        <v>1376</v>
      </c>
      <c r="I116" s="797" t="s">
        <v>1347</v>
      </c>
      <c r="J116" s="839" t="s">
        <v>3132</v>
      </c>
      <c r="K116" s="842" t="s">
        <v>324</v>
      </c>
      <c r="L116" s="803" t="s">
        <v>618</v>
      </c>
      <c r="M116" s="873" t="s">
        <v>1535</v>
      </c>
      <c r="N116" s="803" t="s">
        <v>3143</v>
      </c>
      <c r="O116" s="803" t="s">
        <v>3144</v>
      </c>
      <c r="P116" s="867" t="s">
        <v>609</v>
      </c>
      <c r="Q116" s="879" t="s">
        <v>609</v>
      </c>
      <c r="R116" s="797" t="s">
        <v>212</v>
      </c>
      <c r="S116" s="1364">
        <f>IF(R116="Muy Alta",100%,IF(R116="Alta",80%,IF(R116="Media",60%,IF(R116="Baja",40%,IF(R116="Muy Baja",20%,"")))))</f>
        <v>0.6</v>
      </c>
      <c r="T116" s="797" t="s">
        <v>328</v>
      </c>
      <c r="U116" s="1364">
        <f>IF(T116="Catastrófico",100%,IF(T116="Mayor",80%,IF(T116="Moderado",60%,IF(T116="Menor",40%,IF(T116="Leve",20%,"")))))</f>
        <v>0.2</v>
      </c>
      <c r="V116" s="797" t="s">
        <v>253</v>
      </c>
      <c r="W116" s="1364">
        <f>IF(V116="Catastrófico",100%,IF(V116="Mayor",80%,IF(V116="Moderado",60%,IF(V116="Menor",40%,IF(V116="Leve",20%,"")))))</f>
        <v>0.4</v>
      </c>
      <c r="X116" s="863" t="str">
        <f>IF(Y116=100%,"Catastrófico",IF(Y116=80%,"Mayor",IF(Y116=60%,"Moderado",IF(Y116=40%,"Menor",IF(Y116=20%,"Leve","")))))</f>
        <v>Menor</v>
      </c>
      <c r="Y116" s="1364">
        <f>IF(AND(U116="",W116=""),"",MAX(U116,W116))</f>
        <v>0.4</v>
      </c>
      <c r="Z116" s="1364" t="str">
        <f>CONCATENATE(R116,X116)</f>
        <v>MediaMenor</v>
      </c>
      <c r="AA116" s="851" t="str">
        <f>IF(Z116="Muy AltaLeve","Alto",IF(Z116="Muy AltaMenor","Alto",IF(Z116="Muy AltaModerado","Alto",IF(Z116="Muy AltaMayor","Alto",IF(Z116="Muy AltaCatastrófico","Extremo",IF(Z116="AltaLeve","Moderado",IF(Z116="AltaMenor","Moderado",IF(Z116="AltaModerado","Alto",IF(Z116="AltaMayor","Alto",IF(Z116="AltaCatastrófico","Extremo",IF(Z116="MediaLeve","Moderado",IF(Z116="MediaMenor","Moderado",IF(Z116="MediaModerado","Moderado",IF(Z116="MediaMayor","Alto",IF(Z116="MediaCatastrófico","Extremo",IF(Z116="BajaLeve","Bajo",IF(Z116="BajaMenor","Moderado",IF(Z116="BajaModerado","Moderado",IF(Z116="BajaMayor","Alto",IF(Z116="BajaCatastrófico","Extremo",IF(Z116="Muy BajaLeve","Bajo",IF(Z116="Muy BajaMenor","Bajo",IF(Z116="Muy BajaModerado","Moderado",IF(Z116="Muy BajaMayor","Alto",IF(Z116="Muy BajaCatastrófico","Extremo","")))))))))))))))))))))))))</f>
        <v>Moderado</v>
      </c>
      <c r="AB116" s="98">
        <v>1</v>
      </c>
      <c r="AC116" s="9" t="s">
        <v>1556</v>
      </c>
      <c r="AD116" s="9">
        <v>1.3</v>
      </c>
      <c r="AE116" s="9" t="s">
        <v>1554</v>
      </c>
      <c r="AF116" s="234" t="str">
        <f t="shared" si="0"/>
        <v>Probabilidad</v>
      </c>
      <c r="AG116" s="235" t="s">
        <v>216</v>
      </c>
      <c r="AH116" s="759">
        <f t="shared" si="1"/>
        <v>0.25</v>
      </c>
      <c r="AI116" s="235" t="s">
        <v>217</v>
      </c>
      <c r="AJ116" s="759">
        <f t="shared" si="2"/>
        <v>0.15</v>
      </c>
      <c r="AK116" s="102">
        <f t="shared" si="3"/>
        <v>0.4</v>
      </c>
      <c r="AL116" s="101">
        <f>IFERROR(IF(AF116="Probabilidad",(S116-(+S116*AK116)),IF(AF116="Impacto",S116,"")),"")</f>
        <v>0.36</v>
      </c>
      <c r="AM116" s="101">
        <f>IFERROR(IF(AF116="Impacto",(Y116-(+Y116*AK116)),IF(AF116="Probabilidad",Y116,"")),"")</f>
        <v>0.4</v>
      </c>
      <c r="AN116" s="51" t="s">
        <v>952</v>
      </c>
      <c r="AO116" s="51" t="s">
        <v>296</v>
      </c>
      <c r="AP116" s="51" t="s">
        <v>243</v>
      </c>
      <c r="AQ116" s="51" t="s">
        <v>221</v>
      </c>
      <c r="AR116" s="866" t="s">
        <v>1558</v>
      </c>
      <c r="AS116" s="854">
        <f>S116</f>
        <v>0.6</v>
      </c>
      <c r="AT116" s="854">
        <f>IF(AL116="","",MIN(AL116:AL121))</f>
        <v>0.126</v>
      </c>
      <c r="AU116" s="851" t="str">
        <f>IFERROR(IF(AT116="","",IF(AT116&lt;=0.2,"Muy Baja",IF(AT116&lt;=0.4,"Baja",IF(AT116&lt;=0.6,"Media",IF(AT116&lt;=0.8,"Alta","Muy Alta"))))),"")</f>
        <v>Muy Baja</v>
      </c>
      <c r="AV116" s="854">
        <f>Y116</f>
        <v>0.4</v>
      </c>
      <c r="AW116" s="854">
        <f>IF(AM116="","",MIN(AM116:AM121))</f>
        <v>0.22500000000000003</v>
      </c>
      <c r="AX116" s="851" t="str">
        <f>IFERROR(IF(AW116="","",IF(AW116&lt;=0.2,"Leve",IF(AW116&lt;=0.4,"Menor",IF(AW116&lt;=0.6,"Moderado",IF(AW116&lt;=0.8,"Mayor","Catastrófico"))))),"")</f>
        <v>Menor</v>
      </c>
      <c r="AY116" s="851" t="str">
        <f>AA116</f>
        <v>Moderado</v>
      </c>
      <c r="AZ116" s="851" t="str">
        <f>IFERROR(IF(OR(AND(AU116="Muy Baja",AX116="Leve"),AND(AU116="Muy Baja",AX116="Menor"),AND(AU116="Baja",AX116="Leve")),"Bajo",IF(OR(AND(AU116="Muy baja",AX116="Moderado"),AND(AU116="Baja",AX116="Menor"),AND(AU116="Baja",AX116="Moderado"),AND(AU116="Media",AX116="Leve"),AND(AU116="Media",AX116="Menor"),AND(AU116="Media",AX116="Moderado"),AND(AU116="Alta",AX116="Leve"),AND(AU116="Alta",AX116="Menor")),"Moderado",IF(OR(AND(AU116="Muy Baja",AX116="Mayor"),AND(AU116="Baja",AX116="Mayor"),AND(AU116="Media",AX116="Mayor"),AND(AU116="Alta",AX116="Moderado"),AND(AU116="Alta",AX116="Mayor"),AND(AU116="Muy Alta",AX116="Leve"),AND(AU116="Muy Alta",AX116="Menor"),AND(AU116="Muy Alta",AX116="Moderado"),AND(AU116="Muy Alta",AX116="Mayor")),"Alto",IF(OR(AND(AU116="Muy Baja",AX116="Catastrófico"),AND(AU116="Baja",AX116="Catastrófico"),AND(AU116="Media",AX116="Catastrófico"),AND(AU116="Alta",AX116="Catastrófico"),AND(AU116="Muy Alta",AX116="Catastrófico")),"Extremo","")))),"")</f>
        <v>Bajo</v>
      </c>
      <c r="BA116" s="797" t="s">
        <v>257</v>
      </c>
      <c r="BB116" s="47"/>
      <c r="BC116" s="47"/>
      <c r="BD116" s="104" t="str">
        <f t="shared" si="10"/>
        <v/>
      </c>
      <c r="BE116" s="9"/>
      <c r="BF116" s="9"/>
      <c r="BG116" s="9"/>
      <c r="BH116" s="9"/>
      <c r="BI116" s="47"/>
      <c r="BJ116" s="47"/>
      <c r="BK116" s="47"/>
      <c r="BL116" s="47"/>
      <c r="BM116" s="49"/>
      <c r="BN116" s="49"/>
      <c r="BO116" s="49"/>
      <c r="BP116" s="49"/>
      <c r="BQ116" s="105" t="str">
        <f t="shared" si="11"/>
        <v/>
      </c>
      <c r="BR116" s="761" t="str">
        <f t="shared" si="12"/>
        <v/>
      </c>
      <c r="BS116" s="818" t="s">
        <v>609</v>
      </c>
      <c r="BT116" s="867" t="s">
        <v>2883</v>
      </c>
      <c r="BU116" s="867" t="s">
        <v>609</v>
      </c>
      <c r="BV116" s="870" t="s">
        <v>609</v>
      </c>
    </row>
    <row r="117" spans="1:74" ht="145.5" x14ac:dyDescent="0.25">
      <c r="A117" s="1062"/>
      <c r="B117" s="928"/>
      <c r="C117" s="1179"/>
      <c r="D117" s="828"/>
      <c r="E117" s="831"/>
      <c r="F117" s="834"/>
      <c r="G117" s="804"/>
      <c r="H117" s="837"/>
      <c r="I117" s="798"/>
      <c r="J117" s="840"/>
      <c r="K117" s="843"/>
      <c r="L117" s="804"/>
      <c r="M117" s="874"/>
      <c r="N117" s="804"/>
      <c r="O117" s="804"/>
      <c r="P117" s="868"/>
      <c r="Q117" s="880"/>
      <c r="R117" s="798"/>
      <c r="S117" s="1365"/>
      <c r="T117" s="798"/>
      <c r="U117" s="1365"/>
      <c r="V117" s="798"/>
      <c r="W117" s="1365"/>
      <c r="X117" s="864"/>
      <c r="Y117" s="1365"/>
      <c r="Z117" s="1365"/>
      <c r="AA117" s="852"/>
      <c r="AB117" s="152">
        <v>2</v>
      </c>
      <c r="AC117" s="151" t="s">
        <v>1559</v>
      </c>
      <c r="AD117" s="151">
        <v>2</v>
      </c>
      <c r="AE117" s="151" t="s">
        <v>1560</v>
      </c>
      <c r="AF117" s="147" t="str">
        <f t="shared" si="0"/>
        <v>Impacto</v>
      </c>
      <c r="AG117" s="153" t="s">
        <v>267</v>
      </c>
      <c r="AH117" s="760">
        <f t="shared" si="1"/>
        <v>0.1</v>
      </c>
      <c r="AI117" s="153" t="s">
        <v>217</v>
      </c>
      <c r="AJ117" s="760">
        <f t="shared" si="2"/>
        <v>0.15</v>
      </c>
      <c r="AK117" s="149">
        <f t="shared" si="3"/>
        <v>0.25</v>
      </c>
      <c r="AL117" s="154">
        <f>IFERROR(IF(AND(AF116="Probabilidad",AF117="Probabilidad"),(AL116-(+AL116*AK117)),IF(AF117="Probabilidad",(S116-(+S116*AK117)),IF(AF117="Impacto",AL116,""))),"")</f>
        <v>0.36</v>
      </c>
      <c r="AM117" s="154">
        <f>IFERROR(IF(AND(AF116="Impacto",AF117="Impacto"),(AM116-(+AM116*AK117)),IF(AF117="Impacto",(Y116-(Y116*AK117)),IF(AF117="Probabilidad",AM116,""))),"")</f>
        <v>0.30000000000000004</v>
      </c>
      <c r="AN117" s="155" t="s">
        <v>218</v>
      </c>
      <c r="AO117" s="155" t="s">
        <v>475</v>
      </c>
      <c r="AP117" s="155" t="s">
        <v>243</v>
      </c>
      <c r="AQ117" s="155" t="s">
        <v>221</v>
      </c>
      <c r="AR117" s="837"/>
      <c r="AS117" s="855"/>
      <c r="AT117" s="855"/>
      <c r="AU117" s="852"/>
      <c r="AV117" s="855"/>
      <c r="AW117" s="855"/>
      <c r="AX117" s="852"/>
      <c r="AY117" s="852"/>
      <c r="AZ117" s="852"/>
      <c r="BA117" s="798"/>
      <c r="BB117" s="131"/>
      <c r="BC117" s="131"/>
      <c r="BD117" s="175" t="str">
        <f t="shared" si="10"/>
        <v/>
      </c>
      <c r="BE117" s="151"/>
      <c r="BF117" s="151"/>
      <c r="BG117" s="151"/>
      <c r="BH117" s="151"/>
      <c r="BI117" s="131"/>
      <c r="BJ117" s="131"/>
      <c r="BK117" s="131"/>
      <c r="BL117" s="131"/>
      <c r="BM117" s="157"/>
      <c r="BN117" s="157"/>
      <c r="BO117" s="157"/>
      <c r="BP117" s="157"/>
      <c r="BQ117" s="158" t="str">
        <f t="shared" si="11"/>
        <v/>
      </c>
      <c r="BR117" s="762" t="str">
        <f t="shared" si="12"/>
        <v/>
      </c>
      <c r="BS117" s="819"/>
      <c r="BT117" s="868"/>
      <c r="BU117" s="868"/>
      <c r="BV117" s="871"/>
    </row>
    <row r="118" spans="1:74" ht="120" x14ac:dyDescent="0.25">
      <c r="A118" s="1062"/>
      <c r="B118" s="928"/>
      <c r="C118" s="1179"/>
      <c r="D118" s="828"/>
      <c r="E118" s="831"/>
      <c r="F118" s="834"/>
      <c r="G118" s="804"/>
      <c r="H118" s="837"/>
      <c r="I118" s="798"/>
      <c r="J118" s="840"/>
      <c r="K118" s="843"/>
      <c r="L118" s="804"/>
      <c r="M118" s="874"/>
      <c r="N118" s="804"/>
      <c r="O118" s="804"/>
      <c r="P118" s="868"/>
      <c r="Q118" s="880"/>
      <c r="R118" s="798"/>
      <c r="S118" s="1365"/>
      <c r="T118" s="798"/>
      <c r="U118" s="1365"/>
      <c r="V118" s="798"/>
      <c r="W118" s="1365"/>
      <c r="X118" s="864"/>
      <c r="Y118" s="1365"/>
      <c r="Z118" s="1365"/>
      <c r="AA118" s="852"/>
      <c r="AB118" s="152">
        <v>3</v>
      </c>
      <c r="AC118" s="151" t="s">
        <v>1553</v>
      </c>
      <c r="AD118" s="151">
        <v>1</v>
      </c>
      <c r="AE118" s="151" t="s">
        <v>1562</v>
      </c>
      <c r="AF118" s="147" t="str">
        <f t="shared" si="0"/>
        <v>Probabilidad</v>
      </c>
      <c r="AG118" s="153" t="s">
        <v>286</v>
      </c>
      <c r="AH118" s="760">
        <f t="shared" si="1"/>
        <v>0.15</v>
      </c>
      <c r="AI118" s="153" t="s">
        <v>217</v>
      </c>
      <c r="AJ118" s="760">
        <f t="shared" si="2"/>
        <v>0.15</v>
      </c>
      <c r="AK118" s="149">
        <f t="shared" si="3"/>
        <v>0.3</v>
      </c>
      <c r="AL118" s="154">
        <f>IFERROR(IF(AND(AF117="Probabilidad",AF118="Probabilidad"),(AL117-(+AL117*AK118)),IF(AND(AF117="Impacto",AF118="Probabilidad"),(AL116-(+AL116*AK118)),IF(AF118="Impacto",AL117,""))),"")</f>
        <v>0.252</v>
      </c>
      <c r="AM118" s="154">
        <f>IFERROR(IF(AND(AF117="Impacto",AF118="Impacto"),(AM117-(+AM117*AK118)),IF(AND(AF117="Probabilidad",AF118="Impacto"),(AM116-(+AM116*AK118)),IF(AF118="Probabilidad",AM117,""))),"")</f>
        <v>0.30000000000000004</v>
      </c>
      <c r="AN118" s="155" t="s">
        <v>952</v>
      </c>
      <c r="AO118" s="155" t="s">
        <v>247</v>
      </c>
      <c r="AP118" s="155" t="s">
        <v>243</v>
      </c>
      <c r="AQ118" s="155" t="s">
        <v>221</v>
      </c>
      <c r="AR118" s="837"/>
      <c r="AS118" s="855"/>
      <c r="AT118" s="855"/>
      <c r="AU118" s="852"/>
      <c r="AV118" s="855"/>
      <c r="AW118" s="855"/>
      <c r="AX118" s="852"/>
      <c r="AY118" s="852"/>
      <c r="AZ118" s="852"/>
      <c r="BA118" s="798"/>
      <c r="BB118" s="131"/>
      <c r="BC118" s="131"/>
      <c r="BD118" s="175" t="str">
        <f t="shared" si="10"/>
        <v/>
      </c>
      <c r="BE118" s="151"/>
      <c r="BF118" s="151"/>
      <c r="BG118" s="151"/>
      <c r="BH118" s="151"/>
      <c r="BI118" s="131"/>
      <c r="BJ118" s="131"/>
      <c r="BK118" s="131"/>
      <c r="BL118" s="131"/>
      <c r="BM118" s="157"/>
      <c r="BN118" s="157"/>
      <c r="BO118" s="157"/>
      <c r="BP118" s="157"/>
      <c r="BQ118" s="158" t="str">
        <f t="shared" si="11"/>
        <v/>
      </c>
      <c r="BR118" s="762" t="str">
        <f t="shared" si="12"/>
        <v/>
      </c>
      <c r="BS118" s="819"/>
      <c r="BT118" s="868"/>
      <c r="BU118" s="868"/>
      <c r="BV118" s="871"/>
    </row>
    <row r="119" spans="1:74" ht="145.5" x14ac:dyDescent="0.25">
      <c r="A119" s="1062"/>
      <c r="B119" s="928"/>
      <c r="C119" s="1179"/>
      <c r="D119" s="828"/>
      <c r="E119" s="831"/>
      <c r="F119" s="834"/>
      <c r="G119" s="804"/>
      <c r="H119" s="837"/>
      <c r="I119" s="798"/>
      <c r="J119" s="840"/>
      <c r="K119" s="843"/>
      <c r="L119" s="804"/>
      <c r="M119" s="874"/>
      <c r="N119" s="804"/>
      <c r="O119" s="804"/>
      <c r="P119" s="868"/>
      <c r="Q119" s="880"/>
      <c r="R119" s="798"/>
      <c r="S119" s="1365"/>
      <c r="T119" s="798"/>
      <c r="U119" s="1365"/>
      <c r="V119" s="798"/>
      <c r="W119" s="1365"/>
      <c r="X119" s="864"/>
      <c r="Y119" s="1365"/>
      <c r="Z119" s="1365"/>
      <c r="AA119" s="852"/>
      <c r="AB119" s="152">
        <v>4</v>
      </c>
      <c r="AC119" s="151" t="s">
        <v>1546</v>
      </c>
      <c r="AD119" s="151">
        <v>2</v>
      </c>
      <c r="AE119" s="151" t="s">
        <v>1547</v>
      </c>
      <c r="AF119" s="147" t="str">
        <f t="shared" si="0"/>
        <v>Probabilidad</v>
      </c>
      <c r="AG119" s="153" t="s">
        <v>216</v>
      </c>
      <c r="AH119" s="760">
        <f t="shared" si="1"/>
        <v>0.25</v>
      </c>
      <c r="AI119" s="153" t="s">
        <v>814</v>
      </c>
      <c r="AJ119" s="760">
        <f t="shared" si="2"/>
        <v>0.25</v>
      </c>
      <c r="AK119" s="149">
        <f t="shared" si="3"/>
        <v>0.5</v>
      </c>
      <c r="AL119" s="154">
        <f>IFERROR(IF(AND(AF118="Probabilidad",AF119="Probabilidad"),(AL118-(+AL118*AK119)),IF(AND(AF118="Impacto",AF119="Probabilidad"),(AL117-(+AL117*AK119)),IF(AF119="Impacto",AL118,""))),"")</f>
        <v>0.126</v>
      </c>
      <c r="AM119" s="154">
        <f>IFERROR(IF(AND(AF118="Impacto",AF119="Impacto"),(AM118-(+AM118*AK119)),IF(AND(AF118="Probabilidad",AF119="Impacto"),(AM117-(+AM117*AK119)),IF(AF119="Probabilidad",AM118,""))),"")</f>
        <v>0.30000000000000004</v>
      </c>
      <c r="AN119" s="155" t="s">
        <v>218</v>
      </c>
      <c r="AO119" s="155" t="s">
        <v>475</v>
      </c>
      <c r="AP119" s="155" t="s">
        <v>243</v>
      </c>
      <c r="AQ119" s="155" t="s">
        <v>244</v>
      </c>
      <c r="AR119" s="837"/>
      <c r="AS119" s="855"/>
      <c r="AT119" s="855"/>
      <c r="AU119" s="852"/>
      <c r="AV119" s="855"/>
      <c r="AW119" s="855"/>
      <c r="AX119" s="852"/>
      <c r="AY119" s="852"/>
      <c r="AZ119" s="852"/>
      <c r="BA119" s="798"/>
      <c r="BB119" s="131"/>
      <c r="BC119" s="131"/>
      <c r="BD119" s="175" t="str">
        <f t="shared" si="10"/>
        <v/>
      </c>
      <c r="BE119" s="151"/>
      <c r="BF119" s="151"/>
      <c r="BG119" s="151"/>
      <c r="BH119" s="151"/>
      <c r="BI119" s="131"/>
      <c r="BJ119" s="131"/>
      <c r="BK119" s="131"/>
      <c r="BL119" s="131"/>
      <c r="BM119" s="157"/>
      <c r="BN119" s="157"/>
      <c r="BO119" s="157"/>
      <c r="BP119" s="157"/>
      <c r="BQ119" s="158" t="str">
        <f t="shared" si="11"/>
        <v/>
      </c>
      <c r="BR119" s="762" t="str">
        <f t="shared" si="12"/>
        <v/>
      </c>
      <c r="BS119" s="819"/>
      <c r="BT119" s="868"/>
      <c r="BU119" s="868"/>
      <c r="BV119" s="871"/>
    </row>
    <row r="120" spans="1:74" ht="171.75" x14ac:dyDescent="0.25">
      <c r="A120" s="1062"/>
      <c r="B120" s="928"/>
      <c r="C120" s="1179"/>
      <c r="D120" s="828"/>
      <c r="E120" s="831"/>
      <c r="F120" s="834"/>
      <c r="G120" s="804"/>
      <c r="H120" s="837"/>
      <c r="I120" s="798"/>
      <c r="J120" s="840"/>
      <c r="K120" s="843"/>
      <c r="L120" s="804"/>
      <c r="M120" s="874"/>
      <c r="N120" s="804"/>
      <c r="O120" s="804"/>
      <c r="P120" s="868"/>
      <c r="Q120" s="880"/>
      <c r="R120" s="798"/>
      <c r="S120" s="1365"/>
      <c r="T120" s="798"/>
      <c r="U120" s="1365"/>
      <c r="V120" s="798"/>
      <c r="W120" s="1365"/>
      <c r="X120" s="864"/>
      <c r="Y120" s="1365"/>
      <c r="Z120" s="1365"/>
      <c r="AA120" s="852"/>
      <c r="AB120" s="152">
        <v>5</v>
      </c>
      <c r="AC120" s="151" t="s">
        <v>1563</v>
      </c>
      <c r="AD120" s="151">
        <v>2</v>
      </c>
      <c r="AE120" s="151" t="s">
        <v>1547</v>
      </c>
      <c r="AF120" s="147" t="str">
        <f t="shared" si="0"/>
        <v>Impacto</v>
      </c>
      <c r="AG120" s="153" t="s">
        <v>267</v>
      </c>
      <c r="AH120" s="760">
        <f t="shared" si="1"/>
        <v>0.1</v>
      </c>
      <c r="AI120" s="153" t="s">
        <v>217</v>
      </c>
      <c r="AJ120" s="760">
        <f t="shared" si="2"/>
        <v>0.15</v>
      </c>
      <c r="AK120" s="149">
        <f t="shared" si="3"/>
        <v>0.25</v>
      </c>
      <c r="AL120" s="154">
        <f>IFERROR(IF(AND(AF119="Probabilidad",AF120="Probabilidad"),(AL119-(+AL119*AK120)),IF(AND(AF119="Impacto",AF120="Probabilidad"),(AL118-(+AL118*AK120)),IF(AF120="Impacto",AL119,""))),"")</f>
        <v>0.126</v>
      </c>
      <c r="AM120" s="154">
        <f>IFERROR(IF(AND(AF119="Impacto",AF120="Impacto"),(AM119-(+AM119*AK120)),IF(AND(AF119="Probabilidad",AF120="Impacto"),(AM118-(+AM118*AK120)),IF(AF120="Probabilidad",AM119,""))),"")</f>
        <v>0.22500000000000003</v>
      </c>
      <c r="AN120" s="155" t="s">
        <v>218</v>
      </c>
      <c r="AO120" s="155" t="s">
        <v>296</v>
      </c>
      <c r="AP120" s="155" t="s">
        <v>243</v>
      </c>
      <c r="AQ120" s="155" t="s">
        <v>244</v>
      </c>
      <c r="AR120" s="837"/>
      <c r="AS120" s="855"/>
      <c r="AT120" s="855"/>
      <c r="AU120" s="852"/>
      <c r="AV120" s="855"/>
      <c r="AW120" s="855"/>
      <c r="AX120" s="852"/>
      <c r="AY120" s="852"/>
      <c r="AZ120" s="852"/>
      <c r="BA120" s="798"/>
      <c r="BB120" s="131"/>
      <c r="BC120" s="131"/>
      <c r="BD120" s="175" t="str">
        <f t="shared" si="10"/>
        <v/>
      </c>
      <c r="BE120" s="151"/>
      <c r="BF120" s="151"/>
      <c r="BG120" s="151"/>
      <c r="BH120" s="151"/>
      <c r="BI120" s="131"/>
      <c r="BJ120" s="131"/>
      <c r="BK120" s="131"/>
      <c r="BL120" s="131"/>
      <c r="BM120" s="157"/>
      <c r="BN120" s="157"/>
      <c r="BO120" s="157"/>
      <c r="BP120" s="157"/>
      <c r="BQ120" s="158" t="str">
        <f t="shared" si="11"/>
        <v/>
      </c>
      <c r="BR120" s="762" t="str">
        <f t="shared" si="12"/>
        <v/>
      </c>
      <c r="BS120" s="819"/>
      <c r="BT120" s="868"/>
      <c r="BU120" s="868"/>
      <c r="BV120" s="871"/>
    </row>
    <row r="121" spans="1:74" ht="15.75" thickBot="1" x14ac:dyDescent="0.3">
      <c r="A121" s="1062"/>
      <c r="B121" s="928"/>
      <c r="C121" s="1179"/>
      <c r="D121" s="829"/>
      <c r="E121" s="832"/>
      <c r="F121" s="835"/>
      <c r="G121" s="805"/>
      <c r="H121" s="838"/>
      <c r="I121" s="799"/>
      <c r="J121" s="841"/>
      <c r="K121" s="844"/>
      <c r="L121" s="805"/>
      <c r="M121" s="875"/>
      <c r="N121" s="805"/>
      <c r="O121" s="805"/>
      <c r="P121" s="869"/>
      <c r="Q121" s="881"/>
      <c r="R121" s="799"/>
      <c r="S121" s="1366"/>
      <c r="T121" s="799"/>
      <c r="U121" s="1366"/>
      <c r="V121" s="799"/>
      <c r="W121" s="1366"/>
      <c r="X121" s="865"/>
      <c r="Y121" s="1366"/>
      <c r="Z121" s="1366"/>
      <c r="AA121" s="853"/>
      <c r="AB121" s="164">
        <v>6</v>
      </c>
      <c r="AC121" s="162"/>
      <c r="AD121" s="162"/>
      <c r="AE121" s="162"/>
      <c r="AF121" s="99" t="str">
        <f t="shared" si="0"/>
        <v/>
      </c>
      <c r="AG121" s="242"/>
      <c r="AH121" s="763" t="str">
        <f t="shared" si="1"/>
        <v/>
      </c>
      <c r="AI121" s="242"/>
      <c r="AJ121" s="763" t="str">
        <f t="shared" si="2"/>
        <v/>
      </c>
      <c r="AK121" s="166" t="str">
        <f t="shared" si="3"/>
        <v/>
      </c>
      <c r="AL121" s="154" t="str">
        <f>IFERROR(IF(AND(AF120="Probabilidad",AF121="Probabilidad"),(AL120-(+AL120*AK121)),IF(AND(AF120="Impacto",AF121="Probabilidad"),(AL119-(+AL119*AK121)),IF(AF121="Impacto",AL120,""))),"")</f>
        <v/>
      </c>
      <c r="AM121" s="154" t="str">
        <f>IFERROR(IF(AND(AF120="Impacto",AF121="Impacto"),(AM120-(+AM120*AK121)),IF(AND(AF120="Probabilidad",AF121="Impacto"),(AM119-(+AM119*AK121)),IF(AF121="Probabilidad",AM120,""))),"")</f>
        <v/>
      </c>
      <c r="AN121" s="52"/>
      <c r="AO121" s="52"/>
      <c r="AP121" s="52"/>
      <c r="AQ121" s="52"/>
      <c r="AR121" s="838"/>
      <c r="AS121" s="856"/>
      <c r="AT121" s="856"/>
      <c r="AU121" s="853"/>
      <c r="AV121" s="856"/>
      <c r="AW121" s="856"/>
      <c r="AX121" s="853"/>
      <c r="AY121" s="853"/>
      <c r="AZ121" s="853"/>
      <c r="BA121" s="799"/>
      <c r="BB121" s="169"/>
      <c r="BC121" s="169"/>
      <c r="BD121" s="178" t="str">
        <f t="shared" si="10"/>
        <v/>
      </c>
      <c r="BE121" s="162"/>
      <c r="BF121" s="162"/>
      <c r="BG121" s="162"/>
      <c r="BH121" s="162"/>
      <c r="BI121" s="169"/>
      <c r="BJ121" s="169"/>
      <c r="BK121" s="169"/>
      <c r="BL121" s="169"/>
      <c r="BM121" s="170"/>
      <c r="BN121" s="170"/>
      <c r="BO121" s="170"/>
      <c r="BP121" s="170"/>
      <c r="BQ121" s="171" t="str">
        <f t="shared" si="11"/>
        <v/>
      </c>
      <c r="BR121" s="764" t="str">
        <f t="shared" si="12"/>
        <v/>
      </c>
      <c r="BS121" s="820"/>
      <c r="BT121" s="869"/>
      <c r="BU121" s="869"/>
      <c r="BV121" s="872"/>
    </row>
    <row r="122" spans="1:74" ht="145.5" x14ac:dyDescent="0.25">
      <c r="A122" s="1062"/>
      <c r="B122" s="928"/>
      <c r="C122" s="1179"/>
      <c r="D122" s="827" t="s">
        <v>1533</v>
      </c>
      <c r="E122" s="830" t="s">
        <v>289</v>
      </c>
      <c r="F122" s="833">
        <v>10</v>
      </c>
      <c r="G122" s="803" t="s">
        <v>1665</v>
      </c>
      <c r="H122" s="836" t="s">
        <v>1376</v>
      </c>
      <c r="I122" s="797" t="s">
        <v>1344</v>
      </c>
      <c r="J122" s="839" t="s">
        <v>3133</v>
      </c>
      <c r="K122" s="842" t="s">
        <v>324</v>
      </c>
      <c r="L122" s="803" t="s">
        <v>618</v>
      </c>
      <c r="M122" s="873" t="s">
        <v>1535</v>
      </c>
      <c r="N122" s="803" t="s">
        <v>3145</v>
      </c>
      <c r="O122" s="803" t="s">
        <v>3146</v>
      </c>
      <c r="P122" s="867" t="s">
        <v>609</v>
      </c>
      <c r="Q122" s="879" t="s">
        <v>609</v>
      </c>
      <c r="R122" s="797" t="s">
        <v>212</v>
      </c>
      <c r="S122" s="1364">
        <f>IF(R122="Muy Alta",100%,IF(R122="Alta",80%,IF(R122="Media",60%,IF(R122="Baja",40%,IF(R122="Muy Baja",20%,"")))))</f>
        <v>0.6</v>
      </c>
      <c r="T122" s="797" t="s">
        <v>328</v>
      </c>
      <c r="U122" s="1364">
        <f>IF(T122="Catastrófico",100%,IF(T122="Mayor",80%,IF(T122="Moderado",60%,IF(T122="Menor",40%,IF(T122="Leve",20%,"")))))</f>
        <v>0.2</v>
      </c>
      <c r="V122" s="797" t="s">
        <v>253</v>
      </c>
      <c r="W122" s="1364">
        <f>IF(V122="Catastrófico",100%,IF(V122="Mayor",80%,IF(V122="Moderado",60%,IF(V122="Menor",40%,IF(V122="Leve",20%,"")))))</f>
        <v>0.4</v>
      </c>
      <c r="X122" s="863" t="str">
        <f>IF(Y122=100%,"Catastrófico",IF(Y122=80%,"Mayor",IF(Y122=60%,"Moderado",IF(Y122=40%,"Menor",IF(Y122=20%,"Leve","")))))</f>
        <v>Menor</v>
      </c>
      <c r="Y122" s="1364">
        <f>IF(AND(U122="",W122=""),"",MAX(U122,W122))</f>
        <v>0.4</v>
      </c>
      <c r="Z122" s="1364" t="str">
        <f>CONCATENATE(R122,X122)</f>
        <v>MediaMenor</v>
      </c>
      <c r="AA122" s="851" t="str">
        <f>IF(Z122="Muy AltaLeve","Alto",IF(Z122="Muy AltaMenor","Alto",IF(Z122="Muy AltaModerado","Alto",IF(Z122="Muy AltaMayor","Alto",IF(Z122="Muy AltaCatastrófico","Extremo",IF(Z122="AltaLeve","Moderado",IF(Z122="AltaMenor","Moderado",IF(Z122="AltaModerado","Alto",IF(Z122="AltaMayor","Alto",IF(Z122="AltaCatastrófico","Extremo",IF(Z122="MediaLeve","Moderado",IF(Z122="MediaMenor","Moderado",IF(Z122="MediaModerado","Moderado",IF(Z122="MediaMayor","Alto",IF(Z122="MediaCatastrófico","Extremo",IF(Z122="BajaLeve","Bajo",IF(Z122="BajaMenor","Moderado",IF(Z122="BajaModerado","Moderado",IF(Z122="BajaMayor","Alto",IF(Z122="BajaCatastrófico","Extremo",IF(Z122="Muy BajaLeve","Bajo",IF(Z122="Muy BajaMenor","Bajo",IF(Z122="Muy BajaModerado","Moderado",IF(Z122="Muy BajaMayor","Alto",IF(Z122="Muy BajaCatastrófico","Extremo","")))))))))))))))))))))))))</f>
        <v>Moderado</v>
      </c>
      <c r="AB122" s="98">
        <v>1</v>
      </c>
      <c r="AC122" s="9" t="s">
        <v>1546</v>
      </c>
      <c r="AD122" s="9">
        <v>3</v>
      </c>
      <c r="AE122" s="9" t="s">
        <v>1547</v>
      </c>
      <c r="AF122" s="100" t="str">
        <f t="shared" si="0"/>
        <v>Probabilidad</v>
      </c>
      <c r="AG122" s="10" t="s">
        <v>216</v>
      </c>
      <c r="AH122" s="759">
        <f t="shared" si="1"/>
        <v>0.25</v>
      </c>
      <c r="AI122" s="10" t="s">
        <v>814</v>
      </c>
      <c r="AJ122" s="759">
        <f t="shared" si="2"/>
        <v>0.25</v>
      </c>
      <c r="AK122" s="102">
        <f t="shared" si="3"/>
        <v>0.5</v>
      </c>
      <c r="AL122" s="101">
        <f>IFERROR(IF(AF122="Probabilidad",(S122-(+S122*AK122)),IF(AF122="Impacto",S122,"")),"")</f>
        <v>0.3</v>
      </c>
      <c r="AM122" s="101">
        <f>IFERROR(IF(AF122="Impacto",(Y122-(+Y122*AK122)),IF(AF122="Probabilidad",Y122,"")),"")</f>
        <v>0.4</v>
      </c>
      <c r="AN122" s="51" t="s">
        <v>218</v>
      </c>
      <c r="AO122" s="51" t="s">
        <v>475</v>
      </c>
      <c r="AP122" s="51" t="s">
        <v>243</v>
      </c>
      <c r="AQ122" s="51" t="s">
        <v>221</v>
      </c>
      <c r="AR122" s="866" t="s">
        <v>1548</v>
      </c>
      <c r="AS122" s="854">
        <f>S122</f>
        <v>0.6</v>
      </c>
      <c r="AT122" s="854">
        <f>IF(AL122="","",MIN(AL122:AL127))</f>
        <v>0.126</v>
      </c>
      <c r="AU122" s="851" t="str">
        <f>IFERROR(IF(AT122="","",IF(AT122&lt;=0.2,"Muy Baja",IF(AT122&lt;=0.4,"Baja",IF(AT122&lt;=0.6,"Media",IF(AT122&lt;=0.8,"Alta","Muy Alta"))))),"")</f>
        <v>Muy Baja</v>
      </c>
      <c r="AV122" s="854">
        <f>Y122</f>
        <v>0.4</v>
      </c>
      <c r="AW122" s="854">
        <f>IF(AM122="","",MIN(AM122:AM127))</f>
        <v>0.30000000000000004</v>
      </c>
      <c r="AX122" s="851" t="str">
        <f>IFERROR(IF(AW122="","",IF(AW122&lt;=0.2,"Leve",IF(AW122&lt;=0.4,"Menor",IF(AW122&lt;=0.6,"Moderado",IF(AW122&lt;=0.8,"Mayor","Catastrófico"))))),"")</f>
        <v>Menor</v>
      </c>
      <c r="AY122" s="851" t="str">
        <f>AA122</f>
        <v>Moderado</v>
      </c>
      <c r="AZ122" s="851" t="str">
        <f>IFERROR(IF(OR(AND(AU122="Muy Baja",AX122="Leve"),AND(AU122="Muy Baja",AX122="Menor"),AND(AU122="Baja",AX122="Leve")),"Bajo",IF(OR(AND(AU122="Muy baja",AX122="Moderado"),AND(AU122="Baja",AX122="Menor"),AND(AU122="Baja",AX122="Moderado"),AND(AU122="Media",AX122="Leve"),AND(AU122="Media",AX122="Menor"),AND(AU122="Media",AX122="Moderado"),AND(AU122="Alta",AX122="Leve"),AND(AU122="Alta",AX122="Menor")),"Moderado",IF(OR(AND(AU122="Muy Baja",AX122="Mayor"),AND(AU122="Baja",AX122="Mayor"),AND(AU122="Media",AX122="Mayor"),AND(AU122="Alta",AX122="Moderado"),AND(AU122="Alta",AX122="Mayor"),AND(AU122="Muy Alta",AX122="Leve"),AND(AU122="Muy Alta",AX122="Menor"),AND(AU122="Muy Alta",AX122="Moderado"),AND(AU122="Muy Alta",AX122="Mayor")),"Alto",IF(OR(AND(AU122="Muy Baja",AX122="Catastrófico"),AND(AU122="Baja",AX122="Catastrófico"),AND(AU122="Media",AX122="Catastrófico"),AND(AU122="Alta",AX122="Catastrófico"),AND(AU122="Muy Alta",AX122="Catastrófico")),"Extremo","")))),"")</f>
        <v>Bajo</v>
      </c>
      <c r="BA122" s="797" t="s">
        <v>257</v>
      </c>
      <c r="BB122" s="47"/>
      <c r="BC122" s="47"/>
      <c r="BD122" s="104" t="str">
        <f t="shared" si="10"/>
        <v/>
      </c>
      <c r="BE122" s="9"/>
      <c r="BF122" s="9"/>
      <c r="BG122" s="9"/>
      <c r="BH122" s="9"/>
      <c r="BI122" s="47"/>
      <c r="BJ122" s="47"/>
      <c r="BK122" s="47"/>
      <c r="BL122" s="47"/>
      <c r="BM122" s="49"/>
      <c r="BN122" s="49"/>
      <c r="BO122" s="49"/>
      <c r="BP122" s="49"/>
      <c r="BQ122" s="105" t="str">
        <f t="shared" si="11"/>
        <v/>
      </c>
      <c r="BR122" s="761" t="str">
        <f t="shared" si="12"/>
        <v/>
      </c>
      <c r="BS122" s="818" t="s">
        <v>609</v>
      </c>
      <c r="BT122" s="867" t="s">
        <v>2883</v>
      </c>
      <c r="BU122" s="867" t="s">
        <v>609</v>
      </c>
      <c r="BV122" s="870" t="s">
        <v>609</v>
      </c>
    </row>
    <row r="123" spans="1:74" ht="171.75" x14ac:dyDescent="0.25">
      <c r="A123" s="1062"/>
      <c r="B123" s="928"/>
      <c r="C123" s="1179"/>
      <c r="D123" s="828"/>
      <c r="E123" s="831"/>
      <c r="F123" s="834"/>
      <c r="G123" s="804"/>
      <c r="H123" s="837"/>
      <c r="I123" s="798"/>
      <c r="J123" s="840"/>
      <c r="K123" s="843"/>
      <c r="L123" s="804"/>
      <c r="M123" s="874"/>
      <c r="N123" s="804"/>
      <c r="O123" s="804"/>
      <c r="P123" s="868"/>
      <c r="Q123" s="880"/>
      <c r="R123" s="798"/>
      <c r="S123" s="1365"/>
      <c r="T123" s="798"/>
      <c r="U123" s="1365"/>
      <c r="V123" s="798"/>
      <c r="W123" s="1365"/>
      <c r="X123" s="864"/>
      <c r="Y123" s="1365"/>
      <c r="Z123" s="1365"/>
      <c r="AA123" s="852"/>
      <c r="AB123" s="152">
        <v>2</v>
      </c>
      <c r="AC123" s="151" t="s">
        <v>1549</v>
      </c>
      <c r="AD123" s="151">
        <v>3</v>
      </c>
      <c r="AE123" s="151" t="s">
        <v>1547</v>
      </c>
      <c r="AF123" s="147" t="str">
        <f t="shared" si="0"/>
        <v>Impacto</v>
      </c>
      <c r="AG123" s="153" t="s">
        <v>267</v>
      </c>
      <c r="AH123" s="760">
        <f t="shared" si="1"/>
        <v>0.1</v>
      </c>
      <c r="AI123" s="153" t="s">
        <v>217</v>
      </c>
      <c r="AJ123" s="760">
        <f t="shared" si="2"/>
        <v>0.15</v>
      </c>
      <c r="AK123" s="149">
        <f t="shared" si="3"/>
        <v>0.25</v>
      </c>
      <c r="AL123" s="154">
        <f>IFERROR(IF(AND(AF122="Probabilidad",AF123="Probabilidad"),(AL122-(+AL122*AK123)),IF(AF123="Probabilidad",(S122-(+S122*AK123)),IF(AF123="Impacto",AL122,""))),"")</f>
        <v>0.3</v>
      </c>
      <c r="AM123" s="154">
        <f>IFERROR(IF(AND(AF122="Impacto",AF123="Impacto"),(AM122-(+AM122*AK123)),IF(AF123="Impacto",(Y122-(Y122*AK123)),IF(AF123="Probabilidad",AM122,""))),"")</f>
        <v>0.30000000000000004</v>
      </c>
      <c r="AN123" s="155" t="s">
        <v>218</v>
      </c>
      <c r="AO123" s="155" t="s">
        <v>296</v>
      </c>
      <c r="AP123" s="155" t="s">
        <v>243</v>
      </c>
      <c r="AQ123" s="155" t="s">
        <v>221</v>
      </c>
      <c r="AR123" s="837"/>
      <c r="AS123" s="855"/>
      <c r="AT123" s="855"/>
      <c r="AU123" s="852"/>
      <c r="AV123" s="855"/>
      <c r="AW123" s="855"/>
      <c r="AX123" s="852"/>
      <c r="AY123" s="852"/>
      <c r="AZ123" s="852"/>
      <c r="BA123" s="798"/>
      <c r="BB123" s="131"/>
      <c r="BC123" s="131"/>
      <c r="BD123" s="175" t="str">
        <f t="shared" si="10"/>
        <v/>
      </c>
      <c r="BE123" s="151"/>
      <c r="BF123" s="151"/>
      <c r="BG123" s="151"/>
      <c r="BH123" s="151"/>
      <c r="BI123" s="131"/>
      <c r="BJ123" s="131"/>
      <c r="BK123" s="131"/>
      <c r="BL123" s="131"/>
      <c r="BM123" s="157"/>
      <c r="BN123" s="157"/>
      <c r="BO123" s="157"/>
      <c r="BP123" s="157"/>
      <c r="BQ123" s="158" t="str">
        <f t="shared" si="11"/>
        <v/>
      </c>
      <c r="BR123" s="762" t="str">
        <f t="shared" si="12"/>
        <v/>
      </c>
      <c r="BS123" s="819"/>
      <c r="BT123" s="868"/>
      <c r="BU123" s="868"/>
      <c r="BV123" s="871"/>
    </row>
    <row r="124" spans="1:74" ht="145.5" x14ac:dyDescent="0.25">
      <c r="A124" s="1062"/>
      <c r="B124" s="928"/>
      <c r="C124" s="1179"/>
      <c r="D124" s="828"/>
      <c r="E124" s="831"/>
      <c r="F124" s="834"/>
      <c r="G124" s="804"/>
      <c r="H124" s="837"/>
      <c r="I124" s="798"/>
      <c r="J124" s="840"/>
      <c r="K124" s="843"/>
      <c r="L124" s="804"/>
      <c r="M124" s="874"/>
      <c r="N124" s="804"/>
      <c r="O124" s="804"/>
      <c r="P124" s="868"/>
      <c r="Q124" s="880"/>
      <c r="R124" s="798"/>
      <c r="S124" s="1365"/>
      <c r="T124" s="798"/>
      <c r="U124" s="1365"/>
      <c r="V124" s="798"/>
      <c r="W124" s="1365"/>
      <c r="X124" s="864"/>
      <c r="Y124" s="1365"/>
      <c r="Z124" s="1365"/>
      <c r="AA124" s="852"/>
      <c r="AB124" s="152">
        <v>3</v>
      </c>
      <c r="AC124" s="151" t="s">
        <v>1550</v>
      </c>
      <c r="AD124" s="151">
        <v>3</v>
      </c>
      <c r="AE124" s="151" t="s">
        <v>1552</v>
      </c>
      <c r="AF124" s="147" t="str">
        <f t="shared" si="0"/>
        <v>Probabilidad</v>
      </c>
      <c r="AG124" s="153" t="s">
        <v>216</v>
      </c>
      <c r="AH124" s="760">
        <f t="shared" si="1"/>
        <v>0.25</v>
      </c>
      <c r="AI124" s="153" t="s">
        <v>217</v>
      </c>
      <c r="AJ124" s="760">
        <f t="shared" si="2"/>
        <v>0.15</v>
      </c>
      <c r="AK124" s="149">
        <f t="shared" si="3"/>
        <v>0.4</v>
      </c>
      <c r="AL124" s="154">
        <f>IFERROR(IF(AND(AF123="Probabilidad",AF124="Probabilidad"),(AL123-(+AL123*AK124)),IF(AND(AF123="Impacto",AF124="Probabilidad"),(AL122-(+AL122*AK124)),IF(AF124="Impacto",AL123,""))),"")</f>
        <v>0.18</v>
      </c>
      <c r="AM124" s="154">
        <f>IFERROR(IF(AND(AF123="Impacto",AF124="Impacto"),(AM123-(+AM123*AK124)),IF(AND(AF123="Probabilidad",AF124="Impacto"),(AM122-(+AM122*AK124)),IF(AF124="Probabilidad",AM123,""))),"")</f>
        <v>0.30000000000000004</v>
      </c>
      <c r="AN124" s="155" t="s">
        <v>218</v>
      </c>
      <c r="AO124" s="155" t="s">
        <v>475</v>
      </c>
      <c r="AP124" s="155" t="s">
        <v>243</v>
      </c>
      <c r="AQ124" s="155" t="s">
        <v>221</v>
      </c>
      <c r="AR124" s="837"/>
      <c r="AS124" s="855"/>
      <c r="AT124" s="855"/>
      <c r="AU124" s="852"/>
      <c r="AV124" s="855"/>
      <c r="AW124" s="855"/>
      <c r="AX124" s="852"/>
      <c r="AY124" s="852"/>
      <c r="AZ124" s="852"/>
      <c r="BA124" s="798"/>
      <c r="BB124" s="131"/>
      <c r="BC124" s="131"/>
      <c r="BD124" s="175" t="str">
        <f t="shared" si="10"/>
        <v/>
      </c>
      <c r="BE124" s="151"/>
      <c r="BF124" s="151"/>
      <c r="BG124" s="151"/>
      <c r="BH124" s="151"/>
      <c r="BI124" s="131"/>
      <c r="BJ124" s="131"/>
      <c r="BK124" s="131"/>
      <c r="BL124" s="131"/>
      <c r="BM124" s="157"/>
      <c r="BN124" s="157"/>
      <c r="BO124" s="157"/>
      <c r="BP124" s="157"/>
      <c r="BQ124" s="158" t="str">
        <f t="shared" si="11"/>
        <v/>
      </c>
      <c r="BR124" s="762" t="str">
        <f t="shared" si="12"/>
        <v/>
      </c>
      <c r="BS124" s="819"/>
      <c r="BT124" s="868"/>
      <c r="BU124" s="868"/>
      <c r="BV124" s="871"/>
    </row>
    <row r="125" spans="1:74" ht="120" x14ac:dyDescent="0.25">
      <c r="A125" s="1062"/>
      <c r="B125" s="928"/>
      <c r="C125" s="1179"/>
      <c r="D125" s="828"/>
      <c r="E125" s="831"/>
      <c r="F125" s="834"/>
      <c r="G125" s="804"/>
      <c r="H125" s="837"/>
      <c r="I125" s="798"/>
      <c r="J125" s="840"/>
      <c r="K125" s="843"/>
      <c r="L125" s="804"/>
      <c r="M125" s="874"/>
      <c r="N125" s="804"/>
      <c r="O125" s="804"/>
      <c r="P125" s="868"/>
      <c r="Q125" s="880"/>
      <c r="R125" s="798"/>
      <c r="S125" s="1365"/>
      <c r="T125" s="798"/>
      <c r="U125" s="1365"/>
      <c r="V125" s="798"/>
      <c r="W125" s="1365"/>
      <c r="X125" s="864"/>
      <c r="Y125" s="1365"/>
      <c r="Z125" s="1365"/>
      <c r="AA125" s="852"/>
      <c r="AB125" s="152">
        <v>4</v>
      </c>
      <c r="AC125" s="151" t="s">
        <v>1553</v>
      </c>
      <c r="AD125" s="151">
        <v>1</v>
      </c>
      <c r="AE125" s="151" t="s">
        <v>1554</v>
      </c>
      <c r="AF125" s="147" t="str">
        <f t="shared" si="0"/>
        <v>Probabilidad</v>
      </c>
      <c r="AG125" s="153" t="s">
        <v>286</v>
      </c>
      <c r="AH125" s="760">
        <f t="shared" si="1"/>
        <v>0.15</v>
      </c>
      <c r="AI125" s="153" t="s">
        <v>217</v>
      </c>
      <c r="AJ125" s="760">
        <f t="shared" si="2"/>
        <v>0.15</v>
      </c>
      <c r="AK125" s="149">
        <f t="shared" si="3"/>
        <v>0.3</v>
      </c>
      <c r="AL125" s="154">
        <f>IFERROR(IF(AND(AF124="Probabilidad",AF125="Probabilidad"),(AL124-(+AL124*AK125)),IF(AND(AF124="Impacto",AF125="Probabilidad"),(AL123-(+AL123*AK125)),IF(AF125="Impacto",AL124,""))),"")</f>
        <v>0.126</v>
      </c>
      <c r="AM125" s="154">
        <f>IFERROR(IF(AND(AF124="Impacto",AF125="Impacto"),(AM124-(+AM124*AK125)),IF(AND(AF124="Probabilidad",AF125="Impacto"),(AM123-(+AM123*AK125)),IF(AF125="Probabilidad",AM124,""))),"")</f>
        <v>0.30000000000000004</v>
      </c>
      <c r="AN125" s="155" t="s">
        <v>952</v>
      </c>
      <c r="AO125" s="155" t="s">
        <v>247</v>
      </c>
      <c r="AP125" s="155" t="s">
        <v>243</v>
      </c>
      <c r="AQ125" s="155" t="s">
        <v>221</v>
      </c>
      <c r="AR125" s="837"/>
      <c r="AS125" s="855"/>
      <c r="AT125" s="855"/>
      <c r="AU125" s="852"/>
      <c r="AV125" s="855"/>
      <c r="AW125" s="855"/>
      <c r="AX125" s="852"/>
      <c r="AY125" s="852"/>
      <c r="AZ125" s="852"/>
      <c r="BA125" s="798"/>
      <c r="BB125" s="131"/>
      <c r="BC125" s="131"/>
      <c r="BD125" s="175" t="str">
        <f t="shared" si="10"/>
        <v/>
      </c>
      <c r="BE125" s="151"/>
      <c r="BF125" s="151"/>
      <c r="BG125" s="151"/>
      <c r="BH125" s="151"/>
      <c r="BI125" s="131"/>
      <c r="BJ125" s="131"/>
      <c r="BK125" s="131"/>
      <c r="BL125" s="131"/>
      <c r="BM125" s="157"/>
      <c r="BN125" s="157"/>
      <c r="BO125" s="157"/>
      <c r="BP125" s="157"/>
      <c r="BQ125" s="158" t="str">
        <f t="shared" si="11"/>
        <v/>
      </c>
      <c r="BR125" s="762" t="str">
        <f t="shared" si="12"/>
        <v/>
      </c>
      <c r="BS125" s="819"/>
      <c r="BT125" s="868"/>
      <c r="BU125" s="868"/>
      <c r="BV125" s="871"/>
    </row>
    <row r="126" spans="1:74" x14ac:dyDescent="0.25">
      <c r="A126" s="1062"/>
      <c r="B126" s="928"/>
      <c r="C126" s="1179"/>
      <c r="D126" s="828"/>
      <c r="E126" s="831"/>
      <c r="F126" s="834"/>
      <c r="G126" s="804"/>
      <c r="H126" s="837"/>
      <c r="I126" s="798"/>
      <c r="J126" s="840"/>
      <c r="K126" s="843"/>
      <c r="L126" s="804"/>
      <c r="M126" s="874"/>
      <c r="N126" s="804"/>
      <c r="O126" s="804"/>
      <c r="P126" s="868"/>
      <c r="Q126" s="880"/>
      <c r="R126" s="798"/>
      <c r="S126" s="1365"/>
      <c r="T126" s="798"/>
      <c r="U126" s="1365"/>
      <c r="V126" s="798"/>
      <c r="W126" s="1365"/>
      <c r="X126" s="864"/>
      <c r="Y126" s="1365"/>
      <c r="Z126" s="1365"/>
      <c r="AA126" s="852"/>
      <c r="AB126" s="152">
        <v>5</v>
      </c>
      <c r="AC126" s="151"/>
      <c r="AD126" s="151"/>
      <c r="AE126" s="151"/>
      <c r="AF126" s="147" t="str">
        <f t="shared" si="0"/>
        <v/>
      </c>
      <c r="AG126" s="153"/>
      <c r="AH126" s="760" t="str">
        <f t="shared" si="1"/>
        <v/>
      </c>
      <c r="AI126" s="153"/>
      <c r="AJ126" s="760" t="str">
        <f t="shared" si="2"/>
        <v/>
      </c>
      <c r="AK126" s="149" t="str">
        <f t="shared" si="3"/>
        <v/>
      </c>
      <c r="AL126" s="154" t="str">
        <f>IFERROR(IF(AND(AF125="Probabilidad",AF126="Probabilidad"),(AL125-(+AL125*AK126)),IF(AND(AF125="Impacto",AF126="Probabilidad"),(AL124-(+AL124*AK126)),IF(AF126="Impacto",AL125,""))),"")</f>
        <v/>
      </c>
      <c r="AM126" s="154" t="str">
        <f>IFERROR(IF(AND(AF125="Impacto",AF126="Impacto"),(AM125-(+AM125*AK126)),IF(AND(AF125="Probabilidad",AF126="Impacto"),(AM124-(+AM124*AK126)),IF(AF126="Probabilidad",AM125,""))),"")</f>
        <v/>
      </c>
      <c r="AN126" s="155"/>
      <c r="AO126" s="155"/>
      <c r="AP126" s="155"/>
      <c r="AQ126" s="155"/>
      <c r="AR126" s="837"/>
      <c r="AS126" s="855"/>
      <c r="AT126" s="855"/>
      <c r="AU126" s="852"/>
      <c r="AV126" s="855"/>
      <c r="AW126" s="855"/>
      <c r="AX126" s="852"/>
      <c r="AY126" s="852"/>
      <c r="AZ126" s="852"/>
      <c r="BA126" s="798"/>
      <c r="BB126" s="131"/>
      <c r="BC126" s="131"/>
      <c r="BD126" s="175" t="str">
        <f t="shared" si="10"/>
        <v/>
      </c>
      <c r="BE126" s="151"/>
      <c r="BF126" s="151"/>
      <c r="BG126" s="151"/>
      <c r="BH126" s="151"/>
      <c r="BI126" s="131"/>
      <c r="BJ126" s="131"/>
      <c r="BK126" s="131"/>
      <c r="BL126" s="131"/>
      <c r="BM126" s="157"/>
      <c r="BN126" s="157"/>
      <c r="BO126" s="157"/>
      <c r="BP126" s="157"/>
      <c r="BQ126" s="158" t="str">
        <f t="shared" si="11"/>
        <v/>
      </c>
      <c r="BR126" s="762" t="str">
        <f t="shared" si="12"/>
        <v/>
      </c>
      <c r="BS126" s="819"/>
      <c r="BT126" s="868"/>
      <c r="BU126" s="868"/>
      <c r="BV126" s="871"/>
    </row>
    <row r="127" spans="1:74" ht="15.75" thickBot="1" x14ac:dyDescent="0.3">
      <c r="A127" s="1062"/>
      <c r="B127" s="928"/>
      <c r="C127" s="1179"/>
      <c r="D127" s="829"/>
      <c r="E127" s="832"/>
      <c r="F127" s="835"/>
      <c r="G127" s="805"/>
      <c r="H127" s="838"/>
      <c r="I127" s="799"/>
      <c r="J127" s="841"/>
      <c r="K127" s="844"/>
      <c r="L127" s="805"/>
      <c r="M127" s="875"/>
      <c r="N127" s="805"/>
      <c r="O127" s="805"/>
      <c r="P127" s="869"/>
      <c r="Q127" s="881"/>
      <c r="R127" s="799"/>
      <c r="S127" s="1366"/>
      <c r="T127" s="799"/>
      <c r="U127" s="1366"/>
      <c r="V127" s="799"/>
      <c r="W127" s="1366"/>
      <c r="X127" s="865"/>
      <c r="Y127" s="1366"/>
      <c r="Z127" s="1366"/>
      <c r="AA127" s="853"/>
      <c r="AB127" s="164">
        <v>6</v>
      </c>
      <c r="AC127" s="162"/>
      <c r="AD127" s="162"/>
      <c r="AE127" s="162"/>
      <c r="AF127" s="177" t="str">
        <f t="shared" si="0"/>
        <v/>
      </c>
      <c r="AG127" s="165"/>
      <c r="AH127" s="763" t="str">
        <f t="shared" si="1"/>
        <v/>
      </c>
      <c r="AI127" s="165"/>
      <c r="AJ127" s="763" t="str">
        <f t="shared" si="2"/>
        <v/>
      </c>
      <c r="AK127" s="166" t="str">
        <f t="shared" si="3"/>
        <v/>
      </c>
      <c r="AL127" s="222" t="str">
        <f>IFERROR(IF(AND(AF126="Probabilidad",AF127="Probabilidad"),(AL126-(+AL126*AK127)),IF(AND(AF126="Impacto",AF127="Probabilidad"),(AL125-(+AL125*AK127)),IF(AF127="Impacto",AL126,""))),"")</f>
        <v/>
      </c>
      <c r="AM127" s="222" t="str">
        <f>IFERROR(IF(AND(AF126="Impacto",AF127="Impacto"),(AM126-(+AM126*AK127)),IF(AND(AF126="Probabilidad",AF127="Impacto"),(AM125-(+AM125*AK127)),IF(AF127="Probabilidad",AM126,""))),"")</f>
        <v/>
      </c>
      <c r="AN127" s="52"/>
      <c r="AO127" s="52"/>
      <c r="AP127" s="52"/>
      <c r="AQ127" s="52"/>
      <c r="AR127" s="838"/>
      <c r="AS127" s="856"/>
      <c r="AT127" s="856"/>
      <c r="AU127" s="853"/>
      <c r="AV127" s="856"/>
      <c r="AW127" s="856"/>
      <c r="AX127" s="853"/>
      <c r="AY127" s="853"/>
      <c r="AZ127" s="853"/>
      <c r="BA127" s="799"/>
      <c r="BB127" s="169"/>
      <c r="BC127" s="169"/>
      <c r="BD127" s="178" t="str">
        <f t="shared" si="10"/>
        <v/>
      </c>
      <c r="BE127" s="162"/>
      <c r="BF127" s="162"/>
      <c r="BG127" s="162"/>
      <c r="BH127" s="162"/>
      <c r="BI127" s="169"/>
      <c r="BJ127" s="169"/>
      <c r="BK127" s="169"/>
      <c r="BL127" s="169"/>
      <c r="BM127" s="170"/>
      <c r="BN127" s="170"/>
      <c r="BO127" s="170"/>
      <c r="BP127" s="170"/>
      <c r="BQ127" s="171" t="str">
        <f t="shared" si="11"/>
        <v/>
      </c>
      <c r="BR127" s="764" t="str">
        <f t="shared" si="12"/>
        <v/>
      </c>
      <c r="BS127" s="820"/>
      <c r="BT127" s="869"/>
      <c r="BU127" s="869"/>
      <c r="BV127" s="872"/>
    </row>
    <row r="128" spans="1:74" ht="171.75" x14ac:dyDescent="0.25">
      <c r="A128" s="1062"/>
      <c r="B128" s="928"/>
      <c r="C128" s="1179"/>
      <c r="D128" s="827" t="s">
        <v>1533</v>
      </c>
      <c r="E128" s="830" t="s">
        <v>289</v>
      </c>
      <c r="F128" s="833">
        <v>11</v>
      </c>
      <c r="G128" s="803" t="s">
        <v>1668</v>
      </c>
      <c r="H128" s="836" t="s">
        <v>1376</v>
      </c>
      <c r="I128" s="797" t="s">
        <v>1347</v>
      </c>
      <c r="J128" s="839" t="s">
        <v>3134</v>
      </c>
      <c r="K128" s="842" t="s">
        <v>324</v>
      </c>
      <c r="L128" s="803" t="s">
        <v>618</v>
      </c>
      <c r="M128" s="873" t="s">
        <v>1535</v>
      </c>
      <c r="N128" s="803" t="s">
        <v>3147</v>
      </c>
      <c r="O128" s="803" t="s">
        <v>3144</v>
      </c>
      <c r="P128" s="867" t="s">
        <v>609</v>
      </c>
      <c r="Q128" s="879" t="s">
        <v>609</v>
      </c>
      <c r="R128" s="797" t="s">
        <v>212</v>
      </c>
      <c r="S128" s="1364">
        <f>IF(R128="Muy Alta",100%,IF(R128="Alta",80%,IF(R128="Media",60%,IF(R128="Baja",40%,IF(R128="Muy Baja",20%,"")))))</f>
        <v>0.6</v>
      </c>
      <c r="T128" s="797" t="s">
        <v>328</v>
      </c>
      <c r="U128" s="1364">
        <f>IF(T128="Catastrófico",100%,IF(T128="Mayor",80%,IF(T128="Moderado",60%,IF(T128="Menor",40%,IF(T128="Leve",20%,"")))))</f>
        <v>0.2</v>
      </c>
      <c r="V128" s="797" t="s">
        <v>253</v>
      </c>
      <c r="W128" s="1364">
        <f>IF(V128="Catastrófico",100%,IF(V128="Mayor",80%,IF(V128="Moderado",60%,IF(V128="Menor",40%,IF(V128="Leve",20%,"")))))</f>
        <v>0.4</v>
      </c>
      <c r="X128" s="863" t="str">
        <f>IF(Y128=100%,"Catastrófico",IF(Y128=80%,"Mayor",IF(Y128=60%,"Moderado",IF(Y128=40%,"Menor",IF(Y128=20%,"Leve","")))))</f>
        <v>Menor</v>
      </c>
      <c r="Y128" s="1364">
        <f>IF(AND(U128="",W128=""),"",MAX(U128,W128))</f>
        <v>0.4</v>
      </c>
      <c r="Z128" s="1364" t="str">
        <f>CONCATENATE(R128,X128)</f>
        <v>MediaMenor</v>
      </c>
      <c r="AA128" s="851" t="str">
        <f>IF(Z128="Muy AltaLeve","Alto",IF(Z128="Muy AltaMenor","Alto",IF(Z128="Muy AltaModerado","Alto",IF(Z128="Muy AltaMayor","Alto",IF(Z128="Muy AltaCatastrófico","Extremo",IF(Z128="AltaLeve","Moderado",IF(Z128="AltaMenor","Moderado",IF(Z128="AltaModerado","Alto",IF(Z128="AltaMayor","Alto",IF(Z128="AltaCatastrófico","Extremo",IF(Z128="MediaLeve","Moderado",IF(Z128="MediaMenor","Moderado",IF(Z128="MediaModerado","Moderado",IF(Z128="MediaMayor","Alto",IF(Z128="MediaCatastrófico","Extremo",IF(Z128="BajaLeve","Bajo",IF(Z128="BajaMenor","Moderado",IF(Z128="BajaModerado","Moderado",IF(Z128="BajaMayor","Alto",IF(Z128="BajaCatastrófico","Extremo",IF(Z128="Muy BajaLeve","Bajo",IF(Z128="Muy BajaMenor","Bajo",IF(Z128="Muy BajaModerado","Moderado",IF(Z128="Muy BajaMayor","Alto",IF(Z128="Muy BajaCatastrófico","Extremo","")))))))))))))))))))))))))</f>
        <v>Moderado</v>
      </c>
      <c r="AB128" s="98">
        <v>1</v>
      </c>
      <c r="AC128" s="9" t="s">
        <v>1556</v>
      </c>
      <c r="AD128" s="9">
        <v>1.3</v>
      </c>
      <c r="AE128" s="9" t="s">
        <v>1554</v>
      </c>
      <c r="AF128" s="100" t="str">
        <f t="shared" si="0"/>
        <v>Probabilidad</v>
      </c>
      <c r="AG128" s="10" t="s">
        <v>216</v>
      </c>
      <c r="AH128" s="759">
        <f t="shared" si="1"/>
        <v>0.25</v>
      </c>
      <c r="AI128" s="10" t="s">
        <v>217</v>
      </c>
      <c r="AJ128" s="759">
        <f t="shared" si="2"/>
        <v>0.15</v>
      </c>
      <c r="AK128" s="102">
        <f t="shared" si="3"/>
        <v>0.4</v>
      </c>
      <c r="AL128" s="101">
        <f>IFERROR(IF(AF128="Probabilidad",(S128-(+S128*AK128)),IF(AF128="Impacto",S128,"")),"")</f>
        <v>0.36</v>
      </c>
      <c r="AM128" s="101">
        <f>IFERROR(IF(AF128="Impacto",(Y128-(+Y128*AK128)),IF(AF128="Probabilidad",Y128,"")),"")</f>
        <v>0.4</v>
      </c>
      <c r="AN128" s="51" t="s">
        <v>952</v>
      </c>
      <c r="AO128" s="51" t="s">
        <v>296</v>
      </c>
      <c r="AP128" s="51" t="s">
        <v>243</v>
      </c>
      <c r="AQ128" s="51" t="s">
        <v>221</v>
      </c>
      <c r="AR128" s="866" t="s">
        <v>1548</v>
      </c>
      <c r="AS128" s="854">
        <f>S128</f>
        <v>0.6</v>
      </c>
      <c r="AT128" s="854">
        <f>IF(AL128="","",MIN(AL128:AL133))</f>
        <v>0.126</v>
      </c>
      <c r="AU128" s="851" t="str">
        <f>IFERROR(IF(AT128="","",IF(AT128&lt;=0.2,"Muy Baja",IF(AT128&lt;=0.4,"Baja",IF(AT128&lt;=0.6,"Media",IF(AT128&lt;=0.8,"Alta","Muy Alta"))))),"")</f>
        <v>Muy Baja</v>
      </c>
      <c r="AV128" s="854">
        <f>Y128</f>
        <v>0.4</v>
      </c>
      <c r="AW128" s="854">
        <f>IF(AM128="","",MIN(AM128:AM133))</f>
        <v>0.22500000000000003</v>
      </c>
      <c r="AX128" s="851" t="str">
        <f>IFERROR(IF(AW128="","",IF(AW128&lt;=0.2,"Leve",IF(AW128&lt;=0.4,"Menor",IF(AW128&lt;=0.6,"Moderado",IF(AW128&lt;=0.8,"Mayor","Catastrófico"))))),"")</f>
        <v>Menor</v>
      </c>
      <c r="AY128" s="851" t="str">
        <f>AA128</f>
        <v>Moderado</v>
      </c>
      <c r="AZ128" s="851" t="str">
        <f>IFERROR(IF(OR(AND(AU128="Muy Baja",AX128="Leve"),AND(AU128="Muy Baja",AX128="Menor"),AND(AU128="Baja",AX128="Leve")),"Bajo",IF(OR(AND(AU128="Muy baja",AX128="Moderado"),AND(AU128="Baja",AX128="Menor"),AND(AU128="Baja",AX128="Moderado"),AND(AU128="Media",AX128="Leve"),AND(AU128="Media",AX128="Menor"),AND(AU128="Media",AX128="Moderado"),AND(AU128="Alta",AX128="Leve"),AND(AU128="Alta",AX128="Menor")),"Moderado",IF(OR(AND(AU128="Muy Baja",AX128="Mayor"),AND(AU128="Baja",AX128="Mayor"),AND(AU128="Media",AX128="Mayor"),AND(AU128="Alta",AX128="Moderado"),AND(AU128="Alta",AX128="Mayor"),AND(AU128="Muy Alta",AX128="Leve"),AND(AU128="Muy Alta",AX128="Menor"),AND(AU128="Muy Alta",AX128="Moderado"),AND(AU128="Muy Alta",AX128="Mayor")),"Alto",IF(OR(AND(AU128="Muy Baja",AX128="Catastrófico"),AND(AU128="Baja",AX128="Catastrófico"),AND(AU128="Media",AX128="Catastrófico"),AND(AU128="Alta",AX128="Catastrófico"),AND(AU128="Muy Alta",AX128="Catastrófico")),"Extremo","")))),"")</f>
        <v>Bajo</v>
      </c>
      <c r="BA128" s="797" t="s">
        <v>257</v>
      </c>
      <c r="BB128" s="47"/>
      <c r="BC128" s="47"/>
      <c r="BD128" s="104" t="str">
        <f t="shared" si="10"/>
        <v/>
      </c>
      <c r="BE128" s="9"/>
      <c r="BF128" s="9"/>
      <c r="BG128" s="9"/>
      <c r="BH128" s="9"/>
      <c r="BI128" s="47"/>
      <c r="BJ128" s="47"/>
      <c r="BK128" s="47"/>
      <c r="BL128" s="47"/>
      <c r="BM128" s="49"/>
      <c r="BN128" s="49"/>
      <c r="BO128" s="49"/>
      <c r="BP128" s="49"/>
      <c r="BQ128" s="105" t="str">
        <f t="shared" si="11"/>
        <v/>
      </c>
      <c r="BR128" s="761" t="str">
        <f t="shared" si="12"/>
        <v/>
      </c>
      <c r="BS128" s="818" t="s">
        <v>609</v>
      </c>
      <c r="BT128" s="867" t="s">
        <v>2883</v>
      </c>
      <c r="BU128" s="867" t="s">
        <v>609</v>
      </c>
      <c r="BV128" s="870" t="s">
        <v>609</v>
      </c>
    </row>
    <row r="129" spans="1:74" ht="145.5" x14ac:dyDescent="0.25">
      <c r="A129" s="1062"/>
      <c r="B129" s="928"/>
      <c r="C129" s="1179"/>
      <c r="D129" s="828"/>
      <c r="E129" s="831"/>
      <c r="F129" s="834"/>
      <c r="G129" s="804"/>
      <c r="H129" s="837"/>
      <c r="I129" s="798"/>
      <c r="J129" s="840"/>
      <c r="K129" s="843"/>
      <c r="L129" s="804"/>
      <c r="M129" s="874"/>
      <c r="N129" s="804"/>
      <c r="O129" s="804"/>
      <c r="P129" s="868"/>
      <c r="Q129" s="880"/>
      <c r="R129" s="798"/>
      <c r="S129" s="1365"/>
      <c r="T129" s="798"/>
      <c r="U129" s="1365"/>
      <c r="V129" s="798"/>
      <c r="W129" s="1365"/>
      <c r="X129" s="864"/>
      <c r="Y129" s="1365"/>
      <c r="Z129" s="1365"/>
      <c r="AA129" s="852"/>
      <c r="AB129" s="152">
        <v>2</v>
      </c>
      <c r="AC129" s="151" t="s">
        <v>1559</v>
      </c>
      <c r="AD129" s="151">
        <v>2</v>
      </c>
      <c r="AE129" s="151" t="s">
        <v>1560</v>
      </c>
      <c r="AF129" s="147" t="str">
        <f t="shared" si="0"/>
        <v>Impacto</v>
      </c>
      <c r="AG129" s="153" t="s">
        <v>267</v>
      </c>
      <c r="AH129" s="760">
        <f t="shared" si="1"/>
        <v>0.1</v>
      </c>
      <c r="AI129" s="153" t="s">
        <v>217</v>
      </c>
      <c r="AJ129" s="760">
        <f t="shared" si="2"/>
        <v>0.15</v>
      </c>
      <c r="AK129" s="149">
        <f t="shared" si="3"/>
        <v>0.25</v>
      </c>
      <c r="AL129" s="154">
        <f>IFERROR(IF(AND(AF128="Probabilidad",AF129="Probabilidad"),(AL128-(+AL128*AK129)),IF(AF129="Probabilidad",(S128-(+S128*AK129)),IF(AF129="Impacto",AL128,""))),"")</f>
        <v>0.36</v>
      </c>
      <c r="AM129" s="154">
        <f>IFERROR(IF(AND(AF128="Impacto",AF129="Impacto"),(AM128-(+AM128*AK129)),IF(AF129="Impacto",(Y128-(Y128*AK129)),IF(AF129="Probabilidad",AM128,""))),"")</f>
        <v>0.30000000000000004</v>
      </c>
      <c r="AN129" s="155" t="s">
        <v>218</v>
      </c>
      <c r="AO129" s="155" t="s">
        <v>475</v>
      </c>
      <c r="AP129" s="155" t="s">
        <v>243</v>
      </c>
      <c r="AQ129" s="155" t="s">
        <v>221</v>
      </c>
      <c r="AR129" s="837"/>
      <c r="AS129" s="855"/>
      <c r="AT129" s="855"/>
      <c r="AU129" s="852"/>
      <c r="AV129" s="855"/>
      <c r="AW129" s="855"/>
      <c r="AX129" s="852"/>
      <c r="AY129" s="852"/>
      <c r="AZ129" s="852"/>
      <c r="BA129" s="798"/>
      <c r="BB129" s="131"/>
      <c r="BC129" s="131"/>
      <c r="BD129" s="175" t="str">
        <f t="shared" si="10"/>
        <v/>
      </c>
      <c r="BE129" s="151"/>
      <c r="BF129" s="151"/>
      <c r="BG129" s="151"/>
      <c r="BH129" s="151"/>
      <c r="BI129" s="131"/>
      <c r="BJ129" s="131"/>
      <c r="BK129" s="131"/>
      <c r="BL129" s="131"/>
      <c r="BM129" s="157"/>
      <c r="BN129" s="157"/>
      <c r="BO129" s="157"/>
      <c r="BP129" s="157"/>
      <c r="BQ129" s="158" t="str">
        <f t="shared" si="11"/>
        <v/>
      </c>
      <c r="BR129" s="762" t="str">
        <f t="shared" si="12"/>
        <v/>
      </c>
      <c r="BS129" s="819"/>
      <c r="BT129" s="868"/>
      <c r="BU129" s="868"/>
      <c r="BV129" s="871"/>
    </row>
    <row r="130" spans="1:74" ht="120" x14ac:dyDescent="0.25">
      <c r="A130" s="1062"/>
      <c r="B130" s="928"/>
      <c r="C130" s="1179"/>
      <c r="D130" s="828"/>
      <c r="E130" s="831"/>
      <c r="F130" s="834"/>
      <c r="G130" s="804"/>
      <c r="H130" s="837"/>
      <c r="I130" s="798"/>
      <c r="J130" s="840"/>
      <c r="K130" s="843"/>
      <c r="L130" s="804"/>
      <c r="M130" s="874"/>
      <c r="N130" s="804"/>
      <c r="O130" s="804"/>
      <c r="P130" s="868"/>
      <c r="Q130" s="880"/>
      <c r="R130" s="798"/>
      <c r="S130" s="1365"/>
      <c r="T130" s="798"/>
      <c r="U130" s="1365"/>
      <c r="V130" s="798"/>
      <c r="W130" s="1365"/>
      <c r="X130" s="864"/>
      <c r="Y130" s="1365"/>
      <c r="Z130" s="1365"/>
      <c r="AA130" s="852"/>
      <c r="AB130" s="152">
        <v>3</v>
      </c>
      <c r="AC130" s="151" t="s">
        <v>1553</v>
      </c>
      <c r="AD130" s="151">
        <v>1</v>
      </c>
      <c r="AE130" s="151" t="s">
        <v>1562</v>
      </c>
      <c r="AF130" s="147" t="str">
        <f t="shared" si="0"/>
        <v>Probabilidad</v>
      </c>
      <c r="AG130" s="153" t="s">
        <v>286</v>
      </c>
      <c r="AH130" s="760">
        <f t="shared" si="1"/>
        <v>0.15</v>
      </c>
      <c r="AI130" s="153" t="s">
        <v>217</v>
      </c>
      <c r="AJ130" s="760">
        <f t="shared" si="2"/>
        <v>0.15</v>
      </c>
      <c r="AK130" s="149">
        <f t="shared" si="3"/>
        <v>0.3</v>
      </c>
      <c r="AL130" s="154">
        <f>IFERROR(IF(AND(AF129="Probabilidad",AF130="Probabilidad"),(AL129-(+AL129*AK130)),IF(AND(AF129="Impacto",AF130="Probabilidad"),(AL128-(+AL128*AK130)),IF(AF130="Impacto",AL129,""))),"")</f>
        <v>0.252</v>
      </c>
      <c r="AM130" s="154">
        <f>IFERROR(IF(AND(AF129="Impacto",AF130="Impacto"),(AM129-(+AM129*AK130)),IF(AND(AF129="Probabilidad",AF130="Impacto"),(AM128-(+AM128*AK130)),IF(AF130="Probabilidad",AM129,""))),"")</f>
        <v>0.30000000000000004</v>
      </c>
      <c r="AN130" s="155" t="s">
        <v>952</v>
      </c>
      <c r="AO130" s="155" t="s">
        <v>247</v>
      </c>
      <c r="AP130" s="155" t="s">
        <v>243</v>
      </c>
      <c r="AQ130" s="155" t="s">
        <v>221</v>
      </c>
      <c r="AR130" s="837"/>
      <c r="AS130" s="855"/>
      <c r="AT130" s="855"/>
      <c r="AU130" s="852"/>
      <c r="AV130" s="855"/>
      <c r="AW130" s="855"/>
      <c r="AX130" s="852"/>
      <c r="AY130" s="852"/>
      <c r="AZ130" s="852"/>
      <c r="BA130" s="798"/>
      <c r="BB130" s="131"/>
      <c r="BC130" s="131"/>
      <c r="BD130" s="175" t="str">
        <f t="shared" si="10"/>
        <v/>
      </c>
      <c r="BE130" s="151"/>
      <c r="BF130" s="151"/>
      <c r="BG130" s="151"/>
      <c r="BH130" s="151"/>
      <c r="BI130" s="131"/>
      <c r="BJ130" s="131"/>
      <c r="BK130" s="131"/>
      <c r="BL130" s="131"/>
      <c r="BM130" s="157"/>
      <c r="BN130" s="157"/>
      <c r="BO130" s="157"/>
      <c r="BP130" s="157"/>
      <c r="BQ130" s="158" t="str">
        <f t="shared" si="11"/>
        <v/>
      </c>
      <c r="BR130" s="762" t="str">
        <f t="shared" si="12"/>
        <v/>
      </c>
      <c r="BS130" s="819"/>
      <c r="BT130" s="868"/>
      <c r="BU130" s="868"/>
      <c r="BV130" s="871"/>
    </row>
    <row r="131" spans="1:74" ht="145.5" x14ac:dyDescent="0.25">
      <c r="A131" s="1062"/>
      <c r="B131" s="928"/>
      <c r="C131" s="1179"/>
      <c r="D131" s="828"/>
      <c r="E131" s="831"/>
      <c r="F131" s="834"/>
      <c r="G131" s="804"/>
      <c r="H131" s="837"/>
      <c r="I131" s="798"/>
      <c r="J131" s="840"/>
      <c r="K131" s="843"/>
      <c r="L131" s="804"/>
      <c r="M131" s="874"/>
      <c r="N131" s="804"/>
      <c r="O131" s="804"/>
      <c r="P131" s="868"/>
      <c r="Q131" s="880"/>
      <c r="R131" s="798"/>
      <c r="S131" s="1365"/>
      <c r="T131" s="798"/>
      <c r="U131" s="1365"/>
      <c r="V131" s="798"/>
      <c r="W131" s="1365"/>
      <c r="X131" s="864"/>
      <c r="Y131" s="1365"/>
      <c r="Z131" s="1365"/>
      <c r="AA131" s="852"/>
      <c r="AB131" s="152">
        <v>4</v>
      </c>
      <c r="AC131" s="151" t="s">
        <v>1546</v>
      </c>
      <c r="AD131" s="151">
        <v>2</v>
      </c>
      <c r="AE131" s="151" t="s">
        <v>1547</v>
      </c>
      <c r="AF131" s="147" t="str">
        <f t="shared" si="0"/>
        <v>Probabilidad</v>
      </c>
      <c r="AG131" s="153" t="s">
        <v>216</v>
      </c>
      <c r="AH131" s="760">
        <f t="shared" si="1"/>
        <v>0.25</v>
      </c>
      <c r="AI131" s="153" t="s">
        <v>814</v>
      </c>
      <c r="AJ131" s="760">
        <f t="shared" si="2"/>
        <v>0.25</v>
      </c>
      <c r="AK131" s="149">
        <f t="shared" si="3"/>
        <v>0.5</v>
      </c>
      <c r="AL131" s="154">
        <f>IFERROR(IF(AND(AF130="Probabilidad",AF131="Probabilidad"),(AL130-(+AL130*AK131)),IF(AND(AF130="Impacto",AF131="Probabilidad"),(AL129-(+AL129*AK131)),IF(AF131="Impacto",AL130,""))),"")</f>
        <v>0.126</v>
      </c>
      <c r="AM131" s="154">
        <f>IFERROR(IF(AND(AF130="Impacto",AF131="Impacto"),(AM130-(+AM130*AK131)),IF(AND(AF130="Probabilidad",AF131="Impacto"),(AM129-(+AM129*AK131)),IF(AF131="Probabilidad",AM130,""))),"")</f>
        <v>0.30000000000000004</v>
      </c>
      <c r="AN131" s="155" t="s">
        <v>218</v>
      </c>
      <c r="AO131" s="155" t="s">
        <v>475</v>
      </c>
      <c r="AP131" s="155" t="s">
        <v>243</v>
      </c>
      <c r="AQ131" s="155" t="s">
        <v>244</v>
      </c>
      <c r="AR131" s="837"/>
      <c r="AS131" s="855"/>
      <c r="AT131" s="855"/>
      <c r="AU131" s="852"/>
      <c r="AV131" s="855"/>
      <c r="AW131" s="855"/>
      <c r="AX131" s="852"/>
      <c r="AY131" s="852"/>
      <c r="AZ131" s="852"/>
      <c r="BA131" s="798"/>
      <c r="BB131" s="131"/>
      <c r="BC131" s="131"/>
      <c r="BD131" s="175" t="str">
        <f t="shared" si="10"/>
        <v/>
      </c>
      <c r="BE131" s="151"/>
      <c r="BF131" s="151"/>
      <c r="BG131" s="151"/>
      <c r="BH131" s="151"/>
      <c r="BI131" s="131"/>
      <c r="BJ131" s="131"/>
      <c r="BK131" s="131"/>
      <c r="BL131" s="131"/>
      <c r="BM131" s="157"/>
      <c r="BN131" s="157"/>
      <c r="BO131" s="157"/>
      <c r="BP131" s="157"/>
      <c r="BQ131" s="158" t="str">
        <f t="shared" si="11"/>
        <v/>
      </c>
      <c r="BR131" s="762" t="str">
        <f t="shared" si="12"/>
        <v/>
      </c>
      <c r="BS131" s="819"/>
      <c r="BT131" s="868"/>
      <c r="BU131" s="868"/>
      <c r="BV131" s="871"/>
    </row>
    <row r="132" spans="1:74" ht="171.75" x14ac:dyDescent="0.25">
      <c r="A132" s="1062"/>
      <c r="B132" s="928"/>
      <c r="C132" s="1179"/>
      <c r="D132" s="828"/>
      <c r="E132" s="831"/>
      <c r="F132" s="834"/>
      <c r="G132" s="804"/>
      <c r="H132" s="837"/>
      <c r="I132" s="798"/>
      <c r="J132" s="840"/>
      <c r="K132" s="843"/>
      <c r="L132" s="804"/>
      <c r="M132" s="874"/>
      <c r="N132" s="804"/>
      <c r="O132" s="804"/>
      <c r="P132" s="868"/>
      <c r="Q132" s="880"/>
      <c r="R132" s="798"/>
      <c r="S132" s="1365"/>
      <c r="T132" s="798"/>
      <c r="U132" s="1365"/>
      <c r="V132" s="798"/>
      <c r="W132" s="1365"/>
      <c r="X132" s="864"/>
      <c r="Y132" s="1365"/>
      <c r="Z132" s="1365"/>
      <c r="AA132" s="852"/>
      <c r="AB132" s="152">
        <v>5</v>
      </c>
      <c r="AC132" s="151" t="s">
        <v>1563</v>
      </c>
      <c r="AD132" s="151">
        <v>2</v>
      </c>
      <c r="AE132" s="151" t="s">
        <v>1547</v>
      </c>
      <c r="AF132" s="147" t="str">
        <f t="shared" si="0"/>
        <v>Impacto</v>
      </c>
      <c r="AG132" s="153" t="s">
        <v>267</v>
      </c>
      <c r="AH132" s="760">
        <f t="shared" si="1"/>
        <v>0.1</v>
      </c>
      <c r="AI132" s="153" t="s">
        <v>217</v>
      </c>
      <c r="AJ132" s="760">
        <f t="shared" si="2"/>
        <v>0.15</v>
      </c>
      <c r="AK132" s="149">
        <f t="shared" si="3"/>
        <v>0.25</v>
      </c>
      <c r="AL132" s="154">
        <f>IFERROR(IF(AND(AF131="Probabilidad",AF132="Probabilidad"),(AL131-(+AL131*AK132)),IF(AND(AF131="Impacto",AF132="Probabilidad"),(AL130-(+AL130*AK132)),IF(AF132="Impacto",AL131,""))),"")</f>
        <v>0.126</v>
      </c>
      <c r="AM132" s="154">
        <f>IFERROR(IF(AND(AF131="Impacto",AF132="Impacto"),(AM131-(+AM131*AK132)),IF(AND(AF131="Probabilidad",AF132="Impacto"),(AM130-(+AM130*AK132)),IF(AF132="Probabilidad",AM131,""))),"")</f>
        <v>0.22500000000000003</v>
      </c>
      <c r="AN132" s="155" t="s">
        <v>218</v>
      </c>
      <c r="AO132" s="155" t="s">
        <v>296</v>
      </c>
      <c r="AP132" s="155" t="s">
        <v>243</v>
      </c>
      <c r="AQ132" s="155" t="s">
        <v>244</v>
      </c>
      <c r="AR132" s="837"/>
      <c r="AS132" s="855"/>
      <c r="AT132" s="855"/>
      <c r="AU132" s="852"/>
      <c r="AV132" s="855"/>
      <c r="AW132" s="855"/>
      <c r="AX132" s="852"/>
      <c r="AY132" s="852"/>
      <c r="AZ132" s="852"/>
      <c r="BA132" s="798"/>
      <c r="BB132" s="131"/>
      <c r="BC132" s="131"/>
      <c r="BD132" s="175" t="str">
        <f t="shared" si="10"/>
        <v/>
      </c>
      <c r="BE132" s="151"/>
      <c r="BF132" s="151"/>
      <c r="BG132" s="151"/>
      <c r="BH132" s="151"/>
      <c r="BI132" s="131"/>
      <c r="BJ132" s="131"/>
      <c r="BK132" s="131"/>
      <c r="BL132" s="131"/>
      <c r="BM132" s="157"/>
      <c r="BN132" s="157"/>
      <c r="BO132" s="157"/>
      <c r="BP132" s="157"/>
      <c r="BQ132" s="158" t="str">
        <f t="shared" si="11"/>
        <v/>
      </c>
      <c r="BR132" s="762" t="str">
        <f t="shared" si="12"/>
        <v/>
      </c>
      <c r="BS132" s="819"/>
      <c r="BT132" s="868"/>
      <c r="BU132" s="868"/>
      <c r="BV132" s="871"/>
    </row>
    <row r="133" spans="1:74" ht="15.75" thickBot="1" x14ac:dyDescent="0.3">
      <c r="A133" s="1062"/>
      <c r="B133" s="928"/>
      <c r="C133" s="1179"/>
      <c r="D133" s="829"/>
      <c r="E133" s="832"/>
      <c r="F133" s="835"/>
      <c r="G133" s="805"/>
      <c r="H133" s="838"/>
      <c r="I133" s="799"/>
      <c r="J133" s="841"/>
      <c r="K133" s="844"/>
      <c r="L133" s="805"/>
      <c r="M133" s="875"/>
      <c r="N133" s="805"/>
      <c r="O133" s="805"/>
      <c r="P133" s="869"/>
      <c r="Q133" s="881"/>
      <c r="R133" s="799"/>
      <c r="S133" s="1366"/>
      <c r="T133" s="799"/>
      <c r="U133" s="1366"/>
      <c r="V133" s="799"/>
      <c r="W133" s="1366"/>
      <c r="X133" s="865"/>
      <c r="Y133" s="1366"/>
      <c r="Z133" s="1366"/>
      <c r="AA133" s="853"/>
      <c r="AB133" s="164">
        <v>6</v>
      </c>
      <c r="AC133" s="162"/>
      <c r="AD133" s="162"/>
      <c r="AE133" s="162"/>
      <c r="AF133" s="177" t="str">
        <f t="shared" si="0"/>
        <v/>
      </c>
      <c r="AG133" s="165"/>
      <c r="AH133" s="763" t="str">
        <f t="shared" si="1"/>
        <v/>
      </c>
      <c r="AI133" s="165"/>
      <c r="AJ133" s="763" t="str">
        <f t="shared" si="2"/>
        <v/>
      </c>
      <c r="AK133" s="166" t="str">
        <f t="shared" si="3"/>
        <v/>
      </c>
      <c r="AL133" s="222" t="str">
        <f>IFERROR(IF(AND(AF132="Probabilidad",AF133="Probabilidad"),(AL132-(+AL132*AK133)),IF(AND(AF132="Impacto",AF133="Probabilidad"),(AL131-(+AL131*AK133)),IF(AF133="Impacto",AL132,""))),"")</f>
        <v/>
      </c>
      <c r="AM133" s="222" t="str">
        <f>IFERROR(IF(AND(AF132="Impacto",AF133="Impacto"),(AM132-(+AM132*AK133)),IF(AND(AF132="Probabilidad",AF133="Impacto"),(AM131-(+AM131*AK133)),IF(AF133="Probabilidad",AM132,""))),"")</f>
        <v/>
      </c>
      <c r="AN133" s="52"/>
      <c r="AO133" s="52"/>
      <c r="AP133" s="52"/>
      <c r="AQ133" s="52"/>
      <c r="AR133" s="838"/>
      <c r="AS133" s="856"/>
      <c r="AT133" s="856"/>
      <c r="AU133" s="853"/>
      <c r="AV133" s="856"/>
      <c r="AW133" s="856"/>
      <c r="AX133" s="853"/>
      <c r="AY133" s="853"/>
      <c r="AZ133" s="853"/>
      <c r="BA133" s="799"/>
      <c r="BB133" s="169"/>
      <c r="BC133" s="169"/>
      <c r="BD133" s="178" t="str">
        <f t="shared" ref="BD133:BD196" si="13">IF(SUM(BE133:BH133)=0,"",SUM(BE133:BH133))</f>
        <v/>
      </c>
      <c r="BE133" s="162"/>
      <c r="BF133" s="162"/>
      <c r="BG133" s="162"/>
      <c r="BH133" s="162"/>
      <c r="BI133" s="169"/>
      <c r="BJ133" s="169"/>
      <c r="BK133" s="169"/>
      <c r="BL133" s="169"/>
      <c r="BM133" s="170"/>
      <c r="BN133" s="170"/>
      <c r="BO133" s="170"/>
      <c r="BP133" s="170"/>
      <c r="BQ133" s="171" t="str">
        <f t="shared" si="11"/>
        <v/>
      </c>
      <c r="BR133" s="764" t="str">
        <f t="shared" si="12"/>
        <v/>
      </c>
      <c r="BS133" s="820"/>
      <c r="BT133" s="869"/>
      <c r="BU133" s="869"/>
      <c r="BV133" s="872"/>
    </row>
    <row r="134" spans="1:74" ht="145.5" x14ac:dyDescent="0.25">
      <c r="A134" s="1062"/>
      <c r="B134" s="928"/>
      <c r="C134" s="1179"/>
      <c r="D134" s="827" t="s">
        <v>1533</v>
      </c>
      <c r="E134" s="830" t="s">
        <v>289</v>
      </c>
      <c r="F134" s="833">
        <v>12</v>
      </c>
      <c r="G134" s="803" t="s">
        <v>1668</v>
      </c>
      <c r="H134" s="836" t="s">
        <v>1376</v>
      </c>
      <c r="I134" s="797" t="s">
        <v>1344</v>
      </c>
      <c r="J134" s="839" t="s">
        <v>3135</v>
      </c>
      <c r="K134" s="842" t="s">
        <v>324</v>
      </c>
      <c r="L134" s="803" t="s">
        <v>618</v>
      </c>
      <c r="M134" s="873" t="s">
        <v>1535</v>
      </c>
      <c r="N134" s="803" t="s">
        <v>3148</v>
      </c>
      <c r="O134" s="803" t="s">
        <v>3149</v>
      </c>
      <c r="P134" s="867" t="s">
        <v>609</v>
      </c>
      <c r="Q134" s="879" t="s">
        <v>609</v>
      </c>
      <c r="R134" s="797" t="s">
        <v>212</v>
      </c>
      <c r="S134" s="1364">
        <f>IF(R134="Muy Alta",100%,IF(R134="Alta",80%,IF(R134="Media",60%,IF(R134="Baja",40%,IF(R134="Muy Baja",20%,"")))))</f>
        <v>0.6</v>
      </c>
      <c r="T134" s="797" t="s">
        <v>328</v>
      </c>
      <c r="U134" s="1364">
        <f>IF(T134="Catastrófico",100%,IF(T134="Mayor",80%,IF(T134="Moderado",60%,IF(T134="Menor",40%,IF(T134="Leve",20%,"")))))</f>
        <v>0.2</v>
      </c>
      <c r="V134" s="797" t="s">
        <v>253</v>
      </c>
      <c r="W134" s="1364">
        <f>IF(V134="Catastrófico",100%,IF(V134="Mayor",80%,IF(V134="Moderado",60%,IF(V134="Menor",40%,IF(V134="Leve",20%,"")))))</f>
        <v>0.4</v>
      </c>
      <c r="X134" s="863" t="str">
        <f>IF(Y134=100%,"Catastrófico",IF(Y134=80%,"Mayor",IF(Y134=60%,"Moderado",IF(Y134=40%,"Menor",IF(Y134=20%,"Leve","")))))</f>
        <v>Menor</v>
      </c>
      <c r="Y134" s="1364">
        <f>IF(AND(U134="",W134=""),"",MAX(U134,W134))</f>
        <v>0.4</v>
      </c>
      <c r="Z134" s="1364" t="str">
        <f>CONCATENATE(R134,X134)</f>
        <v>MediaMenor</v>
      </c>
      <c r="AA134" s="851" t="str">
        <f>IF(Z134="Muy AltaLeve","Alto",IF(Z134="Muy AltaMenor","Alto",IF(Z134="Muy AltaModerado","Alto",IF(Z134="Muy AltaMayor","Alto",IF(Z134="Muy AltaCatastrófico","Extremo",IF(Z134="AltaLeve","Moderado",IF(Z134="AltaMenor","Moderado",IF(Z134="AltaModerado","Alto",IF(Z134="AltaMayor","Alto",IF(Z134="AltaCatastrófico","Extremo",IF(Z134="MediaLeve","Moderado",IF(Z134="MediaMenor","Moderado",IF(Z134="MediaModerado","Moderado",IF(Z134="MediaMayor","Alto",IF(Z134="MediaCatastrófico","Extremo",IF(Z134="BajaLeve","Bajo",IF(Z134="BajaMenor","Moderado",IF(Z134="BajaModerado","Moderado",IF(Z134="BajaMayor","Alto",IF(Z134="BajaCatastrófico","Extremo",IF(Z134="Muy BajaLeve","Bajo",IF(Z134="Muy BajaMenor","Bajo",IF(Z134="Muy BajaModerado","Moderado",IF(Z134="Muy BajaMayor","Alto",IF(Z134="Muy BajaCatastrófico","Extremo","")))))))))))))))))))))))))</f>
        <v>Moderado</v>
      </c>
      <c r="AB134" s="98">
        <v>1</v>
      </c>
      <c r="AC134" s="9" t="s">
        <v>1546</v>
      </c>
      <c r="AD134" s="9">
        <v>3</v>
      </c>
      <c r="AE134" s="9" t="s">
        <v>1547</v>
      </c>
      <c r="AF134" s="100" t="str">
        <f t="shared" si="0"/>
        <v>Probabilidad</v>
      </c>
      <c r="AG134" s="10" t="s">
        <v>216</v>
      </c>
      <c r="AH134" s="759">
        <f t="shared" si="1"/>
        <v>0.25</v>
      </c>
      <c r="AI134" s="10" t="s">
        <v>814</v>
      </c>
      <c r="AJ134" s="759">
        <f t="shared" si="2"/>
        <v>0.25</v>
      </c>
      <c r="AK134" s="102">
        <f t="shared" si="3"/>
        <v>0.5</v>
      </c>
      <c r="AL134" s="101">
        <f>IFERROR(IF(AF134="Probabilidad",(S134-(+S134*AK134)),IF(AF134="Impacto",S134,"")),"")</f>
        <v>0.3</v>
      </c>
      <c r="AM134" s="101">
        <f>IFERROR(IF(AF134="Impacto",(Y134-(+Y134*AK134)),IF(AF134="Probabilidad",Y134,"")),"")</f>
        <v>0.4</v>
      </c>
      <c r="AN134" s="51" t="s">
        <v>218</v>
      </c>
      <c r="AO134" s="51" t="s">
        <v>475</v>
      </c>
      <c r="AP134" s="51" t="s">
        <v>243</v>
      </c>
      <c r="AQ134" s="51" t="s">
        <v>244</v>
      </c>
      <c r="AR134" s="866" t="s">
        <v>1558</v>
      </c>
      <c r="AS134" s="854">
        <f>S134</f>
        <v>0.6</v>
      </c>
      <c r="AT134" s="854">
        <f>IF(AL134="","",MIN(AL134:AL139))</f>
        <v>0.126</v>
      </c>
      <c r="AU134" s="851" t="str">
        <f>IFERROR(IF(AT134="","",IF(AT134&lt;=0.2,"Muy Baja",IF(AT134&lt;=0.4,"Baja",IF(AT134&lt;=0.6,"Media",IF(AT134&lt;=0.8,"Alta","Muy Alta"))))),"")</f>
        <v>Muy Baja</v>
      </c>
      <c r="AV134" s="854">
        <f>Y134</f>
        <v>0.4</v>
      </c>
      <c r="AW134" s="854">
        <f>IF(AM134="","",MIN(AM134:AM139))</f>
        <v>0.30000000000000004</v>
      </c>
      <c r="AX134" s="851" t="str">
        <f>IFERROR(IF(AW134="","",IF(AW134&lt;=0.2,"Leve",IF(AW134&lt;=0.4,"Menor",IF(AW134&lt;=0.6,"Moderado",IF(AW134&lt;=0.8,"Mayor","Catastrófico"))))),"")</f>
        <v>Menor</v>
      </c>
      <c r="AY134" s="851" t="str">
        <f>AA134</f>
        <v>Moderado</v>
      </c>
      <c r="AZ134" s="851" t="str">
        <f>IFERROR(IF(OR(AND(AU134="Muy Baja",AX134="Leve"),AND(AU134="Muy Baja",AX134="Menor"),AND(AU134="Baja",AX134="Leve")),"Bajo",IF(OR(AND(AU134="Muy baja",AX134="Moderado"),AND(AU134="Baja",AX134="Menor"),AND(AU134="Baja",AX134="Moderado"),AND(AU134="Media",AX134="Leve"),AND(AU134="Media",AX134="Menor"),AND(AU134="Media",AX134="Moderado"),AND(AU134="Alta",AX134="Leve"),AND(AU134="Alta",AX134="Menor")),"Moderado",IF(OR(AND(AU134="Muy Baja",AX134="Mayor"),AND(AU134="Baja",AX134="Mayor"),AND(AU134="Media",AX134="Mayor"),AND(AU134="Alta",AX134="Moderado"),AND(AU134="Alta",AX134="Mayor"),AND(AU134="Muy Alta",AX134="Leve"),AND(AU134="Muy Alta",AX134="Menor"),AND(AU134="Muy Alta",AX134="Moderado"),AND(AU134="Muy Alta",AX134="Mayor")),"Alto",IF(OR(AND(AU134="Muy Baja",AX134="Catastrófico"),AND(AU134="Baja",AX134="Catastrófico"),AND(AU134="Media",AX134="Catastrófico"),AND(AU134="Alta",AX134="Catastrófico"),AND(AU134="Muy Alta",AX134="Catastrófico")),"Extremo","")))),"")</f>
        <v>Bajo</v>
      </c>
      <c r="BA134" s="797" t="s">
        <v>257</v>
      </c>
      <c r="BB134" s="47"/>
      <c r="BC134" s="47"/>
      <c r="BD134" s="104" t="str">
        <f t="shared" si="13"/>
        <v/>
      </c>
      <c r="BE134" s="9"/>
      <c r="BF134" s="9"/>
      <c r="BG134" s="9"/>
      <c r="BH134" s="9"/>
      <c r="BI134" s="47"/>
      <c r="BJ134" s="47"/>
      <c r="BK134" s="47"/>
      <c r="BL134" s="47"/>
      <c r="BM134" s="49"/>
      <c r="BN134" s="49"/>
      <c r="BO134" s="49"/>
      <c r="BP134" s="49"/>
      <c r="BQ134" s="105" t="str">
        <f t="shared" ref="BQ134:BQ197" si="14">IF(SUM(BM134:BP134)=0,"",SUM(BM134:BP134))</f>
        <v/>
      </c>
      <c r="BR134" s="761" t="str">
        <f t="shared" ref="BR134:BR197" si="15">IF(ISERROR(BQ134/BD134),"",(BQ134/BD134))</f>
        <v/>
      </c>
      <c r="BS134" s="818" t="s">
        <v>609</v>
      </c>
      <c r="BT134" s="867" t="s">
        <v>2883</v>
      </c>
      <c r="BU134" s="867" t="s">
        <v>609</v>
      </c>
      <c r="BV134" s="870" t="s">
        <v>609</v>
      </c>
    </row>
    <row r="135" spans="1:74" ht="171.75" x14ac:dyDescent="0.25">
      <c r="A135" s="1062"/>
      <c r="B135" s="928"/>
      <c r="C135" s="1179"/>
      <c r="D135" s="828"/>
      <c r="E135" s="831"/>
      <c r="F135" s="834"/>
      <c r="G135" s="804"/>
      <c r="H135" s="837"/>
      <c r="I135" s="798"/>
      <c r="J135" s="840"/>
      <c r="K135" s="843"/>
      <c r="L135" s="804"/>
      <c r="M135" s="874"/>
      <c r="N135" s="804"/>
      <c r="O135" s="804"/>
      <c r="P135" s="868"/>
      <c r="Q135" s="880"/>
      <c r="R135" s="798"/>
      <c r="S135" s="1365"/>
      <c r="T135" s="798"/>
      <c r="U135" s="1365"/>
      <c r="V135" s="798"/>
      <c r="W135" s="1365"/>
      <c r="X135" s="864"/>
      <c r="Y135" s="1365"/>
      <c r="Z135" s="1365"/>
      <c r="AA135" s="852"/>
      <c r="AB135" s="152">
        <v>2</v>
      </c>
      <c r="AC135" s="151" t="s">
        <v>1549</v>
      </c>
      <c r="AD135" s="151">
        <v>3</v>
      </c>
      <c r="AE135" s="151" t="s">
        <v>1547</v>
      </c>
      <c r="AF135" s="147" t="str">
        <f t="shared" si="0"/>
        <v>Impacto</v>
      </c>
      <c r="AG135" s="153" t="s">
        <v>267</v>
      </c>
      <c r="AH135" s="760">
        <f t="shared" si="1"/>
        <v>0.1</v>
      </c>
      <c r="AI135" s="153" t="s">
        <v>217</v>
      </c>
      <c r="AJ135" s="760">
        <f t="shared" si="2"/>
        <v>0.15</v>
      </c>
      <c r="AK135" s="149">
        <f t="shared" si="3"/>
        <v>0.25</v>
      </c>
      <c r="AL135" s="154">
        <f>IFERROR(IF(AND(AF134="Probabilidad",AF135="Probabilidad"),(AL134-(+AL134*AK135)),IF(AF135="Probabilidad",(S134-(+S134*AK135)),IF(AF135="Impacto",AL134,""))),"")</f>
        <v>0.3</v>
      </c>
      <c r="AM135" s="154">
        <f>IFERROR(IF(AND(AF134="Impacto",AF135="Impacto"),(AM134-(+AM134*AK135)),IF(AF135="Impacto",(Y134-(Y134*AK135)),IF(AF135="Probabilidad",AM134,""))),"")</f>
        <v>0.30000000000000004</v>
      </c>
      <c r="AN135" s="155" t="s">
        <v>218</v>
      </c>
      <c r="AO135" s="155" t="s">
        <v>296</v>
      </c>
      <c r="AP135" s="155" t="s">
        <v>243</v>
      </c>
      <c r="AQ135" s="155" t="s">
        <v>244</v>
      </c>
      <c r="AR135" s="837"/>
      <c r="AS135" s="855"/>
      <c r="AT135" s="855"/>
      <c r="AU135" s="852"/>
      <c r="AV135" s="855"/>
      <c r="AW135" s="855"/>
      <c r="AX135" s="852"/>
      <c r="AY135" s="852"/>
      <c r="AZ135" s="852"/>
      <c r="BA135" s="798"/>
      <c r="BB135" s="131"/>
      <c r="BC135" s="131"/>
      <c r="BD135" s="175" t="str">
        <f t="shared" si="13"/>
        <v/>
      </c>
      <c r="BE135" s="151"/>
      <c r="BF135" s="151"/>
      <c r="BG135" s="151"/>
      <c r="BH135" s="151"/>
      <c r="BI135" s="131"/>
      <c r="BJ135" s="131"/>
      <c r="BK135" s="131"/>
      <c r="BL135" s="131"/>
      <c r="BM135" s="157"/>
      <c r="BN135" s="157"/>
      <c r="BO135" s="157"/>
      <c r="BP135" s="157"/>
      <c r="BQ135" s="158" t="str">
        <f t="shared" si="14"/>
        <v/>
      </c>
      <c r="BR135" s="762" t="str">
        <f t="shared" si="15"/>
        <v/>
      </c>
      <c r="BS135" s="819"/>
      <c r="BT135" s="868"/>
      <c r="BU135" s="868"/>
      <c r="BV135" s="871"/>
    </row>
    <row r="136" spans="1:74" ht="145.5" x14ac:dyDescent="0.25">
      <c r="A136" s="1062"/>
      <c r="B136" s="928"/>
      <c r="C136" s="1179"/>
      <c r="D136" s="828"/>
      <c r="E136" s="831"/>
      <c r="F136" s="834"/>
      <c r="G136" s="804"/>
      <c r="H136" s="837"/>
      <c r="I136" s="798"/>
      <c r="J136" s="840"/>
      <c r="K136" s="843"/>
      <c r="L136" s="804"/>
      <c r="M136" s="874"/>
      <c r="N136" s="804"/>
      <c r="O136" s="804"/>
      <c r="P136" s="868"/>
      <c r="Q136" s="880"/>
      <c r="R136" s="798"/>
      <c r="S136" s="1365"/>
      <c r="T136" s="798"/>
      <c r="U136" s="1365"/>
      <c r="V136" s="798"/>
      <c r="W136" s="1365"/>
      <c r="X136" s="864"/>
      <c r="Y136" s="1365"/>
      <c r="Z136" s="1365"/>
      <c r="AA136" s="852"/>
      <c r="AB136" s="152">
        <v>3</v>
      </c>
      <c r="AC136" s="151" t="s">
        <v>1550</v>
      </c>
      <c r="AD136" s="151">
        <v>2</v>
      </c>
      <c r="AE136" s="151" t="s">
        <v>1552</v>
      </c>
      <c r="AF136" s="147" t="str">
        <f t="shared" si="0"/>
        <v>Probabilidad</v>
      </c>
      <c r="AG136" s="153" t="s">
        <v>216</v>
      </c>
      <c r="AH136" s="760">
        <f t="shared" si="1"/>
        <v>0.25</v>
      </c>
      <c r="AI136" s="153" t="s">
        <v>217</v>
      </c>
      <c r="AJ136" s="760">
        <f t="shared" si="2"/>
        <v>0.15</v>
      </c>
      <c r="AK136" s="149">
        <f t="shared" si="3"/>
        <v>0.4</v>
      </c>
      <c r="AL136" s="154">
        <f>IFERROR(IF(AND(AF135="Probabilidad",AF136="Probabilidad"),(AL135-(+AL135*AK136)),IF(AND(AF135="Impacto",AF136="Probabilidad"),(AL134-(+AL134*AK136)),IF(AF136="Impacto",AL135,""))),"")</f>
        <v>0.18</v>
      </c>
      <c r="AM136" s="154">
        <f>IFERROR(IF(AND(AF135="Impacto",AF136="Impacto"),(AM135-(+AM135*AK136)),IF(AND(AF135="Probabilidad",AF136="Impacto"),(AM134-(+AM134*AK136)),IF(AF136="Probabilidad",AM135,""))),"")</f>
        <v>0.30000000000000004</v>
      </c>
      <c r="AN136" s="155" t="s">
        <v>218</v>
      </c>
      <c r="AO136" s="155" t="s">
        <v>475</v>
      </c>
      <c r="AP136" s="155" t="s">
        <v>243</v>
      </c>
      <c r="AQ136" s="155" t="s">
        <v>221</v>
      </c>
      <c r="AR136" s="837"/>
      <c r="AS136" s="855"/>
      <c r="AT136" s="855"/>
      <c r="AU136" s="852"/>
      <c r="AV136" s="855"/>
      <c r="AW136" s="855"/>
      <c r="AX136" s="852"/>
      <c r="AY136" s="852"/>
      <c r="AZ136" s="852"/>
      <c r="BA136" s="798"/>
      <c r="BB136" s="131"/>
      <c r="BC136" s="131"/>
      <c r="BD136" s="175" t="str">
        <f t="shared" si="13"/>
        <v/>
      </c>
      <c r="BE136" s="151"/>
      <c r="BF136" s="151"/>
      <c r="BG136" s="151"/>
      <c r="BH136" s="151"/>
      <c r="BI136" s="131"/>
      <c r="BJ136" s="131"/>
      <c r="BK136" s="131"/>
      <c r="BL136" s="131"/>
      <c r="BM136" s="157"/>
      <c r="BN136" s="157"/>
      <c r="BO136" s="157"/>
      <c r="BP136" s="157"/>
      <c r="BQ136" s="158" t="str">
        <f t="shared" si="14"/>
        <v/>
      </c>
      <c r="BR136" s="762" t="str">
        <f t="shared" si="15"/>
        <v/>
      </c>
      <c r="BS136" s="819"/>
      <c r="BT136" s="868"/>
      <c r="BU136" s="868"/>
      <c r="BV136" s="871"/>
    </row>
    <row r="137" spans="1:74" ht="120" x14ac:dyDescent="0.25">
      <c r="A137" s="1062"/>
      <c r="B137" s="928"/>
      <c r="C137" s="1179"/>
      <c r="D137" s="828"/>
      <c r="E137" s="831"/>
      <c r="F137" s="834"/>
      <c r="G137" s="804"/>
      <c r="H137" s="837"/>
      <c r="I137" s="798"/>
      <c r="J137" s="840"/>
      <c r="K137" s="843"/>
      <c r="L137" s="804"/>
      <c r="M137" s="874"/>
      <c r="N137" s="804"/>
      <c r="O137" s="804"/>
      <c r="P137" s="868"/>
      <c r="Q137" s="880"/>
      <c r="R137" s="798"/>
      <c r="S137" s="1365"/>
      <c r="T137" s="798"/>
      <c r="U137" s="1365"/>
      <c r="V137" s="798"/>
      <c r="W137" s="1365"/>
      <c r="X137" s="864"/>
      <c r="Y137" s="1365"/>
      <c r="Z137" s="1365"/>
      <c r="AA137" s="852"/>
      <c r="AB137" s="152">
        <v>4</v>
      </c>
      <c r="AC137" s="151" t="s">
        <v>1553</v>
      </c>
      <c r="AD137" s="151">
        <v>1</v>
      </c>
      <c r="AE137" s="151" t="s">
        <v>1554</v>
      </c>
      <c r="AF137" s="147" t="str">
        <f t="shared" si="0"/>
        <v>Probabilidad</v>
      </c>
      <c r="AG137" s="153" t="s">
        <v>286</v>
      </c>
      <c r="AH137" s="760">
        <f t="shared" si="1"/>
        <v>0.15</v>
      </c>
      <c r="AI137" s="153" t="s">
        <v>217</v>
      </c>
      <c r="AJ137" s="760">
        <f t="shared" si="2"/>
        <v>0.15</v>
      </c>
      <c r="AK137" s="149">
        <f t="shared" si="3"/>
        <v>0.3</v>
      </c>
      <c r="AL137" s="154">
        <f>IFERROR(IF(AND(AF136="Probabilidad",AF137="Probabilidad"),(AL136-(+AL136*AK137)),IF(AND(AF136="Impacto",AF137="Probabilidad"),(AL135-(+AL135*AK137)),IF(AF137="Impacto",AL136,""))),"")</f>
        <v>0.126</v>
      </c>
      <c r="AM137" s="154">
        <f>IFERROR(IF(AND(AF136="Impacto",AF137="Impacto"),(AM136-(+AM136*AK137)),IF(AND(AF136="Probabilidad",AF137="Impacto"),(AM135-(+AM135*AK137)),IF(AF137="Probabilidad",AM136,""))),"")</f>
        <v>0.30000000000000004</v>
      </c>
      <c r="AN137" s="155" t="s">
        <v>952</v>
      </c>
      <c r="AO137" s="155" t="s">
        <v>247</v>
      </c>
      <c r="AP137" s="155" t="s">
        <v>243</v>
      </c>
      <c r="AQ137" s="155" t="s">
        <v>221</v>
      </c>
      <c r="AR137" s="837"/>
      <c r="AS137" s="855"/>
      <c r="AT137" s="855"/>
      <c r="AU137" s="852"/>
      <c r="AV137" s="855"/>
      <c r="AW137" s="855"/>
      <c r="AX137" s="852"/>
      <c r="AY137" s="852"/>
      <c r="AZ137" s="852"/>
      <c r="BA137" s="798"/>
      <c r="BB137" s="131"/>
      <c r="BC137" s="131"/>
      <c r="BD137" s="175" t="str">
        <f t="shared" si="13"/>
        <v/>
      </c>
      <c r="BE137" s="151"/>
      <c r="BF137" s="151"/>
      <c r="BG137" s="151"/>
      <c r="BH137" s="151"/>
      <c r="BI137" s="131"/>
      <c r="BJ137" s="131"/>
      <c r="BK137" s="131"/>
      <c r="BL137" s="131"/>
      <c r="BM137" s="157"/>
      <c r="BN137" s="157"/>
      <c r="BO137" s="157"/>
      <c r="BP137" s="157"/>
      <c r="BQ137" s="158" t="str">
        <f t="shared" si="14"/>
        <v/>
      </c>
      <c r="BR137" s="762" t="str">
        <f t="shared" si="15"/>
        <v/>
      </c>
      <c r="BS137" s="819"/>
      <c r="BT137" s="868"/>
      <c r="BU137" s="868"/>
      <c r="BV137" s="871"/>
    </row>
    <row r="138" spans="1:74" x14ac:dyDescent="0.25">
      <c r="A138" s="1062"/>
      <c r="B138" s="928"/>
      <c r="C138" s="1179"/>
      <c r="D138" s="828"/>
      <c r="E138" s="831"/>
      <c r="F138" s="834"/>
      <c r="G138" s="804"/>
      <c r="H138" s="837"/>
      <c r="I138" s="798"/>
      <c r="J138" s="840"/>
      <c r="K138" s="843"/>
      <c r="L138" s="804"/>
      <c r="M138" s="874"/>
      <c r="N138" s="804"/>
      <c r="O138" s="804"/>
      <c r="P138" s="868"/>
      <c r="Q138" s="880"/>
      <c r="R138" s="798"/>
      <c r="S138" s="1365"/>
      <c r="T138" s="798"/>
      <c r="U138" s="1365"/>
      <c r="V138" s="798"/>
      <c r="W138" s="1365"/>
      <c r="X138" s="864"/>
      <c r="Y138" s="1365"/>
      <c r="Z138" s="1365"/>
      <c r="AA138" s="852"/>
      <c r="AB138" s="152">
        <v>5</v>
      </c>
      <c r="AC138" s="151"/>
      <c r="AD138" s="151"/>
      <c r="AE138" s="151"/>
      <c r="AF138" s="147" t="str">
        <f t="shared" si="0"/>
        <v/>
      </c>
      <c r="AG138" s="153"/>
      <c r="AH138" s="760" t="str">
        <f t="shared" si="1"/>
        <v/>
      </c>
      <c r="AI138" s="153"/>
      <c r="AJ138" s="760" t="str">
        <f t="shared" si="2"/>
        <v/>
      </c>
      <c r="AK138" s="149" t="str">
        <f t="shared" si="3"/>
        <v/>
      </c>
      <c r="AL138" s="154" t="str">
        <f>IFERROR(IF(AND(AF137="Probabilidad",AF138="Probabilidad"),(AL137-(+AL137*AK138)),IF(AND(AF137="Impacto",AF138="Probabilidad"),(AL136-(+AL136*AK138)),IF(AF138="Impacto",AL137,""))),"")</f>
        <v/>
      </c>
      <c r="AM138" s="154" t="str">
        <f>IFERROR(IF(AND(AF137="Impacto",AF138="Impacto"),(AM137-(+AM137*AK138)),IF(AND(AF137="Probabilidad",AF138="Impacto"),(AM136-(+AM136*AK138)),IF(AF138="Probabilidad",AM137,""))),"")</f>
        <v/>
      </c>
      <c r="AN138" s="155"/>
      <c r="AO138" s="155"/>
      <c r="AP138" s="155"/>
      <c r="AQ138" s="155"/>
      <c r="AR138" s="837"/>
      <c r="AS138" s="855"/>
      <c r="AT138" s="855"/>
      <c r="AU138" s="852"/>
      <c r="AV138" s="855"/>
      <c r="AW138" s="855"/>
      <c r="AX138" s="852"/>
      <c r="AY138" s="852"/>
      <c r="AZ138" s="852"/>
      <c r="BA138" s="798"/>
      <c r="BB138" s="131"/>
      <c r="BC138" s="131"/>
      <c r="BD138" s="175" t="str">
        <f t="shared" si="13"/>
        <v/>
      </c>
      <c r="BE138" s="151"/>
      <c r="BF138" s="151"/>
      <c r="BG138" s="151"/>
      <c r="BH138" s="151"/>
      <c r="BI138" s="131"/>
      <c r="BJ138" s="131"/>
      <c r="BK138" s="131"/>
      <c r="BL138" s="131"/>
      <c r="BM138" s="157"/>
      <c r="BN138" s="157"/>
      <c r="BO138" s="157"/>
      <c r="BP138" s="157"/>
      <c r="BQ138" s="158" t="str">
        <f t="shared" si="14"/>
        <v/>
      </c>
      <c r="BR138" s="762" t="str">
        <f t="shared" si="15"/>
        <v/>
      </c>
      <c r="BS138" s="819"/>
      <c r="BT138" s="868"/>
      <c r="BU138" s="868"/>
      <c r="BV138" s="871"/>
    </row>
    <row r="139" spans="1:74" ht="15.75" thickBot="1" x14ac:dyDescent="0.3">
      <c r="A139" s="1062"/>
      <c r="B139" s="928"/>
      <c r="C139" s="1179"/>
      <c r="D139" s="829"/>
      <c r="E139" s="832"/>
      <c r="F139" s="835"/>
      <c r="G139" s="805"/>
      <c r="H139" s="838"/>
      <c r="I139" s="799"/>
      <c r="J139" s="841"/>
      <c r="K139" s="844"/>
      <c r="L139" s="805"/>
      <c r="M139" s="875"/>
      <c r="N139" s="805"/>
      <c r="O139" s="805"/>
      <c r="P139" s="869"/>
      <c r="Q139" s="881"/>
      <c r="R139" s="799"/>
      <c r="S139" s="1366"/>
      <c r="T139" s="799"/>
      <c r="U139" s="1366"/>
      <c r="V139" s="799"/>
      <c r="W139" s="1366"/>
      <c r="X139" s="865"/>
      <c r="Y139" s="1366"/>
      <c r="Z139" s="1366"/>
      <c r="AA139" s="853"/>
      <c r="AB139" s="164">
        <v>6</v>
      </c>
      <c r="AC139" s="162"/>
      <c r="AD139" s="162"/>
      <c r="AE139" s="162"/>
      <c r="AF139" s="177" t="str">
        <f t="shared" si="0"/>
        <v/>
      </c>
      <c r="AG139" s="165"/>
      <c r="AH139" s="763" t="str">
        <f t="shared" si="1"/>
        <v/>
      </c>
      <c r="AI139" s="165"/>
      <c r="AJ139" s="763" t="str">
        <f t="shared" si="2"/>
        <v/>
      </c>
      <c r="AK139" s="166" t="str">
        <f t="shared" si="3"/>
        <v/>
      </c>
      <c r="AL139" s="222" t="str">
        <f>IFERROR(IF(AND(AF138="Probabilidad",AF139="Probabilidad"),(AL138-(+AL138*AK139)),IF(AND(AF138="Impacto",AF139="Probabilidad"),(AL137-(+AL137*AK139)),IF(AF139="Impacto",AL138,""))),"")</f>
        <v/>
      </c>
      <c r="AM139" s="222" t="str">
        <f>IFERROR(IF(AND(AF138="Impacto",AF139="Impacto"),(AM138-(+AM138*AK139)),IF(AND(AF138="Probabilidad",AF139="Impacto"),(AM137-(+AM137*AK139)),IF(AF139="Probabilidad",AM138,""))),"")</f>
        <v/>
      </c>
      <c r="AN139" s="52"/>
      <c r="AO139" s="52"/>
      <c r="AP139" s="52"/>
      <c r="AQ139" s="52"/>
      <c r="AR139" s="838"/>
      <c r="AS139" s="856"/>
      <c r="AT139" s="856"/>
      <c r="AU139" s="853"/>
      <c r="AV139" s="856"/>
      <c r="AW139" s="856"/>
      <c r="AX139" s="853"/>
      <c r="AY139" s="853"/>
      <c r="AZ139" s="853"/>
      <c r="BA139" s="799"/>
      <c r="BB139" s="169"/>
      <c r="BC139" s="169"/>
      <c r="BD139" s="178" t="str">
        <f t="shared" si="13"/>
        <v/>
      </c>
      <c r="BE139" s="162"/>
      <c r="BF139" s="162"/>
      <c r="BG139" s="162"/>
      <c r="BH139" s="162"/>
      <c r="BI139" s="169"/>
      <c r="BJ139" s="169"/>
      <c r="BK139" s="169"/>
      <c r="BL139" s="169"/>
      <c r="BM139" s="170"/>
      <c r="BN139" s="170"/>
      <c r="BO139" s="170"/>
      <c r="BP139" s="170"/>
      <c r="BQ139" s="171" t="str">
        <f t="shared" si="14"/>
        <v/>
      </c>
      <c r="BR139" s="764" t="str">
        <f t="shared" si="15"/>
        <v/>
      </c>
      <c r="BS139" s="820"/>
      <c r="BT139" s="869"/>
      <c r="BU139" s="869"/>
      <c r="BV139" s="872"/>
    </row>
    <row r="140" spans="1:74" ht="171.75" x14ac:dyDescent="0.25">
      <c r="A140" s="1062"/>
      <c r="B140" s="928"/>
      <c r="C140" s="1179"/>
      <c r="D140" s="827" t="s">
        <v>1533</v>
      </c>
      <c r="E140" s="830" t="s">
        <v>289</v>
      </c>
      <c r="F140" s="833">
        <v>13</v>
      </c>
      <c r="G140" s="803" t="s">
        <v>1669</v>
      </c>
      <c r="H140" s="836" t="s">
        <v>1373</v>
      </c>
      <c r="I140" s="797" t="s">
        <v>1347</v>
      </c>
      <c r="J140" s="839" t="s">
        <v>2995</v>
      </c>
      <c r="K140" s="842" t="s">
        <v>324</v>
      </c>
      <c r="L140" s="803" t="s">
        <v>618</v>
      </c>
      <c r="M140" s="873" t="s">
        <v>1535</v>
      </c>
      <c r="N140" s="803" t="s">
        <v>1670</v>
      </c>
      <c r="O140" s="803" t="s">
        <v>1671</v>
      </c>
      <c r="P140" s="867" t="s">
        <v>609</v>
      </c>
      <c r="Q140" s="879" t="s">
        <v>609</v>
      </c>
      <c r="R140" s="797" t="s">
        <v>353</v>
      </c>
      <c r="S140" s="1364">
        <f>IF(R140="Muy Alta",100%,IF(R140="Alta",80%,IF(R140="Media",60%,IF(R140="Baja",40%,IF(R140="Muy Baja",20%,"")))))</f>
        <v>0.8</v>
      </c>
      <c r="T140" s="797" t="s">
        <v>213</v>
      </c>
      <c r="U140" s="1364">
        <f>IF(T140="Catastrófico",100%,IF(T140="Mayor",80%,IF(T140="Moderado",60%,IF(T140="Menor",40%,IF(T140="Leve",20%,"")))))</f>
        <v>0.6</v>
      </c>
      <c r="V140" s="797" t="s">
        <v>328</v>
      </c>
      <c r="W140" s="1364">
        <f>IF(V140="Catastrófico",100%,IF(V140="Mayor",80%,IF(V140="Moderado",60%,IF(V140="Menor",40%,IF(V140="Leve",20%,"")))))</f>
        <v>0.2</v>
      </c>
      <c r="X140" s="863" t="str">
        <f>IF(Y140=100%,"Catastrófico",IF(Y140=80%,"Mayor",IF(Y140=60%,"Moderado",IF(Y140=40%,"Menor",IF(Y140=20%,"Leve","")))))</f>
        <v>Moderado</v>
      </c>
      <c r="Y140" s="1364">
        <f>IF(AND(U140="",W140=""),"",MAX(U140,W140))</f>
        <v>0.6</v>
      </c>
      <c r="Z140" s="1364" t="str">
        <f>CONCATENATE(R140,X140)</f>
        <v>AltaModerado</v>
      </c>
      <c r="AA140" s="851" t="str">
        <f>IF(Z140="Muy AltaLeve","Alto",IF(Z140="Muy AltaMenor","Alto",IF(Z140="Muy AltaModerado","Alto",IF(Z140="Muy AltaMayor","Alto",IF(Z140="Muy AltaCatastrófico","Extremo",IF(Z140="AltaLeve","Moderado",IF(Z140="AltaMenor","Moderado",IF(Z140="AltaModerado","Alto",IF(Z140="AltaMayor","Alto",IF(Z140="AltaCatastrófico","Extremo",IF(Z140="MediaLeve","Moderado",IF(Z140="MediaMenor","Moderado",IF(Z140="MediaModerado","Moderado",IF(Z140="MediaMayor","Alto",IF(Z140="MediaCatastrófico","Extremo",IF(Z140="BajaLeve","Bajo",IF(Z140="BajaMenor","Moderado",IF(Z140="BajaModerado","Moderado",IF(Z140="BajaMayor","Alto",IF(Z140="BajaCatastrófico","Extremo",IF(Z140="Muy BajaLeve","Bajo",IF(Z140="Muy BajaMenor","Bajo",IF(Z140="Muy BajaModerado","Moderado",IF(Z140="Muy BajaMayor","Alto",IF(Z140="Muy BajaCatastrófico","Extremo","")))))))))))))))))))))))))</f>
        <v>Alto</v>
      </c>
      <c r="AB140" s="98">
        <v>1</v>
      </c>
      <c r="AC140" s="9" t="s">
        <v>1672</v>
      </c>
      <c r="AD140" s="9">
        <v>1</v>
      </c>
      <c r="AE140" s="9" t="s">
        <v>1673</v>
      </c>
      <c r="AF140" s="100" t="str">
        <f t="shared" si="0"/>
        <v>Probabilidad</v>
      </c>
      <c r="AG140" s="10" t="s">
        <v>286</v>
      </c>
      <c r="AH140" s="759">
        <f t="shared" si="1"/>
        <v>0.15</v>
      </c>
      <c r="AI140" s="10" t="s">
        <v>814</v>
      </c>
      <c r="AJ140" s="759">
        <f t="shared" si="2"/>
        <v>0.25</v>
      </c>
      <c r="AK140" s="102">
        <f t="shared" si="3"/>
        <v>0.4</v>
      </c>
      <c r="AL140" s="101">
        <f>IFERROR(IF(AF140="Probabilidad",(S140-(+S140*AK140)),IF(AF140="Impacto",S140,"")),"")</f>
        <v>0.48</v>
      </c>
      <c r="AM140" s="101">
        <f>IFERROR(IF(AF140="Impacto",(Y140-(+Y140*AK140)),IF(AF140="Probabilidad",Y140,"")),"")</f>
        <v>0.6</v>
      </c>
      <c r="AN140" s="51" t="s">
        <v>218</v>
      </c>
      <c r="AO140" s="51" t="s">
        <v>296</v>
      </c>
      <c r="AP140" s="51" t="s">
        <v>243</v>
      </c>
      <c r="AQ140" s="51" t="s">
        <v>221</v>
      </c>
      <c r="AR140" s="866" t="s">
        <v>1674</v>
      </c>
      <c r="AS140" s="854">
        <f>S140</f>
        <v>0.8</v>
      </c>
      <c r="AT140" s="854">
        <f>IF(AL140="","",MIN(AL140:AL145))</f>
        <v>0.20159999999999997</v>
      </c>
      <c r="AU140" s="851" t="str">
        <f>IFERROR(IF(AT140="","",IF(AT140&lt;=0.2,"Muy Baja",IF(AT140&lt;=0.4,"Baja",IF(AT140&lt;=0.6,"Media",IF(AT140&lt;=0.8,"Alta","Muy Alta"))))),"")</f>
        <v>Baja</v>
      </c>
      <c r="AV140" s="854">
        <f>Y140</f>
        <v>0.6</v>
      </c>
      <c r="AW140" s="854">
        <f>IF(AM140="","",MIN(AM140:AM145))</f>
        <v>0.44999999999999996</v>
      </c>
      <c r="AX140" s="851" t="str">
        <f>IFERROR(IF(AW140="","",IF(AW140&lt;=0.2,"Leve",IF(AW140&lt;=0.4,"Menor",IF(AW140&lt;=0.6,"Moderado",IF(AW140&lt;=0.8,"Mayor","Catastrófico"))))),"")</f>
        <v>Moderado</v>
      </c>
      <c r="AY140" s="851" t="str">
        <f>AA140</f>
        <v>Alto</v>
      </c>
      <c r="AZ140" s="851" t="str">
        <f>IFERROR(IF(OR(AND(AU140="Muy Baja",AX140="Leve"),AND(AU140="Muy Baja",AX140="Menor"),AND(AU140="Baja",AX140="Leve")),"Bajo",IF(OR(AND(AU140="Muy baja",AX140="Moderado"),AND(AU140="Baja",AX140="Menor"),AND(AU140="Baja",AX140="Moderado"),AND(AU140="Media",AX140="Leve"),AND(AU140="Media",AX140="Menor"),AND(AU140="Media",AX140="Moderado"),AND(AU140="Alta",AX140="Leve"),AND(AU140="Alta",AX140="Menor")),"Moderado",IF(OR(AND(AU140="Muy Baja",AX140="Mayor"),AND(AU140="Baja",AX140="Mayor"),AND(AU140="Media",AX140="Mayor"),AND(AU140="Alta",AX140="Moderado"),AND(AU140="Alta",AX140="Mayor"),AND(AU140="Muy Alta",AX140="Leve"),AND(AU140="Muy Alta",AX140="Menor"),AND(AU140="Muy Alta",AX140="Moderado"),AND(AU140="Muy Alta",AX140="Mayor")),"Alto",IF(OR(AND(AU140="Muy Baja",AX140="Catastrófico"),AND(AU140="Baja",AX140="Catastrófico"),AND(AU140="Media",AX140="Catastrófico"),AND(AU140="Alta",AX140="Catastrófico"),AND(AU140="Muy Alta",AX140="Catastrófico")),"Extremo","")))),"")</f>
        <v>Moderado</v>
      </c>
      <c r="BA140" s="797" t="s">
        <v>223</v>
      </c>
      <c r="BB140" s="47" t="s">
        <v>1675</v>
      </c>
      <c r="BC140" s="47" t="s">
        <v>1623</v>
      </c>
      <c r="BD140" s="104">
        <f t="shared" si="13"/>
        <v>2</v>
      </c>
      <c r="BE140" s="9"/>
      <c r="BF140" s="9">
        <v>1</v>
      </c>
      <c r="BG140" s="9"/>
      <c r="BH140" s="9">
        <v>1</v>
      </c>
      <c r="BI140" s="47" t="s">
        <v>1624</v>
      </c>
      <c r="BJ140" s="47" t="s">
        <v>1625</v>
      </c>
      <c r="BK140" s="47" t="s">
        <v>2887</v>
      </c>
      <c r="BL140" s="47"/>
      <c r="BM140" s="49"/>
      <c r="BN140" s="49"/>
      <c r="BO140" s="49"/>
      <c r="BP140" s="49"/>
      <c r="BQ140" s="105" t="str">
        <f t="shared" si="14"/>
        <v/>
      </c>
      <c r="BR140" s="761" t="str">
        <f t="shared" si="15"/>
        <v/>
      </c>
      <c r="BS140" s="818" t="s">
        <v>609</v>
      </c>
      <c r="BT140" s="867" t="s">
        <v>2883</v>
      </c>
      <c r="BU140" s="867" t="s">
        <v>609</v>
      </c>
      <c r="BV140" s="870" t="s">
        <v>609</v>
      </c>
    </row>
    <row r="141" spans="1:74" ht="171.75" x14ac:dyDescent="0.25">
      <c r="A141" s="1062"/>
      <c r="B141" s="928"/>
      <c r="C141" s="1179"/>
      <c r="D141" s="828"/>
      <c r="E141" s="831"/>
      <c r="F141" s="834"/>
      <c r="G141" s="804"/>
      <c r="H141" s="837"/>
      <c r="I141" s="798"/>
      <c r="J141" s="840"/>
      <c r="K141" s="843"/>
      <c r="L141" s="804"/>
      <c r="M141" s="874"/>
      <c r="N141" s="804"/>
      <c r="O141" s="804"/>
      <c r="P141" s="868"/>
      <c r="Q141" s="880"/>
      <c r="R141" s="798"/>
      <c r="S141" s="1365"/>
      <c r="T141" s="798"/>
      <c r="U141" s="1365"/>
      <c r="V141" s="798"/>
      <c r="W141" s="1365"/>
      <c r="X141" s="864"/>
      <c r="Y141" s="1365"/>
      <c r="Z141" s="1365"/>
      <c r="AA141" s="852"/>
      <c r="AB141" s="152">
        <v>2</v>
      </c>
      <c r="AC141" s="151" t="s">
        <v>1676</v>
      </c>
      <c r="AD141" s="151">
        <v>1</v>
      </c>
      <c r="AE141" s="151" t="s">
        <v>1673</v>
      </c>
      <c r="AF141" s="147" t="str">
        <f t="shared" si="0"/>
        <v>Probabilidad</v>
      </c>
      <c r="AG141" s="153" t="s">
        <v>286</v>
      </c>
      <c r="AH141" s="760">
        <f t="shared" si="1"/>
        <v>0.15</v>
      </c>
      <c r="AI141" s="153" t="s">
        <v>217</v>
      </c>
      <c r="AJ141" s="760">
        <f t="shared" si="2"/>
        <v>0.15</v>
      </c>
      <c r="AK141" s="149">
        <f t="shared" si="3"/>
        <v>0.3</v>
      </c>
      <c r="AL141" s="154">
        <f>IFERROR(IF(AND(AF140="Probabilidad",AF141="Probabilidad"),(AL140-(+AL140*AK141)),IF(AF141="Probabilidad",(S140-(+S140*AK141)),IF(AF141="Impacto",AL140,""))),"")</f>
        <v>0.33599999999999997</v>
      </c>
      <c r="AM141" s="154">
        <f>IFERROR(IF(AND(AF140="Impacto",AF141="Impacto"),(AM140-(+AM140*AK141)),IF(AF141="Impacto",(Y140-(Y140*AK141)),IF(AF141="Probabilidad",AM140,""))),"")</f>
        <v>0.6</v>
      </c>
      <c r="AN141" s="155" t="s">
        <v>218</v>
      </c>
      <c r="AO141" s="155" t="s">
        <v>296</v>
      </c>
      <c r="AP141" s="155" t="s">
        <v>243</v>
      </c>
      <c r="AQ141" s="155" t="s">
        <v>221</v>
      </c>
      <c r="AR141" s="837"/>
      <c r="AS141" s="855"/>
      <c r="AT141" s="855"/>
      <c r="AU141" s="852"/>
      <c r="AV141" s="855"/>
      <c r="AW141" s="855"/>
      <c r="AX141" s="852"/>
      <c r="AY141" s="852"/>
      <c r="AZ141" s="852"/>
      <c r="BA141" s="798"/>
      <c r="BB141" s="131"/>
      <c r="BC141" s="131"/>
      <c r="BD141" s="175" t="str">
        <f t="shared" si="13"/>
        <v/>
      </c>
      <c r="BE141" s="151"/>
      <c r="BF141" s="151"/>
      <c r="BG141" s="151"/>
      <c r="BH141" s="151"/>
      <c r="BI141" s="131"/>
      <c r="BJ141" s="131"/>
      <c r="BK141" s="131"/>
      <c r="BL141" s="131"/>
      <c r="BM141" s="157"/>
      <c r="BN141" s="157"/>
      <c r="BO141" s="157"/>
      <c r="BP141" s="157"/>
      <c r="BQ141" s="158" t="str">
        <f t="shared" si="14"/>
        <v/>
      </c>
      <c r="BR141" s="762" t="str">
        <f t="shared" si="15"/>
        <v/>
      </c>
      <c r="BS141" s="819"/>
      <c r="BT141" s="868"/>
      <c r="BU141" s="868"/>
      <c r="BV141" s="871"/>
    </row>
    <row r="142" spans="1:74" ht="120" x14ac:dyDescent="0.25">
      <c r="A142" s="1062"/>
      <c r="B142" s="928"/>
      <c r="C142" s="1179"/>
      <c r="D142" s="828"/>
      <c r="E142" s="831"/>
      <c r="F142" s="834"/>
      <c r="G142" s="804"/>
      <c r="H142" s="837"/>
      <c r="I142" s="798"/>
      <c r="J142" s="840"/>
      <c r="K142" s="843"/>
      <c r="L142" s="804"/>
      <c r="M142" s="874"/>
      <c r="N142" s="804"/>
      <c r="O142" s="804"/>
      <c r="P142" s="868"/>
      <c r="Q142" s="880"/>
      <c r="R142" s="798"/>
      <c r="S142" s="1365"/>
      <c r="T142" s="798"/>
      <c r="U142" s="1365"/>
      <c r="V142" s="798"/>
      <c r="W142" s="1365"/>
      <c r="X142" s="864"/>
      <c r="Y142" s="1365"/>
      <c r="Z142" s="1365"/>
      <c r="AA142" s="852"/>
      <c r="AB142" s="152">
        <v>3</v>
      </c>
      <c r="AC142" s="151" t="s">
        <v>1553</v>
      </c>
      <c r="AD142" s="151" t="s">
        <v>1633</v>
      </c>
      <c r="AE142" s="151" t="s">
        <v>1620</v>
      </c>
      <c r="AF142" s="147" t="str">
        <f t="shared" si="0"/>
        <v>Impacto</v>
      </c>
      <c r="AG142" s="153" t="s">
        <v>267</v>
      </c>
      <c r="AH142" s="760">
        <f t="shared" si="1"/>
        <v>0.1</v>
      </c>
      <c r="AI142" s="153" t="s">
        <v>217</v>
      </c>
      <c r="AJ142" s="760">
        <f t="shared" si="2"/>
        <v>0.15</v>
      </c>
      <c r="AK142" s="149">
        <f t="shared" si="3"/>
        <v>0.25</v>
      </c>
      <c r="AL142" s="154">
        <f>IFERROR(IF(AND(AF141="Probabilidad",AF142="Probabilidad"),(AL141-(+AL141*AK142)),IF(AND(AF141="Impacto",AF142="Probabilidad"),(AL140-(+AL140*AK142)),IF(AF142="Impacto",AL141,""))),"")</f>
        <v>0.33599999999999997</v>
      </c>
      <c r="AM142" s="154">
        <f>IFERROR(IF(AND(AF141="Impacto",AF142="Impacto"),(AM141-(+AM141*AK142)),IF(AND(AF141="Probabilidad",AF142="Impacto"),(AM140-(+AM140*AK142)),IF(AF142="Probabilidad",AM141,""))),"")</f>
        <v>0.44999999999999996</v>
      </c>
      <c r="AN142" s="155" t="s">
        <v>952</v>
      </c>
      <c r="AO142" s="155" t="s">
        <v>247</v>
      </c>
      <c r="AP142" s="155" t="s">
        <v>243</v>
      </c>
      <c r="AQ142" s="155" t="s">
        <v>221</v>
      </c>
      <c r="AR142" s="837"/>
      <c r="AS142" s="855"/>
      <c r="AT142" s="855"/>
      <c r="AU142" s="852"/>
      <c r="AV142" s="855"/>
      <c r="AW142" s="855"/>
      <c r="AX142" s="852"/>
      <c r="AY142" s="852"/>
      <c r="AZ142" s="852"/>
      <c r="BA142" s="798"/>
      <c r="BB142" s="131"/>
      <c r="BC142" s="131"/>
      <c r="BD142" s="175" t="str">
        <f t="shared" si="13"/>
        <v/>
      </c>
      <c r="BE142" s="151"/>
      <c r="BF142" s="151"/>
      <c r="BG142" s="151"/>
      <c r="BH142" s="151"/>
      <c r="BI142" s="131"/>
      <c r="BJ142" s="131"/>
      <c r="BK142" s="131"/>
      <c r="BL142" s="131"/>
      <c r="BM142" s="157"/>
      <c r="BN142" s="157"/>
      <c r="BO142" s="157"/>
      <c r="BP142" s="157"/>
      <c r="BQ142" s="158" t="str">
        <f t="shared" si="14"/>
        <v/>
      </c>
      <c r="BR142" s="762" t="str">
        <f t="shared" si="15"/>
        <v/>
      </c>
      <c r="BS142" s="819"/>
      <c r="BT142" s="868"/>
      <c r="BU142" s="868"/>
      <c r="BV142" s="871"/>
    </row>
    <row r="143" spans="1:74" ht="145.5" x14ac:dyDescent="0.25">
      <c r="A143" s="1062"/>
      <c r="B143" s="928"/>
      <c r="C143" s="1179"/>
      <c r="D143" s="828"/>
      <c r="E143" s="831"/>
      <c r="F143" s="834"/>
      <c r="G143" s="804"/>
      <c r="H143" s="837"/>
      <c r="I143" s="798"/>
      <c r="J143" s="840"/>
      <c r="K143" s="843"/>
      <c r="L143" s="804"/>
      <c r="M143" s="874"/>
      <c r="N143" s="804"/>
      <c r="O143" s="804"/>
      <c r="P143" s="868"/>
      <c r="Q143" s="880"/>
      <c r="R143" s="798"/>
      <c r="S143" s="1365"/>
      <c r="T143" s="798"/>
      <c r="U143" s="1365"/>
      <c r="V143" s="798"/>
      <c r="W143" s="1365"/>
      <c r="X143" s="864"/>
      <c r="Y143" s="1365"/>
      <c r="Z143" s="1365"/>
      <c r="AA143" s="852"/>
      <c r="AB143" s="152">
        <v>4</v>
      </c>
      <c r="AC143" s="151" t="s">
        <v>1677</v>
      </c>
      <c r="AD143" s="151">
        <v>3</v>
      </c>
      <c r="AE143" s="151" t="s">
        <v>1547</v>
      </c>
      <c r="AF143" s="147" t="str">
        <f t="shared" si="0"/>
        <v>Probabilidad</v>
      </c>
      <c r="AG143" s="153" t="s">
        <v>216</v>
      </c>
      <c r="AH143" s="760">
        <f t="shared" si="1"/>
        <v>0.25</v>
      </c>
      <c r="AI143" s="153" t="s">
        <v>217</v>
      </c>
      <c r="AJ143" s="760">
        <f t="shared" si="2"/>
        <v>0.15</v>
      </c>
      <c r="AK143" s="149">
        <f t="shared" si="3"/>
        <v>0.4</v>
      </c>
      <c r="AL143" s="154">
        <f>IFERROR(IF(AND(AF142="Probabilidad",AF143="Probabilidad"),(AL142-(+AL142*AK143)),IF(AND(AF142="Impacto",AF143="Probabilidad"),(AL141-(+AL141*AK143)),IF(AF143="Impacto",AL142,""))),"")</f>
        <v>0.20159999999999997</v>
      </c>
      <c r="AM143" s="154">
        <f>IFERROR(IF(AND(AF142="Impacto",AF143="Impacto"),(AM142-(+AM142*AK143)),IF(AND(AF142="Probabilidad",AF143="Impacto"),(AM141-(+AM141*AK143)),IF(AF143="Probabilidad",AM142,""))),"")</f>
        <v>0.44999999999999996</v>
      </c>
      <c r="AN143" s="155" t="s">
        <v>218</v>
      </c>
      <c r="AO143" s="155" t="s">
        <v>475</v>
      </c>
      <c r="AP143" s="155" t="s">
        <v>243</v>
      </c>
      <c r="AQ143" s="155" t="s">
        <v>221</v>
      </c>
      <c r="AR143" s="837"/>
      <c r="AS143" s="855"/>
      <c r="AT143" s="855"/>
      <c r="AU143" s="852"/>
      <c r="AV143" s="855"/>
      <c r="AW143" s="855"/>
      <c r="AX143" s="852"/>
      <c r="AY143" s="852"/>
      <c r="AZ143" s="852"/>
      <c r="BA143" s="798"/>
      <c r="BB143" s="131"/>
      <c r="BC143" s="131"/>
      <c r="BD143" s="175" t="str">
        <f t="shared" si="13"/>
        <v/>
      </c>
      <c r="BE143" s="151"/>
      <c r="BF143" s="151"/>
      <c r="BG143" s="151"/>
      <c r="BH143" s="151"/>
      <c r="BI143" s="131"/>
      <c r="BJ143" s="131"/>
      <c r="BK143" s="131"/>
      <c r="BL143" s="131"/>
      <c r="BM143" s="157"/>
      <c r="BN143" s="157"/>
      <c r="BO143" s="157"/>
      <c r="BP143" s="157"/>
      <c r="BQ143" s="158" t="str">
        <f t="shared" si="14"/>
        <v/>
      </c>
      <c r="BR143" s="762" t="str">
        <f t="shared" si="15"/>
        <v/>
      </c>
      <c r="BS143" s="819"/>
      <c r="BT143" s="868"/>
      <c r="BU143" s="868"/>
      <c r="BV143" s="871"/>
    </row>
    <row r="144" spans="1:74" x14ac:dyDescent="0.25">
      <c r="A144" s="1062"/>
      <c r="B144" s="928"/>
      <c r="C144" s="1179"/>
      <c r="D144" s="828"/>
      <c r="E144" s="831"/>
      <c r="F144" s="834"/>
      <c r="G144" s="804"/>
      <c r="H144" s="837"/>
      <c r="I144" s="798"/>
      <c r="J144" s="840"/>
      <c r="K144" s="843"/>
      <c r="L144" s="804"/>
      <c r="M144" s="874"/>
      <c r="N144" s="804"/>
      <c r="O144" s="804"/>
      <c r="P144" s="868"/>
      <c r="Q144" s="880"/>
      <c r="R144" s="798"/>
      <c r="S144" s="1365"/>
      <c r="T144" s="798"/>
      <c r="U144" s="1365"/>
      <c r="V144" s="798"/>
      <c r="W144" s="1365"/>
      <c r="X144" s="864"/>
      <c r="Y144" s="1365"/>
      <c r="Z144" s="1365"/>
      <c r="AA144" s="852"/>
      <c r="AB144" s="152">
        <v>5</v>
      </c>
      <c r="AC144" s="151"/>
      <c r="AD144" s="151"/>
      <c r="AE144" s="151"/>
      <c r="AF144" s="147" t="str">
        <f t="shared" si="0"/>
        <v/>
      </c>
      <c r="AG144" s="153"/>
      <c r="AH144" s="760" t="str">
        <f t="shared" si="1"/>
        <v/>
      </c>
      <c r="AI144" s="153"/>
      <c r="AJ144" s="760" t="str">
        <f t="shared" si="2"/>
        <v/>
      </c>
      <c r="AK144" s="149" t="str">
        <f t="shared" si="3"/>
        <v/>
      </c>
      <c r="AL144" s="154" t="str">
        <f>IFERROR(IF(AND(AF143="Probabilidad",AF144="Probabilidad"),(AL143-(+AL143*AK144)),IF(AND(AF143="Impacto",AF144="Probabilidad"),(AL142-(+AL142*AK144)),IF(AF144="Impacto",AL143,""))),"")</f>
        <v/>
      </c>
      <c r="AM144" s="154" t="str">
        <f>IFERROR(IF(AND(AF143="Impacto",AF144="Impacto"),(AM143-(+AM143*AK144)),IF(AND(AF143="Probabilidad",AF144="Impacto"),(AM142-(+AM142*AK144)),IF(AF144="Probabilidad",AM143,""))),"")</f>
        <v/>
      </c>
      <c r="AN144" s="155"/>
      <c r="AO144" s="155"/>
      <c r="AP144" s="155"/>
      <c r="AQ144" s="155"/>
      <c r="AR144" s="837"/>
      <c r="AS144" s="855"/>
      <c r="AT144" s="855"/>
      <c r="AU144" s="852"/>
      <c r="AV144" s="855"/>
      <c r="AW144" s="855"/>
      <c r="AX144" s="852"/>
      <c r="AY144" s="852"/>
      <c r="AZ144" s="852"/>
      <c r="BA144" s="798"/>
      <c r="BB144" s="131"/>
      <c r="BC144" s="131"/>
      <c r="BD144" s="175" t="str">
        <f t="shared" si="13"/>
        <v/>
      </c>
      <c r="BE144" s="151"/>
      <c r="BF144" s="151"/>
      <c r="BG144" s="151"/>
      <c r="BH144" s="151"/>
      <c r="BI144" s="131"/>
      <c r="BJ144" s="131"/>
      <c r="BK144" s="131"/>
      <c r="BL144" s="131"/>
      <c r="BM144" s="157"/>
      <c r="BN144" s="157"/>
      <c r="BO144" s="157"/>
      <c r="BP144" s="157"/>
      <c r="BQ144" s="158" t="str">
        <f t="shared" si="14"/>
        <v/>
      </c>
      <c r="BR144" s="762" t="str">
        <f t="shared" si="15"/>
        <v/>
      </c>
      <c r="BS144" s="819"/>
      <c r="BT144" s="868"/>
      <c r="BU144" s="868"/>
      <c r="BV144" s="871"/>
    </row>
    <row r="145" spans="1:74" ht="15.75" thickBot="1" x14ac:dyDescent="0.3">
      <c r="A145" s="1062"/>
      <c r="B145" s="928"/>
      <c r="C145" s="1179"/>
      <c r="D145" s="829"/>
      <c r="E145" s="832"/>
      <c r="F145" s="835"/>
      <c r="G145" s="805"/>
      <c r="H145" s="838"/>
      <c r="I145" s="799"/>
      <c r="J145" s="841"/>
      <c r="K145" s="844"/>
      <c r="L145" s="805"/>
      <c r="M145" s="875"/>
      <c r="N145" s="805"/>
      <c r="O145" s="805"/>
      <c r="P145" s="869"/>
      <c r="Q145" s="881"/>
      <c r="R145" s="799"/>
      <c r="S145" s="1366"/>
      <c r="T145" s="799"/>
      <c r="U145" s="1366"/>
      <c r="V145" s="799"/>
      <c r="W145" s="1366"/>
      <c r="X145" s="865"/>
      <c r="Y145" s="1366"/>
      <c r="Z145" s="1366"/>
      <c r="AA145" s="853"/>
      <c r="AB145" s="164">
        <v>6</v>
      </c>
      <c r="AC145" s="162"/>
      <c r="AD145" s="162"/>
      <c r="AE145" s="162"/>
      <c r="AF145" s="177" t="str">
        <f t="shared" si="0"/>
        <v/>
      </c>
      <c r="AG145" s="165"/>
      <c r="AH145" s="763" t="str">
        <f t="shared" si="1"/>
        <v/>
      </c>
      <c r="AI145" s="165"/>
      <c r="AJ145" s="763" t="str">
        <f t="shared" si="2"/>
        <v/>
      </c>
      <c r="AK145" s="166" t="str">
        <f t="shared" si="3"/>
        <v/>
      </c>
      <c r="AL145" s="222" t="str">
        <f>IFERROR(IF(AND(AF144="Probabilidad",AF145="Probabilidad"),(AL144-(+AL144*AK145)),IF(AND(AF144="Impacto",AF145="Probabilidad"),(AL143-(+AL143*AK145)),IF(AF145="Impacto",AL144,""))),"")</f>
        <v/>
      </c>
      <c r="AM145" s="222" t="str">
        <f>IFERROR(IF(AND(AF144="Impacto",AF145="Impacto"),(AM144-(+AM144*AK145)),IF(AND(AF144="Probabilidad",AF145="Impacto"),(AM143-(+AM143*AK145)),IF(AF145="Probabilidad",AM144,""))),"")</f>
        <v/>
      </c>
      <c r="AN145" s="52"/>
      <c r="AO145" s="52"/>
      <c r="AP145" s="52"/>
      <c r="AQ145" s="52"/>
      <c r="AR145" s="838"/>
      <c r="AS145" s="856"/>
      <c r="AT145" s="856"/>
      <c r="AU145" s="853"/>
      <c r="AV145" s="856"/>
      <c r="AW145" s="856"/>
      <c r="AX145" s="853"/>
      <c r="AY145" s="853"/>
      <c r="AZ145" s="853"/>
      <c r="BA145" s="799"/>
      <c r="BB145" s="169"/>
      <c r="BC145" s="169"/>
      <c r="BD145" s="178" t="str">
        <f t="shared" si="13"/>
        <v/>
      </c>
      <c r="BE145" s="162"/>
      <c r="BF145" s="162"/>
      <c r="BG145" s="162"/>
      <c r="BH145" s="162"/>
      <c r="BI145" s="169"/>
      <c r="BJ145" s="169"/>
      <c r="BK145" s="169"/>
      <c r="BL145" s="169"/>
      <c r="BM145" s="170"/>
      <c r="BN145" s="170"/>
      <c r="BO145" s="170"/>
      <c r="BP145" s="170"/>
      <c r="BQ145" s="171" t="str">
        <f t="shared" si="14"/>
        <v/>
      </c>
      <c r="BR145" s="764" t="str">
        <f t="shared" si="15"/>
        <v/>
      </c>
      <c r="BS145" s="820"/>
      <c r="BT145" s="869"/>
      <c r="BU145" s="869"/>
      <c r="BV145" s="872"/>
    </row>
    <row r="146" spans="1:74" ht="135" x14ac:dyDescent="0.25">
      <c r="A146" s="1062"/>
      <c r="B146" s="928"/>
      <c r="C146" s="1179"/>
      <c r="D146" s="827" t="s">
        <v>1533</v>
      </c>
      <c r="E146" s="830" t="s">
        <v>289</v>
      </c>
      <c r="F146" s="833">
        <v>14</v>
      </c>
      <c r="G146" s="867" t="s">
        <v>1678</v>
      </c>
      <c r="H146" s="836" t="s">
        <v>1373</v>
      </c>
      <c r="I146" s="797" t="s">
        <v>1344</v>
      </c>
      <c r="J146" s="839" t="s">
        <v>2996</v>
      </c>
      <c r="K146" s="842" t="s">
        <v>324</v>
      </c>
      <c r="L146" s="803" t="s">
        <v>618</v>
      </c>
      <c r="M146" s="873" t="s">
        <v>1535</v>
      </c>
      <c r="N146" s="867" t="s">
        <v>1679</v>
      </c>
      <c r="O146" s="867" t="s">
        <v>1680</v>
      </c>
      <c r="P146" s="867" t="s">
        <v>609</v>
      </c>
      <c r="Q146" s="879" t="s">
        <v>609</v>
      </c>
      <c r="R146" s="797" t="s">
        <v>353</v>
      </c>
      <c r="S146" s="1364">
        <f>IF(R146="Muy Alta",100%,IF(R146="Alta",80%,IF(R146="Media",60%,IF(R146="Baja",40%,IF(R146="Muy Baja",20%,"")))))</f>
        <v>0.8</v>
      </c>
      <c r="T146" s="797" t="s">
        <v>213</v>
      </c>
      <c r="U146" s="1364">
        <f>IF(T146="Catastrófico",100%,IF(T146="Mayor",80%,IF(T146="Moderado",60%,IF(T146="Menor",40%,IF(T146="Leve",20%,"")))))</f>
        <v>0.6</v>
      </c>
      <c r="V146" s="797" t="s">
        <v>253</v>
      </c>
      <c r="W146" s="1364">
        <f>IF(V146="Catastrófico",100%,IF(V146="Mayor",80%,IF(V146="Moderado",60%,IF(V146="Menor",40%,IF(V146="Leve",20%,"")))))</f>
        <v>0.4</v>
      </c>
      <c r="X146" s="863" t="str">
        <f>IF(Y146=100%,"Catastrófico",IF(Y146=80%,"Mayor",IF(Y146=60%,"Moderado",IF(Y146=40%,"Menor",IF(Y146=20%,"Leve","")))))</f>
        <v>Moderado</v>
      </c>
      <c r="Y146" s="1364">
        <f>IF(AND(U146="",W146=""),"",MAX(U146,W146))</f>
        <v>0.6</v>
      </c>
      <c r="Z146" s="1364" t="str">
        <f>CONCATENATE(R146,X146)</f>
        <v>AltaModerado</v>
      </c>
      <c r="AA146" s="851" t="str">
        <f>IF(Z146="Muy AltaLeve","Alto",IF(Z146="Muy AltaMenor","Alto",IF(Z146="Muy AltaModerado","Alto",IF(Z146="Muy AltaMayor","Alto",IF(Z146="Muy AltaCatastrófico","Extremo",IF(Z146="AltaLeve","Moderado",IF(Z146="AltaMenor","Moderado",IF(Z146="AltaModerado","Alto",IF(Z146="AltaMayor","Alto",IF(Z146="AltaCatastrófico","Extremo",IF(Z146="MediaLeve","Moderado",IF(Z146="MediaMenor","Moderado",IF(Z146="MediaModerado","Moderado",IF(Z146="MediaMayor","Alto",IF(Z146="MediaCatastrófico","Extremo",IF(Z146="BajaLeve","Bajo",IF(Z146="BajaMenor","Moderado",IF(Z146="BajaModerado","Moderado",IF(Z146="BajaMayor","Alto",IF(Z146="BajaCatastrófico","Extremo",IF(Z146="Muy BajaLeve","Bajo",IF(Z146="Muy BajaMenor","Bajo",IF(Z146="Muy BajaModerado","Moderado",IF(Z146="Muy BajaMayor","Alto",IF(Z146="Muy BajaCatastrófico","Extremo","")))))))))))))))))))))))))</f>
        <v>Alto</v>
      </c>
      <c r="AB146" s="98">
        <v>1</v>
      </c>
      <c r="AC146" s="9" t="s">
        <v>1553</v>
      </c>
      <c r="AD146" s="9">
        <v>3</v>
      </c>
      <c r="AE146" s="9" t="s">
        <v>1620</v>
      </c>
      <c r="AF146" s="100" t="str">
        <f t="shared" si="0"/>
        <v>Probabilidad</v>
      </c>
      <c r="AG146" s="10" t="s">
        <v>286</v>
      </c>
      <c r="AH146" s="759">
        <f t="shared" si="1"/>
        <v>0.15</v>
      </c>
      <c r="AI146" s="10" t="s">
        <v>217</v>
      </c>
      <c r="AJ146" s="759">
        <f t="shared" si="2"/>
        <v>0.15</v>
      </c>
      <c r="AK146" s="102">
        <f t="shared" si="3"/>
        <v>0.3</v>
      </c>
      <c r="AL146" s="101">
        <f>IFERROR(IF(AF146="Probabilidad",(S146-(+S146*AK146)),IF(AF146="Impacto",S146,"")),"")</f>
        <v>0.56000000000000005</v>
      </c>
      <c r="AM146" s="101">
        <f>IFERROR(IF(AF146="Impacto",(Y146-(+Y146*AK146)),IF(AF146="Probabilidad",Y146,"")),"")</f>
        <v>0.6</v>
      </c>
      <c r="AN146" s="51" t="s">
        <v>952</v>
      </c>
      <c r="AO146" s="51" t="s">
        <v>247</v>
      </c>
      <c r="AP146" s="51" t="s">
        <v>243</v>
      </c>
      <c r="AQ146" s="51" t="s">
        <v>221</v>
      </c>
      <c r="AR146" s="866" t="s">
        <v>1681</v>
      </c>
      <c r="AS146" s="854">
        <f>S146</f>
        <v>0.8</v>
      </c>
      <c r="AT146" s="854">
        <f>IF(AL146="","",MIN(AL146:AL151))</f>
        <v>8.4672000000000011E-2</v>
      </c>
      <c r="AU146" s="851" t="str">
        <f>IFERROR(IF(AT146="","",IF(AT146&lt;=0.2,"Muy Baja",IF(AT146&lt;=0.4,"Baja",IF(AT146&lt;=0.6,"Media",IF(AT146&lt;=0.8,"Alta","Muy Alta"))))),"")</f>
        <v>Muy Baja</v>
      </c>
      <c r="AV146" s="854">
        <f>Y146</f>
        <v>0.6</v>
      </c>
      <c r="AW146" s="854">
        <f>IF(AM146="","",MIN(AM146:AM151))</f>
        <v>0.6</v>
      </c>
      <c r="AX146" s="851" t="str">
        <f>IFERROR(IF(AW146="","",IF(AW146&lt;=0.2,"Leve",IF(AW146&lt;=0.4,"Menor",IF(AW146&lt;=0.6,"Moderado",IF(AW146&lt;=0.8,"Mayor","Catastrófico"))))),"")</f>
        <v>Moderado</v>
      </c>
      <c r="AY146" s="851" t="str">
        <f>AA146</f>
        <v>Alto</v>
      </c>
      <c r="AZ146" s="851" t="str">
        <f>IFERROR(IF(OR(AND(AU146="Muy Baja",AX146="Leve"),AND(AU146="Muy Baja",AX146="Menor"),AND(AU146="Baja",AX146="Leve")),"Bajo",IF(OR(AND(AU146="Muy baja",AX146="Moderado"),AND(AU146="Baja",AX146="Menor"),AND(AU146="Baja",AX146="Moderado"),AND(AU146="Media",AX146="Leve"),AND(AU146="Media",AX146="Menor"),AND(AU146="Media",AX146="Moderado"),AND(AU146="Alta",AX146="Leve"),AND(AU146="Alta",AX146="Menor")),"Moderado",IF(OR(AND(AU146="Muy Baja",AX146="Mayor"),AND(AU146="Baja",AX146="Mayor"),AND(AU146="Media",AX146="Mayor"),AND(AU146="Alta",AX146="Moderado"),AND(AU146="Alta",AX146="Mayor"),AND(AU146="Muy Alta",AX146="Leve"),AND(AU146="Muy Alta",AX146="Menor"),AND(AU146="Muy Alta",AX146="Moderado"),AND(AU146="Muy Alta",AX146="Mayor")),"Alto",IF(OR(AND(AU146="Muy Baja",AX146="Catastrófico"),AND(AU146="Baja",AX146="Catastrófico"),AND(AU146="Media",AX146="Catastrófico"),AND(AU146="Alta",AX146="Catastrófico"),AND(AU146="Muy Alta",AX146="Catastrófico")),"Extremo","")))),"")</f>
        <v>Moderado</v>
      </c>
      <c r="BA146" s="797" t="s">
        <v>223</v>
      </c>
      <c r="BB146" s="47" t="s">
        <v>1682</v>
      </c>
      <c r="BC146" s="47" t="s">
        <v>1683</v>
      </c>
      <c r="BD146" s="104">
        <f t="shared" si="13"/>
        <v>4</v>
      </c>
      <c r="BE146" s="9">
        <v>1</v>
      </c>
      <c r="BF146" s="9">
        <v>1</v>
      </c>
      <c r="BG146" s="9">
        <v>1</v>
      </c>
      <c r="BH146" s="9">
        <v>1</v>
      </c>
      <c r="BI146" s="47" t="s">
        <v>1624</v>
      </c>
      <c r="BJ146" s="47" t="s">
        <v>1625</v>
      </c>
      <c r="BK146" s="47" t="s">
        <v>1625</v>
      </c>
      <c r="BL146" s="47" t="s">
        <v>2888</v>
      </c>
      <c r="BM146" s="47" t="s">
        <v>2889</v>
      </c>
      <c r="BN146" s="49">
        <v>1</v>
      </c>
      <c r="BO146" s="49"/>
      <c r="BP146" s="49"/>
      <c r="BQ146" s="105">
        <f t="shared" si="14"/>
        <v>1</v>
      </c>
      <c r="BR146" s="761">
        <f t="shared" si="15"/>
        <v>0.25</v>
      </c>
      <c r="BS146" s="818" t="s">
        <v>609</v>
      </c>
      <c r="BT146" s="867" t="s">
        <v>2883</v>
      </c>
      <c r="BU146" s="867" t="s">
        <v>609</v>
      </c>
      <c r="BV146" s="870" t="s">
        <v>609</v>
      </c>
    </row>
    <row r="147" spans="1:74" ht="171.75" x14ac:dyDescent="0.25">
      <c r="A147" s="1062"/>
      <c r="B147" s="928"/>
      <c r="C147" s="1179"/>
      <c r="D147" s="828"/>
      <c r="E147" s="831"/>
      <c r="F147" s="834"/>
      <c r="G147" s="868"/>
      <c r="H147" s="837"/>
      <c r="I147" s="798"/>
      <c r="J147" s="840"/>
      <c r="K147" s="843"/>
      <c r="L147" s="804"/>
      <c r="M147" s="874"/>
      <c r="N147" s="868"/>
      <c r="O147" s="868"/>
      <c r="P147" s="868"/>
      <c r="Q147" s="880"/>
      <c r="R147" s="798"/>
      <c r="S147" s="1365"/>
      <c r="T147" s="798"/>
      <c r="U147" s="1365"/>
      <c r="V147" s="798"/>
      <c r="W147" s="1365"/>
      <c r="X147" s="864"/>
      <c r="Y147" s="1365"/>
      <c r="Z147" s="1365"/>
      <c r="AA147" s="852"/>
      <c r="AB147" s="152">
        <v>2</v>
      </c>
      <c r="AC147" s="151" t="s">
        <v>1684</v>
      </c>
      <c r="AD147" s="151">
        <v>4</v>
      </c>
      <c r="AE147" s="151" t="s">
        <v>1685</v>
      </c>
      <c r="AF147" s="147" t="str">
        <f t="shared" si="0"/>
        <v>Probabilidad</v>
      </c>
      <c r="AG147" s="153" t="s">
        <v>286</v>
      </c>
      <c r="AH147" s="760">
        <f t="shared" si="1"/>
        <v>0.15</v>
      </c>
      <c r="AI147" s="153" t="s">
        <v>814</v>
      </c>
      <c r="AJ147" s="760">
        <f t="shared" si="2"/>
        <v>0.25</v>
      </c>
      <c r="AK147" s="149">
        <f t="shared" si="3"/>
        <v>0.4</v>
      </c>
      <c r="AL147" s="154">
        <f>IFERROR(IF(AND(AF146="Probabilidad",AF147="Probabilidad"),(AL146-(+AL146*AK147)),IF(AF147="Probabilidad",(S146-(+S146*AK147)),IF(AF147="Impacto",AL146,""))),"")</f>
        <v>0.33600000000000002</v>
      </c>
      <c r="AM147" s="154">
        <f>IFERROR(IF(AND(AF146="Impacto",AF147="Impacto"),(AM146-(+AM146*AK147)),IF(AF147="Impacto",(Y146-(Y146*AK147)),IF(AF147="Probabilidad",AM146,""))),"")</f>
        <v>0.6</v>
      </c>
      <c r="AN147" s="155" t="s">
        <v>218</v>
      </c>
      <c r="AO147" s="155" t="s">
        <v>296</v>
      </c>
      <c r="AP147" s="155" t="s">
        <v>243</v>
      </c>
      <c r="AQ147" s="155" t="s">
        <v>221</v>
      </c>
      <c r="AR147" s="837"/>
      <c r="AS147" s="855"/>
      <c r="AT147" s="855"/>
      <c r="AU147" s="852"/>
      <c r="AV147" s="855"/>
      <c r="AW147" s="855"/>
      <c r="AX147" s="852"/>
      <c r="AY147" s="852"/>
      <c r="AZ147" s="852"/>
      <c r="BA147" s="798"/>
      <c r="BB147" s="131"/>
      <c r="BC147" s="131"/>
      <c r="BD147" s="175" t="str">
        <f t="shared" si="13"/>
        <v/>
      </c>
      <c r="BE147" s="151"/>
      <c r="BF147" s="151"/>
      <c r="BG147" s="151"/>
      <c r="BH147" s="151"/>
      <c r="BI147" s="131"/>
      <c r="BJ147" s="131"/>
      <c r="BK147" s="131"/>
      <c r="BL147" s="131"/>
      <c r="BM147" s="157"/>
      <c r="BN147" s="157"/>
      <c r="BO147" s="157"/>
      <c r="BP147" s="157"/>
      <c r="BQ147" s="158" t="str">
        <f t="shared" si="14"/>
        <v/>
      </c>
      <c r="BR147" s="762" t="str">
        <f t="shared" si="15"/>
        <v/>
      </c>
      <c r="BS147" s="819"/>
      <c r="BT147" s="868"/>
      <c r="BU147" s="868"/>
      <c r="BV147" s="871"/>
    </row>
    <row r="148" spans="1:74" ht="145.5" x14ac:dyDescent="0.25">
      <c r="A148" s="1062"/>
      <c r="B148" s="928"/>
      <c r="C148" s="1179"/>
      <c r="D148" s="828"/>
      <c r="E148" s="831"/>
      <c r="F148" s="834"/>
      <c r="G148" s="868"/>
      <c r="H148" s="837"/>
      <c r="I148" s="798"/>
      <c r="J148" s="840"/>
      <c r="K148" s="843"/>
      <c r="L148" s="804"/>
      <c r="M148" s="874"/>
      <c r="N148" s="868"/>
      <c r="O148" s="868"/>
      <c r="P148" s="868"/>
      <c r="Q148" s="880"/>
      <c r="R148" s="798"/>
      <c r="S148" s="1365"/>
      <c r="T148" s="798"/>
      <c r="U148" s="1365"/>
      <c r="V148" s="798"/>
      <c r="W148" s="1365"/>
      <c r="X148" s="864"/>
      <c r="Y148" s="1365"/>
      <c r="Z148" s="1365"/>
      <c r="AA148" s="852"/>
      <c r="AB148" s="152">
        <v>3</v>
      </c>
      <c r="AC148" s="151" t="s">
        <v>1686</v>
      </c>
      <c r="AD148" s="151">
        <v>3</v>
      </c>
      <c r="AE148" s="151" t="s">
        <v>1547</v>
      </c>
      <c r="AF148" s="147" t="str">
        <f t="shared" si="0"/>
        <v>Probabilidad</v>
      </c>
      <c r="AG148" s="153" t="s">
        <v>286</v>
      </c>
      <c r="AH148" s="760">
        <f t="shared" si="1"/>
        <v>0.15</v>
      </c>
      <c r="AI148" s="153" t="s">
        <v>217</v>
      </c>
      <c r="AJ148" s="760">
        <f t="shared" si="2"/>
        <v>0.15</v>
      </c>
      <c r="AK148" s="149">
        <f t="shared" si="3"/>
        <v>0.3</v>
      </c>
      <c r="AL148" s="154">
        <f>IFERROR(IF(AND(AF147="Probabilidad",AF148="Probabilidad"),(AL147-(+AL147*AK148)),IF(AND(AF147="Impacto",AF148="Probabilidad"),(AL146-(+AL146*AK148)),IF(AF148="Impacto",AL147,""))),"")</f>
        <v>0.23520000000000002</v>
      </c>
      <c r="AM148" s="154">
        <f>IFERROR(IF(AND(AF147="Impacto",AF148="Impacto"),(AM147-(+AM147*AK148)),IF(AND(AF147="Probabilidad",AF148="Impacto"),(AM146-(+AM146*AK148)),IF(AF148="Probabilidad",AM147,""))),"")</f>
        <v>0.6</v>
      </c>
      <c r="AN148" s="155" t="s">
        <v>218</v>
      </c>
      <c r="AO148" s="155" t="s">
        <v>219</v>
      </c>
      <c r="AP148" s="155" t="s">
        <v>243</v>
      </c>
      <c r="AQ148" s="155" t="s">
        <v>221</v>
      </c>
      <c r="AR148" s="837"/>
      <c r="AS148" s="855"/>
      <c r="AT148" s="855"/>
      <c r="AU148" s="852"/>
      <c r="AV148" s="855"/>
      <c r="AW148" s="855"/>
      <c r="AX148" s="852"/>
      <c r="AY148" s="852"/>
      <c r="AZ148" s="852"/>
      <c r="BA148" s="798"/>
      <c r="BB148" s="131"/>
      <c r="BC148" s="131"/>
      <c r="BD148" s="175" t="str">
        <f t="shared" si="13"/>
        <v/>
      </c>
      <c r="BE148" s="151"/>
      <c r="BF148" s="151"/>
      <c r="BG148" s="151"/>
      <c r="BH148" s="151"/>
      <c r="BI148" s="131"/>
      <c r="BJ148" s="131"/>
      <c r="BK148" s="131"/>
      <c r="BL148" s="131"/>
      <c r="BM148" s="157"/>
      <c r="BN148" s="157"/>
      <c r="BO148" s="157"/>
      <c r="BP148" s="157"/>
      <c r="BQ148" s="158" t="str">
        <f t="shared" si="14"/>
        <v/>
      </c>
      <c r="BR148" s="762" t="str">
        <f t="shared" si="15"/>
        <v/>
      </c>
      <c r="BS148" s="819"/>
      <c r="BT148" s="868"/>
      <c r="BU148" s="868"/>
      <c r="BV148" s="871"/>
    </row>
    <row r="149" spans="1:74" ht="145.5" x14ac:dyDescent="0.25">
      <c r="A149" s="1062"/>
      <c r="B149" s="928"/>
      <c r="C149" s="1179"/>
      <c r="D149" s="828"/>
      <c r="E149" s="831"/>
      <c r="F149" s="834"/>
      <c r="G149" s="868"/>
      <c r="H149" s="837"/>
      <c r="I149" s="798"/>
      <c r="J149" s="840"/>
      <c r="K149" s="843"/>
      <c r="L149" s="804"/>
      <c r="M149" s="874"/>
      <c r="N149" s="868"/>
      <c r="O149" s="868"/>
      <c r="P149" s="868"/>
      <c r="Q149" s="880"/>
      <c r="R149" s="798"/>
      <c r="S149" s="1365"/>
      <c r="T149" s="798"/>
      <c r="U149" s="1365"/>
      <c r="V149" s="798"/>
      <c r="W149" s="1365"/>
      <c r="X149" s="864"/>
      <c r="Y149" s="1365"/>
      <c r="Z149" s="1365"/>
      <c r="AA149" s="852"/>
      <c r="AB149" s="152">
        <v>4</v>
      </c>
      <c r="AC149" s="151" t="s">
        <v>1687</v>
      </c>
      <c r="AD149" s="151" t="s">
        <v>1688</v>
      </c>
      <c r="AE149" s="151" t="s">
        <v>1547</v>
      </c>
      <c r="AF149" s="147" t="str">
        <f t="shared" si="0"/>
        <v>Probabilidad</v>
      </c>
      <c r="AG149" s="153" t="s">
        <v>216</v>
      </c>
      <c r="AH149" s="760">
        <f t="shared" si="1"/>
        <v>0.25</v>
      </c>
      <c r="AI149" s="153" t="s">
        <v>217</v>
      </c>
      <c r="AJ149" s="760">
        <f t="shared" si="2"/>
        <v>0.15</v>
      </c>
      <c r="AK149" s="149">
        <f t="shared" si="3"/>
        <v>0.4</v>
      </c>
      <c r="AL149" s="154">
        <f>IFERROR(IF(AND(AF148="Probabilidad",AF149="Probabilidad"),(AL148-(+AL148*AK149)),IF(AND(AF148="Impacto",AF149="Probabilidad"),(AL147-(+AL147*AK149)),IF(AF149="Impacto",AL148,""))),"")</f>
        <v>0.14112000000000002</v>
      </c>
      <c r="AM149" s="154">
        <f>IFERROR(IF(AND(AF148="Impacto",AF149="Impacto"),(AM148-(+AM148*AK149)),IF(AND(AF148="Probabilidad",AF149="Impacto"),(AM147-(+AM147*AK149)),IF(AF149="Probabilidad",AM148,""))),"")</f>
        <v>0.6</v>
      </c>
      <c r="AN149" s="155" t="s">
        <v>218</v>
      </c>
      <c r="AO149" s="155" t="s">
        <v>475</v>
      </c>
      <c r="AP149" s="155" t="s">
        <v>243</v>
      </c>
      <c r="AQ149" s="155" t="s">
        <v>221</v>
      </c>
      <c r="AR149" s="837"/>
      <c r="AS149" s="855"/>
      <c r="AT149" s="855"/>
      <c r="AU149" s="852"/>
      <c r="AV149" s="855"/>
      <c r="AW149" s="855"/>
      <c r="AX149" s="852"/>
      <c r="AY149" s="852"/>
      <c r="AZ149" s="852"/>
      <c r="BA149" s="798"/>
      <c r="BB149" s="131"/>
      <c r="BC149" s="131"/>
      <c r="BD149" s="175" t="str">
        <f t="shared" si="13"/>
        <v/>
      </c>
      <c r="BE149" s="151"/>
      <c r="BF149" s="151"/>
      <c r="BG149" s="151"/>
      <c r="BH149" s="151"/>
      <c r="BI149" s="131"/>
      <c r="BJ149" s="131"/>
      <c r="BK149" s="131"/>
      <c r="BL149" s="131"/>
      <c r="BM149" s="157"/>
      <c r="BN149" s="157"/>
      <c r="BO149" s="157"/>
      <c r="BP149" s="157"/>
      <c r="BQ149" s="158" t="str">
        <f t="shared" si="14"/>
        <v/>
      </c>
      <c r="BR149" s="762" t="str">
        <f t="shared" si="15"/>
        <v/>
      </c>
      <c r="BS149" s="819"/>
      <c r="BT149" s="868"/>
      <c r="BU149" s="868"/>
      <c r="BV149" s="871"/>
    </row>
    <row r="150" spans="1:74" ht="171.75" x14ac:dyDescent="0.25">
      <c r="A150" s="1062"/>
      <c r="B150" s="928"/>
      <c r="C150" s="1179"/>
      <c r="D150" s="828"/>
      <c r="E150" s="831"/>
      <c r="F150" s="834"/>
      <c r="G150" s="868"/>
      <c r="H150" s="837"/>
      <c r="I150" s="798"/>
      <c r="J150" s="840"/>
      <c r="K150" s="843"/>
      <c r="L150" s="804"/>
      <c r="M150" s="874"/>
      <c r="N150" s="868"/>
      <c r="O150" s="868"/>
      <c r="P150" s="868"/>
      <c r="Q150" s="880"/>
      <c r="R150" s="798"/>
      <c r="S150" s="1365"/>
      <c r="T150" s="798"/>
      <c r="U150" s="1365"/>
      <c r="V150" s="798"/>
      <c r="W150" s="1365"/>
      <c r="X150" s="864"/>
      <c r="Y150" s="1365"/>
      <c r="Z150" s="1365"/>
      <c r="AA150" s="852"/>
      <c r="AB150" s="152">
        <v>5</v>
      </c>
      <c r="AC150" s="132" t="s">
        <v>1689</v>
      </c>
      <c r="AD150" s="132">
        <v>5</v>
      </c>
      <c r="AE150" s="132" t="s">
        <v>1690</v>
      </c>
      <c r="AF150" s="173" t="str">
        <f t="shared" si="0"/>
        <v>Probabilidad</v>
      </c>
      <c r="AG150" s="155" t="s">
        <v>216</v>
      </c>
      <c r="AH150" s="760">
        <f t="shared" si="1"/>
        <v>0.25</v>
      </c>
      <c r="AI150" s="155" t="s">
        <v>217</v>
      </c>
      <c r="AJ150" s="760">
        <f t="shared" si="2"/>
        <v>0.15</v>
      </c>
      <c r="AK150" s="149">
        <f t="shared" si="3"/>
        <v>0.4</v>
      </c>
      <c r="AL150" s="174">
        <f>IFERROR(IF(AND(AF149="Probabilidad",AF150="Probabilidad"),(AL149-(+AL149*AK150)),IF(AND(AF149="Impacto",AF150="Probabilidad"),(AL148-(+AL148*AK150)),IF(AF150="Impacto",AL149,""))),"")</f>
        <v>8.4672000000000011E-2</v>
      </c>
      <c r="AM150" s="174">
        <f>IFERROR(IF(AND(AF149="Impacto",AF150="Impacto"),(AM149-(+AM149*AK150)),IF(AND(AF149="Probabilidad",AF150="Impacto"),(AM148-(+AM148*AK150)),IF(AF150="Probabilidad",AM149,""))),"")</f>
        <v>0.6</v>
      </c>
      <c r="AN150" s="155" t="s">
        <v>952</v>
      </c>
      <c r="AO150" s="155" t="s">
        <v>296</v>
      </c>
      <c r="AP150" s="155" t="s">
        <v>243</v>
      </c>
      <c r="AQ150" s="155" t="s">
        <v>221</v>
      </c>
      <c r="AR150" s="837"/>
      <c r="AS150" s="855"/>
      <c r="AT150" s="855"/>
      <c r="AU150" s="852"/>
      <c r="AV150" s="855"/>
      <c r="AW150" s="855"/>
      <c r="AX150" s="852"/>
      <c r="AY150" s="852"/>
      <c r="AZ150" s="852"/>
      <c r="BA150" s="798"/>
      <c r="BB150" s="131"/>
      <c r="BC150" s="131"/>
      <c r="BD150" s="175" t="str">
        <f t="shared" si="13"/>
        <v/>
      </c>
      <c r="BE150" s="151"/>
      <c r="BF150" s="151"/>
      <c r="BG150" s="151"/>
      <c r="BH150" s="151"/>
      <c r="BI150" s="131"/>
      <c r="BJ150" s="131"/>
      <c r="BK150" s="131"/>
      <c r="BL150" s="131"/>
      <c r="BM150" s="157"/>
      <c r="BN150" s="157"/>
      <c r="BO150" s="157"/>
      <c r="BP150" s="157"/>
      <c r="BQ150" s="158" t="str">
        <f t="shared" si="14"/>
        <v/>
      </c>
      <c r="BR150" s="762" t="str">
        <f t="shared" si="15"/>
        <v/>
      </c>
      <c r="BS150" s="819"/>
      <c r="BT150" s="868"/>
      <c r="BU150" s="868"/>
      <c r="BV150" s="871"/>
    </row>
    <row r="151" spans="1:74" ht="15.75" thickBot="1" x14ac:dyDescent="0.3">
      <c r="A151" s="1062"/>
      <c r="B151" s="928"/>
      <c r="C151" s="1179"/>
      <c r="D151" s="829"/>
      <c r="E151" s="832"/>
      <c r="F151" s="835"/>
      <c r="G151" s="869"/>
      <c r="H151" s="838"/>
      <c r="I151" s="799"/>
      <c r="J151" s="841"/>
      <c r="K151" s="844"/>
      <c r="L151" s="805"/>
      <c r="M151" s="875"/>
      <c r="N151" s="869"/>
      <c r="O151" s="869"/>
      <c r="P151" s="869"/>
      <c r="Q151" s="881"/>
      <c r="R151" s="799"/>
      <c r="S151" s="1366"/>
      <c r="T151" s="799"/>
      <c r="U151" s="1366"/>
      <c r="V151" s="799"/>
      <c r="W151" s="1366"/>
      <c r="X151" s="865"/>
      <c r="Y151" s="1366"/>
      <c r="Z151" s="1366"/>
      <c r="AA151" s="853"/>
      <c r="AB151" s="164">
        <v>6</v>
      </c>
      <c r="AC151" s="305"/>
      <c r="AD151" s="305"/>
      <c r="AE151" s="305"/>
      <c r="AF151" s="345" t="str">
        <f t="shared" si="0"/>
        <v/>
      </c>
      <c r="AG151" s="346"/>
      <c r="AH151" s="763" t="str">
        <f t="shared" si="1"/>
        <v/>
      </c>
      <c r="AI151" s="346"/>
      <c r="AJ151" s="763" t="str">
        <f t="shared" si="2"/>
        <v/>
      </c>
      <c r="AK151" s="166" t="str">
        <f t="shared" si="3"/>
        <v/>
      </c>
      <c r="AL151" s="347" t="str">
        <f>IFERROR(IF(AND(AF150="Probabilidad",AF151="Probabilidad"),(AL150-(+AL150*AK151)),IF(AND(AF150="Impacto",AF151="Probabilidad"),(AL149-(+AL149*AK151)),IF(AF151="Impacto",AL150,""))),"")</f>
        <v/>
      </c>
      <c r="AM151" s="347" t="str">
        <f>IFERROR(IF(AND(AF150="Impacto",AF151="Impacto"),(AM150-(+AM150*AK151)),IF(AND(AF150="Probabilidad",AF151="Impacto"),(AM149-(+AM149*AK151)),IF(AF151="Probabilidad",AM150,""))),"")</f>
        <v/>
      </c>
      <c r="AN151" s="52"/>
      <c r="AO151" s="52"/>
      <c r="AP151" s="52"/>
      <c r="AQ151" s="52"/>
      <c r="AR151" s="838"/>
      <c r="AS151" s="856"/>
      <c r="AT151" s="856"/>
      <c r="AU151" s="853"/>
      <c r="AV151" s="856"/>
      <c r="AW151" s="856"/>
      <c r="AX151" s="853"/>
      <c r="AY151" s="853"/>
      <c r="AZ151" s="853"/>
      <c r="BA151" s="799"/>
      <c r="BB151" s="169"/>
      <c r="BC151" s="169"/>
      <c r="BD151" s="178" t="str">
        <f t="shared" si="13"/>
        <v/>
      </c>
      <c r="BE151" s="162"/>
      <c r="BF151" s="162"/>
      <c r="BG151" s="162"/>
      <c r="BH151" s="162"/>
      <c r="BI151" s="169"/>
      <c r="BJ151" s="169"/>
      <c r="BK151" s="169"/>
      <c r="BL151" s="169"/>
      <c r="BM151" s="170"/>
      <c r="BN151" s="170"/>
      <c r="BO151" s="170"/>
      <c r="BP151" s="170"/>
      <c r="BQ151" s="171" t="str">
        <f t="shared" si="14"/>
        <v/>
      </c>
      <c r="BR151" s="764" t="str">
        <f t="shared" si="15"/>
        <v/>
      </c>
      <c r="BS151" s="820"/>
      <c r="BT151" s="869"/>
      <c r="BU151" s="869"/>
      <c r="BV151" s="872"/>
    </row>
    <row r="152" spans="1:74" ht="171.75" customHeight="1" thickBot="1" x14ac:dyDescent="0.3">
      <c r="A152" s="1062"/>
      <c r="B152" s="928"/>
      <c r="C152" s="1179"/>
      <c r="D152" s="827" t="s">
        <v>1533</v>
      </c>
      <c r="E152" s="830" t="s">
        <v>289</v>
      </c>
      <c r="F152" s="833">
        <v>15</v>
      </c>
      <c r="G152" s="803" t="s">
        <v>1691</v>
      </c>
      <c r="H152" s="836" t="s">
        <v>1374</v>
      </c>
      <c r="I152" s="797" t="s">
        <v>1344</v>
      </c>
      <c r="J152" s="839" t="s">
        <v>2997</v>
      </c>
      <c r="K152" s="842" t="s">
        <v>324</v>
      </c>
      <c r="L152" s="803" t="s">
        <v>325</v>
      </c>
      <c r="M152" s="873" t="s">
        <v>1535</v>
      </c>
      <c r="N152" s="867" t="s">
        <v>1692</v>
      </c>
      <c r="O152" s="867" t="s">
        <v>1693</v>
      </c>
      <c r="P152" s="867" t="s">
        <v>609</v>
      </c>
      <c r="Q152" s="879" t="s">
        <v>609</v>
      </c>
      <c r="R152" s="797" t="s">
        <v>252</v>
      </c>
      <c r="S152" s="1364">
        <f>IF(R152="Muy Alta",100%,IF(R152="Alta",80%,IF(R152="Media",60%,IF(R152="Baja",40%,IF(R152="Muy Baja",20%,"")))))</f>
        <v>0.4</v>
      </c>
      <c r="T152" s="797" t="s">
        <v>253</v>
      </c>
      <c r="U152" s="1364">
        <f>IF(T152="Catastrófico",100%,IF(T152="Mayor",80%,IF(T152="Moderado",60%,IF(T152="Menor",40%,IF(T152="Leve",20%,"")))))</f>
        <v>0.4</v>
      </c>
      <c r="V152" s="797" t="s">
        <v>213</v>
      </c>
      <c r="W152" s="1364">
        <f>IF(V152="Catastrófico",100%,IF(V152="Mayor",80%,IF(V152="Moderado",60%,IF(V152="Menor",40%,IF(V152="Leve",20%,"")))))</f>
        <v>0.6</v>
      </c>
      <c r="X152" s="863" t="str">
        <f>IF(Y152=100%,"Catastrófico",IF(Y152=80%,"Mayor",IF(Y152=60%,"Moderado",IF(Y152=40%,"Menor",IF(Y152=20%,"Leve","")))))</f>
        <v>Moderado</v>
      </c>
      <c r="Y152" s="1364">
        <f>IF(AND(U152="",W152=""),"",MAX(U152,W152))</f>
        <v>0.6</v>
      </c>
      <c r="Z152" s="1364" t="str">
        <f>CONCATENATE(R152,X152)</f>
        <v>BajaModerado</v>
      </c>
      <c r="AA152" s="851" t="str">
        <f>IF(Z152="Muy AltaLeve","Alto",IF(Z152="Muy AltaMenor","Alto",IF(Z152="Muy AltaModerado","Alto",IF(Z152="Muy AltaMayor","Alto",IF(Z152="Muy AltaCatastrófico","Extremo",IF(Z152="AltaLeve","Moderado",IF(Z152="AltaMenor","Moderado",IF(Z152="AltaModerado","Alto",IF(Z152="AltaMayor","Alto",IF(Z152="AltaCatastrófico","Extremo",IF(Z152="MediaLeve","Moderado",IF(Z152="MediaMenor","Moderado",IF(Z152="MediaModerado","Moderado",IF(Z152="MediaMayor","Alto",IF(Z152="MediaCatastrófico","Extremo",IF(Z152="BajaLeve","Bajo",IF(Z152="BajaMenor","Moderado",IF(Z152="BajaModerado","Moderado",IF(Z152="BajaMayor","Alto",IF(Z152="BajaCatastrófico","Extremo",IF(Z152="Muy BajaLeve","Bajo",IF(Z152="Muy BajaMenor","Bajo",IF(Z152="Muy BajaModerado","Moderado",IF(Z152="Muy BajaMayor","Alto",IF(Z152="Muy BajaCatastrófico","Extremo","")))))))))))))))))))))))))</f>
        <v>Moderado</v>
      </c>
      <c r="AB152" s="98">
        <v>1</v>
      </c>
      <c r="AC152" s="304" t="s">
        <v>1694</v>
      </c>
      <c r="AD152" s="304">
        <v>1</v>
      </c>
      <c r="AE152" s="304" t="s">
        <v>1690</v>
      </c>
      <c r="AF152" s="348" t="str">
        <f t="shared" si="0"/>
        <v>Probabilidad</v>
      </c>
      <c r="AG152" s="349" t="s">
        <v>216</v>
      </c>
      <c r="AH152" s="759">
        <f t="shared" si="1"/>
        <v>0.25</v>
      </c>
      <c r="AI152" s="349" t="s">
        <v>217</v>
      </c>
      <c r="AJ152" s="759">
        <f t="shared" si="2"/>
        <v>0.15</v>
      </c>
      <c r="AK152" s="102">
        <f t="shared" si="3"/>
        <v>0.4</v>
      </c>
      <c r="AL152" s="350">
        <f>IFERROR(IF(AF152="Probabilidad",(S152-(+S152*AK152)),IF(AF152="Impacto",S152,"")),"")</f>
        <v>0.24</v>
      </c>
      <c r="AM152" s="350">
        <f>IFERROR(IF(AF152="Impacto",(Y152-(+Y152*AK152)),IF(AF152="Probabilidad",Y152,"")),"")</f>
        <v>0.6</v>
      </c>
      <c r="AN152" s="51" t="s">
        <v>952</v>
      </c>
      <c r="AO152" s="51" t="s">
        <v>296</v>
      </c>
      <c r="AP152" s="51" t="s">
        <v>243</v>
      </c>
      <c r="AQ152" s="51" t="s">
        <v>221</v>
      </c>
      <c r="AR152" s="866" t="s">
        <v>1695</v>
      </c>
      <c r="AS152" s="854">
        <f>S152</f>
        <v>0.4</v>
      </c>
      <c r="AT152" s="854">
        <f>IF(AL152="","",MIN(AL152:AL157))</f>
        <v>0.10079999999999999</v>
      </c>
      <c r="AU152" s="851" t="str">
        <f>IFERROR(IF(AT152="","",IF(AT152&lt;=0.2,"Muy Baja",IF(AT152&lt;=0.4,"Baja",IF(AT152&lt;=0.6,"Media",IF(AT152&lt;=0.8,"Alta","Muy Alta"))))),"")</f>
        <v>Muy Baja</v>
      </c>
      <c r="AV152" s="854">
        <f>Y152</f>
        <v>0.6</v>
      </c>
      <c r="AW152" s="854">
        <f>IF(AM152="","",MIN(AM152:AM157))</f>
        <v>0.6</v>
      </c>
      <c r="AX152" s="851" t="str">
        <f>IFERROR(IF(AW152="","",IF(AW152&lt;=0.2,"Leve",IF(AW152&lt;=0.4,"Menor",IF(AW152&lt;=0.6,"Moderado",IF(AW152&lt;=0.8,"Mayor","Catastrófico"))))),"")</f>
        <v>Moderado</v>
      </c>
      <c r="AY152" s="851" t="str">
        <f>AA152</f>
        <v>Moderado</v>
      </c>
      <c r="AZ152" s="851" t="str">
        <f>IFERROR(IF(OR(AND(AU152="Muy Baja",AX152="Leve"),AND(AU152="Muy Baja",AX152="Menor"),AND(AU152="Baja",AX152="Leve")),"Bajo",IF(OR(AND(AU152="Muy baja",AX152="Moderado"),AND(AU152="Baja",AX152="Menor"),AND(AU152="Baja",AX152="Moderado"),AND(AU152="Media",AX152="Leve"),AND(AU152="Media",AX152="Menor"),AND(AU152="Media",AX152="Moderado"),AND(AU152="Alta",AX152="Leve"),AND(AU152="Alta",AX152="Menor")),"Moderado",IF(OR(AND(AU152="Muy Baja",AX152="Mayor"),AND(AU152="Baja",AX152="Mayor"),AND(AU152="Media",AX152="Mayor"),AND(AU152="Alta",AX152="Moderado"),AND(AU152="Alta",AX152="Mayor"),AND(AU152="Muy Alta",AX152="Leve"),AND(AU152="Muy Alta",AX152="Menor"),AND(AU152="Muy Alta",AX152="Moderado"),AND(AU152="Muy Alta",AX152="Mayor")),"Alto",IF(OR(AND(AU152="Muy Baja",AX152="Catastrófico"),AND(AU152="Baja",AX152="Catastrófico"),AND(AU152="Media",AX152="Catastrófico"),AND(AU152="Alta",AX152="Catastrófico"),AND(AU152="Muy Alta",AX152="Catastrófico")),"Extremo","")))),"")</f>
        <v>Moderado</v>
      </c>
      <c r="BA152" s="797" t="s">
        <v>223</v>
      </c>
      <c r="BB152" s="47" t="s">
        <v>1696</v>
      </c>
      <c r="BC152" s="47" t="s">
        <v>1697</v>
      </c>
      <c r="BD152" s="104">
        <f t="shared" si="13"/>
        <v>1</v>
      </c>
      <c r="BE152" s="9">
        <v>1</v>
      </c>
      <c r="BF152" s="9"/>
      <c r="BG152" s="9"/>
      <c r="BH152" s="9"/>
      <c r="BI152" s="47" t="s">
        <v>1374</v>
      </c>
      <c r="BJ152" s="47" t="s">
        <v>1625</v>
      </c>
      <c r="BK152" s="47" t="s">
        <v>2890</v>
      </c>
      <c r="BL152" s="47" t="s">
        <v>2891</v>
      </c>
      <c r="BM152" s="49">
        <v>1</v>
      </c>
      <c r="BN152" s="49"/>
      <c r="BO152" s="49"/>
      <c r="BP152" s="49"/>
      <c r="BQ152" s="105">
        <f t="shared" si="14"/>
        <v>1</v>
      </c>
      <c r="BR152" s="761">
        <f t="shared" si="15"/>
        <v>1</v>
      </c>
      <c r="BS152" s="818" t="s">
        <v>609</v>
      </c>
      <c r="BT152" s="867" t="s">
        <v>2883</v>
      </c>
      <c r="BU152" s="867" t="s">
        <v>609</v>
      </c>
      <c r="BV152" s="870" t="s">
        <v>609</v>
      </c>
    </row>
    <row r="153" spans="1:74" ht="120" x14ac:dyDescent="0.25">
      <c r="A153" s="1062"/>
      <c r="B153" s="928"/>
      <c r="C153" s="1179"/>
      <c r="D153" s="828"/>
      <c r="E153" s="831"/>
      <c r="F153" s="834"/>
      <c r="G153" s="804"/>
      <c r="H153" s="837"/>
      <c r="I153" s="798"/>
      <c r="J153" s="840"/>
      <c r="K153" s="843"/>
      <c r="L153" s="804"/>
      <c r="M153" s="874"/>
      <c r="N153" s="868"/>
      <c r="O153" s="868"/>
      <c r="P153" s="868"/>
      <c r="Q153" s="880"/>
      <c r="R153" s="798"/>
      <c r="S153" s="1365"/>
      <c r="T153" s="798"/>
      <c r="U153" s="1365"/>
      <c r="V153" s="798"/>
      <c r="W153" s="1365"/>
      <c r="X153" s="864"/>
      <c r="Y153" s="1365"/>
      <c r="Z153" s="1365"/>
      <c r="AA153" s="852"/>
      <c r="AB153" s="152">
        <v>2</v>
      </c>
      <c r="AC153" s="9" t="s">
        <v>1553</v>
      </c>
      <c r="AD153" s="151">
        <v>1</v>
      </c>
      <c r="AE153" s="151" t="s">
        <v>1698</v>
      </c>
      <c r="AF153" s="147" t="str">
        <f t="shared" si="0"/>
        <v>Probabilidad</v>
      </c>
      <c r="AG153" s="153" t="s">
        <v>286</v>
      </c>
      <c r="AH153" s="760">
        <f t="shared" si="1"/>
        <v>0.15</v>
      </c>
      <c r="AI153" s="153" t="s">
        <v>217</v>
      </c>
      <c r="AJ153" s="760">
        <f t="shared" si="2"/>
        <v>0.15</v>
      </c>
      <c r="AK153" s="149">
        <f t="shared" si="3"/>
        <v>0.3</v>
      </c>
      <c r="AL153" s="154">
        <f>IFERROR(IF(AND(AF152="Probabilidad",AF153="Probabilidad"),(AL152-(+AL152*AK153)),IF(AF153="Probabilidad",(S152-(+S152*AK153)),IF(AF153="Impacto",AL152,""))),"")</f>
        <v>0.16799999999999998</v>
      </c>
      <c r="AM153" s="154">
        <f>IFERROR(IF(AND(AF152="Impacto",AF153="Impacto"),(AM152-(+AM152*AK153)),IF(AF153="Impacto",(Y152-(Y152*AK153)),IF(AF153="Probabilidad",AM152,""))),"")</f>
        <v>0.6</v>
      </c>
      <c r="AN153" s="155" t="s">
        <v>952</v>
      </c>
      <c r="AO153" s="155" t="s">
        <v>247</v>
      </c>
      <c r="AP153" s="155" t="s">
        <v>243</v>
      </c>
      <c r="AQ153" s="155" t="s">
        <v>221</v>
      </c>
      <c r="AR153" s="837"/>
      <c r="AS153" s="855"/>
      <c r="AT153" s="855"/>
      <c r="AU153" s="852"/>
      <c r="AV153" s="855"/>
      <c r="AW153" s="855"/>
      <c r="AX153" s="852"/>
      <c r="AY153" s="852"/>
      <c r="AZ153" s="852"/>
      <c r="BA153" s="798"/>
      <c r="BB153" s="131"/>
      <c r="BC153" s="131"/>
      <c r="BD153" s="175" t="str">
        <f t="shared" si="13"/>
        <v/>
      </c>
      <c r="BE153" s="151"/>
      <c r="BF153" s="151"/>
      <c r="BG153" s="151"/>
      <c r="BH153" s="151"/>
      <c r="BI153" s="131"/>
      <c r="BJ153" s="131"/>
      <c r="BK153" s="131"/>
      <c r="BL153" s="131"/>
      <c r="BM153" s="157"/>
      <c r="BN153" s="157"/>
      <c r="BO153" s="157"/>
      <c r="BP153" s="157"/>
      <c r="BQ153" s="158" t="str">
        <f t="shared" si="14"/>
        <v/>
      </c>
      <c r="BR153" s="762" t="str">
        <f t="shared" si="15"/>
        <v/>
      </c>
      <c r="BS153" s="819"/>
      <c r="BT153" s="868"/>
      <c r="BU153" s="868"/>
      <c r="BV153" s="871"/>
    </row>
    <row r="154" spans="1:74" ht="171.75" x14ac:dyDescent="0.25">
      <c r="A154" s="1062"/>
      <c r="B154" s="928"/>
      <c r="C154" s="1179"/>
      <c r="D154" s="828"/>
      <c r="E154" s="831"/>
      <c r="F154" s="834"/>
      <c r="G154" s="804"/>
      <c r="H154" s="837"/>
      <c r="I154" s="798"/>
      <c r="J154" s="840"/>
      <c r="K154" s="843"/>
      <c r="L154" s="804"/>
      <c r="M154" s="874"/>
      <c r="N154" s="868"/>
      <c r="O154" s="868"/>
      <c r="P154" s="868"/>
      <c r="Q154" s="880"/>
      <c r="R154" s="798"/>
      <c r="S154" s="1365"/>
      <c r="T154" s="798"/>
      <c r="U154" s="1365"/>
      <c r="V154" s="798"/>
      <c r="W154" s="1365"/>
      <c r="X154" s="864"/>
      <c r="Y154" s="1365"/>
      <c r="Z154" s="1365"/>
      <c r="AA154" s="852"/>
      <c r="AB154" s="152">
        <v>3</v>
      </c>
      <c r="AC154" s="151" t="s">
        <v>1699</v>
      </c>
      <c r="AD154" s="151">
        <v>1</v>
      </c>
      <c r="AE154" s="151" t="s">
        <v>1698</v>
      </c>
      <c r="AF154" s="147" t="str">
        <f t="shared" si="0"/>
        <v>Probabilidad</v>
      </c>
      <c r="AG154" s="153" t="s">
        <v>216</v>
      </c>
      <c r="AH154" s="760">
        <f t="shared" si="1"/>
        <v>0.25</v>
      </c>
      <c r="AI154" s="153" t="s">
        <v>217</v>
      </c>
      <c r="AJ154" s="760">
        <f t="shared" si="2"/>
        <v>0.15</v>
      </c>
      <c r="AK154" s="149">
        <f t="shared" si="3"/>
        <v>0.4</v>
      </c>
      <c r="AL154" s="154">
        <f>IFERROR(IF(AND(AF153="Probabilidad",AF154="Probabilidad"),(AL153-(+AL153*AK154)),IF(AND(AF153="Impacto",AF154="Probabilidad"),(AL152-(+AL152*AK154)),IF(AF154="Impacto",AL153,""))),"")</f>
        <v>0.10079999999999999</v>
      </c>
      <c r="AM154" s="154">
        <f>IFERROR(IF(AND(AF153="Impacto",AF154="Impacto"),(AM153-(+AM153*AK154)),IF(AND(AF153="Probabilidad",AF154="Impacto"),(AM152-(+AM152*AK154)),IF(AF154="Probabilidad",AM153,""))),"")</f>
        <v>0.6</v>
      </c>
      <c r="AN154" s="155" t="s">
        <v>952</v>
      </c>
      <c r="AO154" s="155" t="s">
        <v>296</v>
      </c>
      <c r="AP154" s="155" t="s">
        <v>243</v>
      </c>
      <c r="AQ154" s="155" t="s">
        <v>221</v>
      </c>
      <c r="AR154" s="837"/>
      <c r="AS154" s="855"/>
      <c r="AT154" s="855"/>
      <c r="AU154" s="852"/>
      <c r="AV154" s="855"/>
      <c r="AW154" s="855"/>
      <c r="AX154" s="852"/>
      <c r="AY154" s="852"/>
      <c r="AZ154" s="852"/>
      <c r="BA154" s="798"/>
      <c r="BB154" s="131"/>
      <c r="BC154" s="131"/>
      <c r="BD154" s="175" t="str">
        <f t="shared" si="13"/>
        <v/>
      </c>
      <c r="BE154" s="151"/>
      <c r="BF154" s="151"/>
      <c r="BG154" s="151"/>
      <c r="BH154" s="151"/>
      <c r="BI154" s="131"/>
      <c r="BJ154" s="131"/>
      <c r="BK154" s="131"/>
      <c r="BL154" s="131"/>
      <c r="BM154" s="157"/>
      <c r="BN154" s="157"/>
      <c r="BO154" s="157"/>
      <c r="BP154" s="157"/>
      <c r="BQ154" s="158" t="str">
        <f t="shared" si="14"/>
        <v/>
      </c>
      <c r="BR154" s="762" t="str">
        <f t="shared" si="15"/>
        <v/>
      </c>
      <c r="BS154" s="819"/>
      <c r="BT154" s="868"/>
      <c r="BU154" s="868"/>
      <c r="BV154" s="871"/>
    </row>
    <row r="155" spans="1:74" x14ac:dyDescent="0.25">
      <c r="A155" s="1062"/>
      <c r="B155" s="928"/>
      <c r="C155" s="1179"/>
      <c r="D155" s="828"/>
      <c r="E155" s="831"/>
      <c r="F155" s="834"/>
      <c r="G155" s="804"/>
      <c r="H155" s="837"/>
      <c r="I155" s="798"/>
      <c r="J155" s="840"/>
      <c r="K155" s="843"/>
      <c r="L155" s="804"/>
      <c r="M155" s="874"/>
      <c r="N155" s="868"/>
      <c r="O155" s="868"/>
      <c r="P155" s="868"/>
      <c r="Q155" s="880"/>
      <c r="R155" s="798"/>
      <c r="S155" s="1365"/>
      <c r="T155" s="798"/>
      <c r="U155" s="1365"/>
      <c r="V155" s="798"/>
      <c r="W155" s="1365"/>
      <c r="X155" s="864"/>
      <c r="Y155" s="1365"/>
      <c r="Z155" s="1365"/>
      <c r="AA155" s="852"/>
      <c r="AB155" s="152">
        <v>4</v>
      </c>
      <c r="AC155" s="151"/>
      <c r="AD155" s="151"/>
      <c r="AE155" s="151"/>
      <c r="AF155" s="147" t="str">
        <f t="shared" si="0"/>
        <v/>
      </c>
      <c r="AG155" s="153"/>
      <c r="AH155" s="760" t="str">
        <f t="shared" si="1"/>
        <v/>
      </c>
      <c r="AI155" s="153"/>
      <c r="AJ155" s="760" t="str">
        <f t="shared" si="2"/>
        <v/>
      </c>
      <c r="AK155" s="149" t="str">
        <f t="shared" si="3"/>
        <v/>
      </c>
      <c r="AL155" s="154" t="str">
        <f>IFERROR(IF(AND(AF154="Probabilidad",AF155="Probabilidad"),(AL154-(+AL154*AK155)),IF(AND(AF154="Impacto",AF155="Probabilidad"),(AL153-(+AL153*AK155)),IF(AF155="Impacto",AL154,""))),"")</f>
        <v/>
      </c>
      <c r="AM155" s="154" t="str">
        <f>IFERROR(IF(AND(AF154="Impacto",AF155="Impacto"),(AM154-(+AM154*AK155)),IF(AND(AF154="Probabilidad",AF155="Impacto"),(AM153-(+AM153*AK155)),IF(AF155="Probabilidad",AM154,""))),"")</f>
        <v/>
      </c>
      <c r="AN155" s="155"/>
      <c r="AO155" s="155"/>
      <c r="AP155" s="155"/>
      <c r="AQ155" s="155"/>
      <c r="AR155" s="837"/>
      <c r="AS155" s="855"/>
      <c r="AT155" s="855"/>
      <c r="AU155" s="852"/>
      <c r="AV155" s="855"/>
      <c r="AW155" s="855"/>
      <c r="AX155" s="852"/>
      <c r="AY155" s="852"/>
      <c r="AZ155" s="852"/>
      <c r="BA155" s="798"/>
      <c r="BB155" s="131"/>
      <c r="BC155" s="131"/>
      <c r="BD155" s="175" t="str">
        <f t="shared" si="13"/>
        <v/>
      </c>
      <c r="BE155" s="151"/>
      <c r="BF155" s="151"/>
      <c r="BG155" s="151"/>
      <c r="BH155" s="151"/>
      <c r="BI155" s="131"/>
      <c r="BJ155" s="131"/>
      <c r="BK155" s="131"/>
      <c r="BL155" s="131"/>
      <c r="BM155" s="157"/>
      <c r="BN155" s="157"/>
      <c r="BO155" s="157"/>
      <c r="BP155" s="157"/>
      <c r="BQ155" s="158" t="str">
        <f t="shared" si="14"/>
        <v/>
      </c>
      <c r="BR155" s="762" t="str">
        <f t="shared" si="15"/>
        <v/>
      </c>
      <c r="BS155" s="819"/>
      <c r="BT155" s="868"/>
      <c r="BU155" s="868"/>
      <c r="BV155" s="871"/>
    </row>
    <row r="156" spans="1:74" x14ac:dyDescent="0.25">
      <c r="A156" s="1062"/>
      <c r="B156" s="928"/>
      <c r="C156" s="1179"/>
      <c r="D156" s="828"/>
      <c r="E156" s="831"/>
      <c r="F156" s="834"/>
      <c r="G156" s="804"/>
      <c r="H156" s="837"/>
      <c r="I156" s="798"/>
      <c r="J156" s="840"/>
      <c r="K156" s="843"/>
      <c r="L156" s="804"/>
      <c r="M156" s="874"/>
      <c r="N156" s="868"/>
      <c r="O156" s="868"/>
      <c r="P156" s="868"/>
      <c r="Q156" s="880"/>
      <c r="R156" s="798"/>
      <c r="S156" s="1365"/>
      <c r="T156" s="798"/>
      <c r="U156" s="1365"/>
      <c r="V156" s="798"/>
      <c r="W156" s="1365"/>
      <c r="X156" s="864"/>
      <c r="Y156" s="1365"/>
      <c r="Z156" s="1365"/>
      <c r="AA156" s="852"/>
      <c r="AB156" s="152">
        <v>5</v>
      </c>
      <c r="AC156" s="151"/>
      <c r="AD156" s="151"/>
      <c r="AE156" s="151"/>
      <c r="AF156" s="147" t="str">
        <f t="shared" si="0"/>
        <v/>
      </c>
      <c r="AG156" s="153"/>
      <c r="AH156" s="760" t="str">
        <f t="shared" si="1"/>
        <v/>
      </c>
      <c r="AI156" s="153"/>
      <c r="AJ156" s="760" t="str">
        <f t="shared" si="2"/>
        <v/>
      </c>
      <c r="AK156" s="149" t="str">
        <f t="shared" si="3"/>
        <v/>
      </c>
      <c r="AL156" s="154" t="str">
        <f>IFERROR(IF(AND(AF155="Probabilidad",AF156="Probabilidad"),(AL155-(+AL155*AK156)),IF(AND(AF155="Impacto",AF156="Probabilidad"),(AL154-(+AL154*AK156)),IF(AF156="Impacto",AL155,""))),"")</f>
        <v/>
      </c>
      <c r="AM156" s="154" t="str">
        <f>IFERROR(IF(AND(AF155="Impacto",AF156="Impacto"),(AM155-(+AM155*AK156)),IF(AND(AF155="Probabilidad",AF156="Impacto"),(AM154-(+AM154*AK156)),IF(AF156="Probabilidad",AM155,""))),"")</f>
        <v/>
      </c>
      <c r="AN156" s="155"/>
      <c r="AO156" s="155"/>
      <c r="AP156" s="155"/>
      <c r="AQ156" s="155"/>
      <c r="AR156" s="837"/>
      <c r="AS156" s="855"/>
      <c r="AT156" s="855"/>
      <c r="AU156" s="852"/>
      <c r="AV156" s="855"/>
      <c r="AW156" s="855"/>
      <c r="AX156" s="852"/>
      <c r="AY156" s="852"/>
      <c r="AZ156" s="852"/>
      <c r="BA156" s="798"/>
      <c r="BB156" s="131"/>
      <c r="BC156" s="131"/>
      <c r="BD156" s="175" t="str">
        <f t="shared" si="13"/>
        <v/>
      </c>
      <c r="BE156" s="151"/>
      <c r="BF156" s="151"/>
      <c r="BG156" s="151"/>
      <c r="BH156" s="151"/>
      <c r="BI156" s="131"/>
      <c r="BJ156" s="131"/>
      <c r="BK156" s="131"/>
      <c r="BL156" s="131"/>
      <c r="BM156" s="157"/>
      <c r="BN156" s="157"/>
      <c r="BO156" s="157"/>
      <c r="BP156" s="157"/>
      <c r="BQ156" s="158" t="str">
        <f t="shared" si="14"/>
        <v/>
      </c>
      <c r="BR156" s="762" t="str">
        <f t="shared" si="15"/>
        <v/>
      </c>
      <c r="BS156" s="819"/>
      <c r="BT156" s="868"/>
      <c r="BU156" s="868"/>
      <c r="BV156" s="871"/>
    </row>
    <row r="157" spans="1:74" ht="15.75" thickBot="1" x14ac:dyDescent="0.3">
      <c r="A157" s="1062"/>
      <c r="B157" s="928"/>
      <c r="C157" s="1179"/>
      <c r="D157" s="829"/>
      <c r="E157" s="832"/>
      <c r="F157" s="835"/>
      <c r="G157" s="805"/>
      <c r="H157" s="838"/>
      <c r="I157" s="799"/>
      <c r="J157" s="841"/>
      <c r="K157" s="844"/>
      <c r="L157" s="805"/>
      <c r="M157" s="875"/>
      <c r="N157" s="869"/>
      <c r="O157" s="869"/>
      <c r="P157" s="869"/>
      <c r="Q157" s="881"/>
      <c r="R157" s="799"/>
      <c r="S157" s="1366"/>
      <c r="T157" s="799"/>
      <c r="U157" s="1366"/>
      <c r="V157" s="799"/>
      <c r="W157" s="1366"/>
      <c r="X157" s="865"/>
      <c r="Y157" s="1366"/>
      <c r="Z157" s="1366"/>
      <c r="AA157" s="853"/>
      <c r="AB157" s="164">
        <v>6</v>
      </c>
      <c r="AC157" s="162"/>
      <c r="AD157" s="162"/>
      <c r="AE157" s="162"/>
      <c r="AF157" s="177" t="str">
        <f t="shared" si="0"/>
        <v/>
      </c>
      <c r="AG157" s="165"/>
      <c r="AH157" s="763" t="str">
        <f t="shared" si="1"/>
        <v/>
      </c>
      <c r="AI157" s="165"/>
      <c r="AJ157" s="763" t="str">
        <f t="shared" si="2"/>
        <v/>
      </c>
      <c r="AK157" s="166" t="str">
        <f t="shared" si="3"/>
        <v/>
      </c>
      <c r="AL157" s="222" t="str">
        <f>IFERROR(IF(AND(AF156="Probabilidad",AF157="Probabilidad"),(AL156-(+AL156*AK157)),IF(AND(AF156="Impacto",AF157="Probabilidad"),(AL155-(+AL155*AK157)),IF(AF157="Impacto",AL156,""))),"")</f>
        <v/>
      </c>
      <c r="AM157" s="222" t="str">
        <f>IFERROR(IF(AND(AF156="Impacto",AF157="Impacto"),(AM156-(+AM156*AK157)),IF(AND(AF156="Probabilidad",AF157="Impacto"),(AM155-(+AM155*AK157)),IF(AF157="Probabilidad",AM156,""))),"")</f>
        <v/>
      </c>
      <c r="AN157" s="52"/>
      <c r="AO157" s="52"/>
      <c r="AP157" s="52"/>
      <c r="AQ157" s="52"/>
      <c r="AR157" s="838"/>
      <c r="AS157" s="856"/>
      <c r="AT157" s="856"/>
      <c r="AU157" s="853"/>
      <c r="AV157" s="856"/>
      <c r="AW157" s="856"/>
      <c r="AX157" s="853"/>
      <c r="AY157" s="853"/>
      <c r="AZ157" s="853"/>
      <c r="BA157" s="799"/>
      <c r="BB157" s="169"/>
      <c r="BC157" s="169"/>
      <c r="BD157" s="178" t="str">
        <f t="shared" si="13"/>
        <v/>
      </c>
      <c r="BE157" s="162"/>
      <c r="BF157" s="162"/>
      <c r="BG157" s="162"/>
      <c r="BH157" s="162"/>
      <c r="BI157" s="169"/>
      <c r="BJ157" s="169"/>
      <c r="BK157" s="169"/>
      <c r="BL157" s="169"/>
      <c r="BM157" s="170"/>
      <c r="BN157" s="170"/>
      <c r="BO157" s="170"/>
      <c r="BP157" s="170"/>
      <c r="BQ157" s="171" t="str">
        <f t="shared" si="14"/>
        <v/>
      </c>
      <c r="BR157" s="764" t="str">
        <f t="shared" si="15"/>
        <v/>
      </c>
      <c r="BS157" s="820"/>
      <c r="BT157" s="869"/>
      <c r="BU157" s="869"/>
      <c r="BV157" s="872"/>
    </row>
    <row r="158" spans="1:74" ht="145.5" customHeight="1" x14ac:dyDescent="0.25">
      <c r="A158" s="1062"/>
      <c r="B158" s="928"/>
      <c r="C158" s="1179"/>
      <c r="D158" s="827" t="s">
        <v>1533</v>
      </c>
      <c r="E158" s="830" t="s">
        <v>289</v>
      </c>
      <c r="F158" s="833">
        <v>16</v>
      </c>
      <c r="G158" s="803" t="s">
        <v>1691</v>
      </c>
      <c r="H158" s="836" t="s">
        <v>1374</v>
      </c>
      <c r="I158" s="797" t="s">
        <v>1345</v>
      </c>
      <c r="J158" s="839" t="s">
        <v>2998</v>
      </c>
      <c r="K158" s="842" t="s">
        <v>324</v>
      </c>
      <c r="L158" s="803" t="s">
        <v>325</v>
      </c>
      <c r="M158" s="873" t="s">
        <v>1535</v>
      </c>
      <c r="N158" s="803" t="s">
        <v>1700</v>
      </c>
      <c r="O158" s="803" t="s">
        <v>1701</v>
      </c>
      <c r="P158" s="867" t="s">
        <v>609</v>
      </c>
      <c r="Q158" s="879" t="s">
        <v>609</v>
      </c>
      <c r="R158" s="797" t="s">
        <v>272</v>
      </c>
      <c r="S158" s="1364">
        <f>IF(R158="Muy Alta",100%,IF(R158="Alta",80%,IF(R158="Media",60%,IF(R158="Baja",40%,IF(R158="Muy Baja",20%,"")))))</f>
        <v>0.2</v>
      </c>
      <c r="T158" s="797" t="s">
        <v>328</v>
      </c>
      <c r="U158" s="1364">
        <f>IF(T158="Catastrófico",100%,IF(T158="Mayor",80%,IF(T158="Moderado",60%,IF(T158="Menor",40%,IF(T158="Leve",20%,"")))))</f>
        <v>0.2</v>
      </c>
      <c r="V158" s="797" t="s">
        <v>328</v>
      </c>
      <c r="W158" s="1364">
        <f>IF(V158="Catastrófico",100%,IF(V158="Mayor",80%,IF(V158="Moderado",60%,IF(V158="Menor",40%,IF(V158="Leve",20%,"")))))</f>
        <v>0.2</v>
      </c>
      <c r="X158" s="863" t="str">
        <f>IF(Y158=100%,"Catastrófico",IF(Y158=80%,"Mayor",IF(Y158=60%,"Moderado",IF(Y158=40%,"Menor",IF(Y158=20%,"Leve","")))))</f>
        <v>Leve</v>
      </c>
      <c r="Y158" s="1364">
        <f>IF(AND(U158="",W158=""),"",MAX(U158,W158))</f>
        <v>0.2</v>
      </c>
      <c r="Z158" s="1364" t="str">
        <f>CONCATENATE(R158,X158)</f>
        <v>Muy BajaLeve</v>
      </c>
      <c r="AA158" s="851" t="str">
        <f>IF(Z158="Muy AltaLeve","Alto",IF(Z158="Muy AltaMenor","Alto",IF(Z158="Muy AltaModerado","Alto",IF(Z158="Muy AltaMayor","Alto",IF(Z158="Muy AltaCatastrófico","Extremo",IF(Z158="AltaLeve","Moderado",IF(Z158="AltaMenor","Moderado",IF(Z158="AltaModerado","Alto",IF(Z158="AltaMayor","Alto",IF(Z158="AltaCatastrófico","Extremo",IF(Z158="MediaLeve","Moderado",IF(Z158="MediaMenor","Moderado",IF(Z158="MediaModerado","Moderado",IF(Z158="MediaMayor","Alto",IF(Z158="MediaCatastrófico","Extremo",IF(Z158="BajaLeve","Bajo",IF(Z158="BajaMenor","Moderado",IF(Z158="BajaModerado","Moderado",IF(Z158="BajaMayor","Alto",IF(Z158="BajaCatastrófico","Extremo",IF(Z158="Muy BajaLeve","Bajo",IF(Z158="Muy BajaMenor","Bajo",IF(Z158="Muy BajaModerado","Moderado",IF(Z158="Muy BajaMayor","Alto",IF(Z158="Muy BajaCatastrófico","Extremo","")))))))))))))))))))))))))</f>
        <v>Bajo</v>
      </c>
      <c r="AB158" s="98">
        <v>1</v>
      </c>
      <c r="AC158" s="9" t="s">
        <v>1553</v>
      </c>
      <c r="AD158" s="9" t="s">
        <v>658</v>
      </c>
      <c r="AE158" s="9" t="s">
        <v>1698</v>
      </c>
      <c r="AF158" s="100" t="str">
        <f t="shared" si="0"/>
        <v>Probabilidad</v>
      </c>
      <c r="AG158" s="10" t="s">
        <v>216</v>
      </c>
      <c r="AH158" s="759">
        <f t="shared" si="1"/>
        <v>0.25</v>
      </c>
      <c r="AI158" s="10" t="s">
        <v>217</v>
      </c>
      <c r="AJ158" s="759">
        <f t="shared" si="2"/>
        <v>0.15</v>
      </c>
      <c r="AK158" s="102">
        <f t="shared" si="3"/>
        <v>0.4</v>
      </c>
      <c r="AL158" s="101">
        <f>IFERROR(IF(AF158="Probabilidad",(S158-(+S158*AK158)),IF(AF158="Impacto",S158,"")),"")</f>
        <v>0.12</v>
      </c>
      <c r="AM158" s="101">
        <f>IFERROR(IF(AF158="Impacto",(Y158-(+Y158*AK158)),IF(AF158="Probabilidad",Y158,"")),"")</f>
        <v>0.2</v>
      </c>
      <c r="AN158" s="51" t="s">
        <v>952</v>
      </c>
      <c r="AO158" s="51" t="s">
        <v>247</v>
      </c>
      <c r="AP158" s="51" t="s">
        <v>243</v>
      </c>
      <c r="AQ158" s="51" t="s">
        <v>221</v>
      </c>
      <c r="AR158" s="866" t="s">
        <v>1695</v>
      </c>
      <c r="AS158" s="854">
        <f>S158</f>
        <v>0.2</v>
      </c>
      <c r="AT158" s="854">
        <f>IF(AL158="","",MIN(AL158:AL163))</f>
        <v>0.12</v>
      </c>
      <c r="AU158" s="851" t="str">
        <f>IFERROR(IF(AT158="","",IF(AT158&lt;=0.2,"Muy Baja",IF(AT158&lt;=0.4,"Baja",IF(AT158&lt;=0.6,"Media",IF(AT158&lt;=0.8,"Alta","Muy Alta"))))),"")</f>
        <v>Muy Baja</v>
      </c>
      <c r="AV158" s="854">
        <f>Y158</f>
        <v>0.2</v>
      </c>
      <c r="AW158" s="854">
        <f>IF(AM158="","",MIN(AM158:AM163))</f>
        <v>0.2</v>
      </c>
      <c r="AX158" s="851" t="str">
        <f>IFERROR(IF(AW158="","",IF(AW158&lt;=0.2,"Leve",IF(AW158&lt;=0.4,"Menor",IF(AW158&lt;=0.6,"Moderado",IF(AW158&lt;=0.8,"Mayor","Catastrófico"))))),"")</f>
        <v>Leve</v>
      </c>
      <c r="AY158" s="851" t="str">
        <f>AA158</f>
        <v>Bajo</v>
      </c>
      <c r="AZ158" s="851" t="str">
        <f>IFERROR(IF(OR(AND(AU158="Muy Baja",AX158="Leve"),AND(AU158="Muy Baja",AX158="Menor"),AND(AU158="Baja",AX158="Leve")),"Bajo",IF(OR(AND(AU158="Muy baja",AX158="Moderado"),AND(AU158="Baja",AX158="Menor"),AND(AU158="Baja",AX158="Moderado"),AND(AU158="Media",AX158="Leve"),AND(AU158="Media",AX158="Menor"),AND(AU158="Media",AX158="Moderado"),AND(AU158="Alta",AX158="Leve"),AND(AU158="Alta",AX158="Menor")),"Moderado",IF(OR(AND(AU158="Muy Baja",AX158="Mayor"),AND(AU158="Baja",AX158="Mayor"),AND(AU158="Media",AX158="Mayor"),AND(AU158="Alta",AX158="Moderado"),AND(AU158="Alta",AX158="Mayor"),AND(AU158="Muy Alta",AX158="Leve"),AND(AU158="Muy Alta",AX158="Menor"),AND(AU158="Muy Alta",AX158="Moderado"),AND(AU158="Muy Alta",AX158="Mayor")),"Alto",IF(OR(AND(AU158="Muy Baja",AX158="Catastrófico"),AND(AU158="Baja",AX158="Catastrófico"),AND(AU158="Media",AX158="Catastrófico"),AND(AU158="Alta",AX158="Catastrófico"),AND(AU158="Muy Alta",AX158="Catastrófico")),"Extremo","")))),"")</f>
        <v>Bajo</v>
      </c>
      <c r="BA158" s="797" t="s">
        <v>257</v>
      </c>
      <c r="BB158" s="47"/>
      <c r="BC158" s="47"/>
      <c r="BD158" s="104" t="str">
        <f t="shared" si="13"/>
        <v/>
      </c>
      <c r="BE158" s="9"/>
      <c r="BF158" s="9"/>
      <c r="BG158" s="9"/>
      <c r="BH158" s="9"/>
      <c r="BI158" s="47"/>
      <c r="BJ158" s="47"/>
      <c r="BK158" s="47"/>
      <c r="BL158" s="47"/>
      <c r="BM158" s="49"/>
      <c r="BN158" s="49"/>
      <c r="BO158" s="49"/>
      <c r="BP158" s="49"/>
      <c r="BQ158" s="105" t="str">
        <f t="shared" si="14"/>
        <v/>
      </c>
      <c r="BR158" s="761" t="str">
        <f t="shared" si="15"/>
        <v/>
      </c>
      <c r="BS158" s="818" t="s">
        <v>609</v>
      </c>
      <c r="BT158" s="867" t="s">
        <v>2883</v>
      </c>
      <c r="BU158" s="867" t="s">
        <v>609</v>
      </c>
      <c r="BV158" s="870" t="s">
        <v>609</v>
      </c>
    </row>
    <row r="159" spans="1:74" x14ac:dyDescent="0.25">
      <c r="A159" s="1062"/>
      <c r="B159" s="928"/>
      <c r="C159" s="1179"/>
      <c r="D159" s="828"/>
      <c r="E159" s="831"/>
      <c r="F159" s="834"/>
      <c r="G159" s="804"/>
      <c r="H159" s="837"/>
      <c r="I159" s="798"/>
      <c r="J159" s="840"/>
      <c r="K159" s="843"/>
      <c r="L159" s="804"/>
      <c r="M159" s="874"/>
      <c r="N159" s="804"/>
      <c r="O159" s="804"/>
      <c r="P159" s="868"/>
      <c r="Q159" s="880"/>
      <c r="R159" s="798"/>
      <c r="S159" s="1365"/>
      <c r="T159" s="798"/>
      <c r="U159" s="1365"/>
      <c r="V159" s="798"/>
      <c r="W159" s="1365"/>
      <c r="X159" s="864"/>
      <c r="Y159" s="1365"/>
      <c r="Z159" s="1365"/>
      <c r="AA159" s="852"/>
      <c r="AB159" s="152">
        <v>2</v>
      </c>
      <c r="AC159" s="151"/>
      <c r="AD159" s="151"/>
      <c r="AE159" s="151"/>
      <c r="AF159" s="147" t="str">
        <f t="shared" si="0"/>
        <v/>
      </c>
      <c r="AG159" s="153"/>
      <c r="AH159" s="760" t="str">
        <f t="shared" si="1"/>
        <v/>
      </c>
      <c r="AI159" s="153"/>
      <c r="AJ159" s="760" t="str">
        <f t="shared" si="2"/>
        <v/>
      </c>
      <c r="AK159" s="149" t="str">
        <f t="shared" si="3"/>
        <v/>
      </c>
      <c r="AL159" s="154" t="str">
        <f>IFERROR(IF(AND(AF158="Probabilidad",AF159="Probabilidad"),(AL158-(+AL158*AK159)),IF(AF159="Probabilidad",(S158-(+S158*AK159)),IF(AF159="Impacto",AL158,""))),"")</f>
        <v/>
      </c>
      <c r="AM159" s="154" t="str">
        <f>IFERROR(IF(AND(AF158="Impacto",AF159="Impacto"),(AM158-(+AM158*AK159)),IF(AF159="Impacto",(Y158-(Y158*AK159)),IF(AF159="Probabilidad",AM158,""))),"")</f>
        <v/>
      </c>
      <c r="AN159" s="155"/>
      <c r="AO159" s="155"/>
      <c r="AP159" s="155"/>
      <c r="AQ159" s="155"/>
      <c r="AR159" s="837"/>
      <c r="AS159" s="855"/>
      <c r="AT159" s="855"/>
      <c r="AU159" s="852"/>
      <c r="AV159" s="855"/>
      <c r="AW159" s="855"/>
      <c r="AX159" s="852"/>
      <c r="AY159" s="852"/>
      <c r="AZ159" s="852"/>
      <c r="BA159" s="798"/>
      <c r="BB159" s="131"/>
      <c r="BC159" s="131"/>
      <c r="BD159" s="175" t="str">
        <f t="shared" si="13"/>
        <v/>
      </c>
      <c r="BE159" s="151"/>
      <c r="BF159" s="151"/>
      <c r="BG159" s="151"/>
      <c r="BH159" s="151"/>
      <c r="BI159" s="131"/>
      <c r="BJ159" s="131"/>
      <c r="BK159" s="131"/>
      <c r="BL159" s="131"/>
      <c r="BM159" s="157"/>
      <c r="BN159" s="157"/>
      <c r="BO159" s="157"/>
      <c r="BP159" s="157"/>
      <c r="BQ159" s="158" t="str">
        <f t="shared" si="14"/>
        <v/>
      </c>
      <c r="BR159" s="762" t="str">
        <f t="shared" si="15"/>
        <v/>
      </c>
      <c r="BS159" s="819"/>
      <c r="BT159" s="868"/>
      <c r="BU159" s="868"/>
      <c r="BV159" s="871"/>
    </row>
    <row r="160" spans="1:74" x14ac:dyDescent="0.25">
      <c r="A160" s="1062"/>
      <c r="B160" s="928"/>
      <c r="C160" s="1179"/>
      <c r="D160" s="828"/>
      <c r="E160" s="831"/>
      <c r="F160" s="834"/>
      <c r="G160" s="804"/>
      <c r="H160" s="837"/>
      <c r="I160" s="798"/>
      <c r="J160" s="840"/>
      <c r="K160" s="843"/>
      <c r="L160" s="804"/>
      <c r="M160" s="874"/>
      <c r="N160" s="804"/>
      <c r="O160" s="804"/>
      <c r="P160" s="868"/>
      <c r="Q160" s="880"/>
      <c r="R160" s="798"/>
      <c r="S160" s="1365"/>
      <c r="T160" s="798"/>
      <c r="U160" s="1365"/>
      <c r="V160" s="798"/>
      <c r="W160" s="1365"/>
      <c r="X160" s="864"/>
      <c r="Y160" s="1365"/>
      <c r="Z160" s="1365"/>
      <c r="AA160" s="852"/>
      <c r="AB160" s="152">
        <v>3</v>
      </c>
      <c r="AC160" s="151"/>
      <c r="AD160" s="151"/>
      <c r="AE160" s="151"/>
      <c r="AF160" s="147" t="str">
        <f t="shared" si="0"/>
        <v/>
      </c>
      <c r="AG160" s="153"/>
      <c r="AH160" s="760" t="str">
        <f t="shared" si="1"/>
        <v/>
      </c>
      <c r="AI160" s="153"/>
      <c r="AJ160" s="760" t="str">
        <f t="shared" si="2"/>
        <v/>
      </c>
      <c r="AK160" s="149" t="str">
        <f t="shared" si="3"/>
        <v/>
      </c>
      <c r="AL160" s="154" t="str">
        <f>IFERROR(IF(AND(AF159="Probabilidad",AF160="Probabilidad"),(AL159-(+AL159*AK160)),IF(AND(AF159="Impacto",AF160="Probabilidad"),(AL158-(+AL158*AK160)),IF(AF160="Impacto",AL159,""))),"")</f>
        <v/>
      </c>
      <c r="AM160" s="154" t="str">
        <f>IFERROR(IF(AND(AF159="Impacto",AF160="Impacto"),(AM159-(+AM159*AK160)),IF(AND(AF159="Probabilidad",AF160="Impacto"),(AM158-(+AM158*AK160)),IF(AF160="Probabilidad",AM159,""))),"")</f>
        <v/>
      </c>
      <c r="AN160" s="155"/>
      <c r="AO160" s="155"/>
      <c r="AP160" s="155"/>
      <c r="AQ160" s="155"/>
      <c r="AR160" s="837"/>
      <c r="AS160" s="855"/>
      <c r="AT160" s="855"/>
      <c r="AU160" s="852"/>
      <c r="AV160" s="855"/>
      <c r="AW160" s="855"/>
      <c r="AX160" s="852"/>
      <c r="AY160" s="852"/>
      <c r="AZ160" s="852"/>
      <c r="BA160" s="798"/>
      <c r="BB160" s="131"/>
      <c r="BC160" s="131"/>
      <c r="BD160" s="175" t="str">
        <f t="shared" si="13"/>
        <v/>
      </c>
      <c r="BE160" s="151"/>
      <c r="BF160" s="151"/>
      <c r="BG160" s="151"/>
      <c r="BH160" s="151"/>
      <c r="BI160" s="131"/>
      <c r="BJ160" s="131"/>
      <c r="BK160" s="131"/>
      <c r="BL160" s="131"/>
      <c r="BM160" s="157"/>
      <c r="BN160" s="157"/>
      <c r="BO160" s="157"/>
      <c r="BP160" s="157"/>
      <c r="BQ160" s="158" t="str">
        <f t="shared" si="14"/>
        <v/>
      </c>
      <c r="BR160" s="762" t="str">
        <f t="shared" si="15"/>
        <v/>
      </c>
      <c r="BS160" s="819"/>
      <c r="BT160" s="868"/>
      <c r="BU160" s="868"/>
      <c r="BV160" s="871"/>
    </row>
    <row r="161" spans="1:74" x14ac:dyDescent="0.25">
      <c r="A161" s="1062"/>
      <c r="B161" s="928"/>
      <c r="C161" s="1179"/>
      <c r="D161" s="828"/>
      <c r="E161" s="831"/>
      <c r="F161" s="834"/>
      <c r="G161" s="804"/>
      <c r="H161" s="837"/>
      <c r="I161" s="798"/>
      <c r="J161" s="840"/>
      <c r="K161" s="843"/>
      <c r="L161" s="804"/>
      <c r="M161" s="874"/>
      <c r="N161" s="804"/>
      <c r="O161" s="804"/>
      <c r="P161" s="868"/>
      <c r="Q161" s="880"/>
      <c r="R161" s="798"/>
      <c r="S161" s="1365"/>
      <c r="T161" s="798"/>
      <c r="U161" s="1365"/>
      <c r="V161" s="798"/>
      <c r="W161" s="1365"/>
      <c r="X161" s="864"/>
      <c r="Y161" s="1365"/>
      <c r="Z161" s="1365"/>
      <c r="AA161" s="852"/>
      <c r="AB161" s="152">
        <v>4</v>
      </c>
      <c r="AC161" s="151"/>
      <c r="AD161" s="151"/>
      <c r="AE161" s="151"/>
      <c r="AF161" s="147" t="str">
        <f t="shared" si="0"/>
        <v/>
      </c>
      <c r="AG161" s="153"/>
      <c r="AH161" s="760" t="str">
        <f t="shared" si="1"/>
        <v/>
      </c>
      <c r="AI161" s="153"/>
      <c r="AJ161" s="760" t="str">
        <f t="shared" si="2"/>
        <v/>
      </c>
      <c r="AK161" s="149" t="str">
        <f t="shared" si="3"/>
        <v/>
      </c>
      <c r="AL161" s="154" t="str">
        <f>IFERROR(IF(AND(AF160="Probabilidad",AF161="Probabilidad"),(AL160-(+AL160*AK161)),IF(AND(AF160="Impacto",AF161="Probabilidad"),(AL159-(+AL159*AK161)),IF(AF161="Impacto",AL160,""))),"")</f>
        <v/>
      </c>
      <c r="AM161" s="154" t="str">
        <f>IFERROR(IF(AND(AF160="Impacto",AF161="Impacto"),(AM160-(+AM160*AK161)),IF(AND(AF160="Probabilidad",AF161="Impacto"),(AM159-(+AM159*AK161)),IF(AF161="Probabilidad",AM160,""))),"")</f>
        <v/>
      </c>
      <c r="AN161" s="155"/>
      <c r="AO161" s="155"/>
      <c r="AP161" s="155"/>
      <c r="AQ161" s="155"/>
      <c r="AR161" s="837"/>
      <c r="AS161" s="855"/>
      <c r="AT161" s="855"/>
      <c r="AU161" s="852"/>
      <c r="AV161" s="855"/>
      <c r="AW161" s="855"/>
      <c r="AX161" s="852"/>
      <c r="AY161" s="852"/>
      <c r="AZ161" s="852"/>
      <c r="BA161" s="798"/>
      <c r="BB161" s="131"/>
      <c r="BC161" s="131"/>
      <c r="BD161" s="175" t="str">
        <f t="shared" si="13"/>
        <v/>
      </c>
      <c r="BE161" s="151"/>
      <c r="BF161" s="151"/>
      <c r="BG161" s="151"/>
      <c r="BH161" s="151"/>
      <c r="BI161" s="131"/>
      <c r="BJ161" s="131"/>
      <c r="BK161" s="131"/>
      <c r="BL161" s="131"/>
      <c r="BM161" s="157"/>
      <c r="BN161" s="157"/>
      <c r="BO161" s="157"/>
      <c r="BP161" s="157"/>
      <c r="BQ161" s="158" t="str">
        <f t="shared" si="14"/>
        <v/>
      </c>
      <c r="BR161" s="762" t="str">
        <f t="shared" si="15"/>
        <v/>
      </c>
      <c r="BS161" s="819"/>
      <c r="BT161" s="868"/>
      <c r="BU161" s="868"/>
      <c r="BV161" s="871"/>
    </row>
    <row r="162" spans="1:74" x14ac:dyDescent="0.25">
      <c r="A162" s="1062"/>
      <c r="B162" s="928"/>
      <c r="C162" s="1179"/>
      <c r="D162" s="828"/>
      <c r="E162" s="831"/>
      <c r="F162" s="834"/>
      <c r="G162" s="804"/>
      <c r="H162" s="837"/>
      <c r="I162" s="798"/>
      <c r="J162" s="840"/>
      <c r="K162" s="843"/>
      <c r="L162" s="804"/>
      <c r="M162" s="874"/>
      <c r="N162" s="804"/>
      <c r="O162" s="804"/>
      <c r="P162" s="868"/>
      <c r="Q162" s="880"/>
      <c r="R162" s="798"/>
      <c r="S162" s="1365"/>
      <c r="T162" s="798"/>
      <c r="U162" s="1365"/>
      <c r="V162" s="798"/>
      <c r="W162" s="1365"/>
      <c r="X162" s="864"/>
      <c r="Y162" s="1365"/>
      <c r="Z162" s="1365"/>
      <c r="AA162" s="852"/>
      <c r="AB162" s="152">
        <v>5</v>
      </c>
      <c r="AC162" s="151"/>
      <c r="AD162" s="151"/>
      <c r="AE162" s="151"/>
      <c r="AF162" s="147" t="str">
        <f t="shared" si="0"/>
        <v/>
      </c>
      <c r="AG162" s="153"/>
      <c r="AH162" s="760" t="str">
        <f t="shared" si="1"/>
        <v/>
      </c>
      <c r="AI162" s="153"/>
      <c r="AJ162" s="760" t="str">
        <f t="shared" si="2"/>
        <v/>
      </c>
      <c r="AK162" s="149" t="str">
        <f t="shared" si="3"/>
        <v/>
      </c>
      <c r="AL162" s="154" t="str">
        <f>IFERROR(IF(AND(AF161="Probabilidad",AF162="Probabilidad"),(AL161-(+AL161*AK162)),IF(AND(AF161="Impacto",AF162="Probabilidad"),(AL160-(+AL160*AK162)),IF(AF162="Impacto",AL161,""))),"")</f>
        <v/>
      </c>
      <c r="AM162" s="154" t="str">
        <f>IFERROR(IF(AND(AF161="Impacto",AF162="Impacto"),(AM161-(+AM161*AK162)),IF(AND(AF161="Probabilidad",AF162="Impacto"),(AM160-(+AM160*AK162)),IF(AF162="Probabilidad",AM161,""))),"")</f>
        <v/>
      </c>
      <c r="AN162" s="155"/>
      <c r="AO162" s="155"/>
      <c r="AP162" s="155"/>
      <c r="AQ162" s="155"/>
      <c r="AR162" s="837"/>
      <c r="AS162" s="855"/>
      <c r="AT162" s="855"/>
      <c r="AU162" s="852"/>
      <c r="AV162" s="855"/>
      <c r="AW162" s="855"/>
      <c r="AX162" s="852"/>
      <c r="AY162" s="852"/>
      <c r="AZ162" s="852"/>
      <c r="BA162" s="798"/>
      <c r="BB162" s="131"/>
      <c r="BC162" s="131"/>
      <c r="BD162" s="175" t="str">
        <f t="shared" si="13"/>
        <v/>
      </c>
      <c r="BE162" s="151"/>
      <c r="BF162" s="151"/>
      <c r="BG162" s="151"/>
      <c r="BH162" s="151"/>
      <c r="BI162" s="131"/>
      <c r="BJ162" s="131"/>
      <c r="BK162" s="131"/>
      <c r="BL162" s="131"/>
      <c r="BM162" s="157"/>
      <c r="BN162" s="157"/>
      <c r="BO162" s="157"/>
      <c r="BP162" s="157"/>
      <c r="BQ162" s="158" t="str">
        <f t="shared" si="14"/>
        <v/>
      </c>
      <c r="BR162" s="762" t="str">
        <f t="shared" si="15"/>
        <v/>
      </c>
      <c r="BS162" s="819"/>
      <c r="BT162" s="868"/>
      <c r="BU162" s="868"/>
      <c r="BV162" s="871"/>
    </row>
    <row r="163" spans="1:74" ht="15.75" thickBot="1" x14ac:dyDescent="0.3">
      <c r="A163" s="1062"/>
      <c r="B163" s="928"/>
      <c r="C163" s="1179"/>
      <c r="D163" s="829"/>
      <c r="E163" s="832"/>
      <c r="F163" s="835"/>
      <c r="G163" s="805"/>
      <c r="H163" s="838"/>
      <c r="I163" s="799"/>
      <c r="J163" s="841"/>
      <c r="K163" s="844"/>
      <c r="L163" s="805"/>
      <c r="M163" s="875"/>
      <c r="N163" s="805"/>
      <c r="O163" s="805"/>
      <c r="P163" s="869"/>
      <c r="Q163" s="881"/>
      <c r="R163" s="799"/>
      <c r="S163" s="1366"/>
      <c r="T163" s="799"/>
      <c r="U163" s="1366"/>
      <c r="V163" s="799"/>
      <c r="W163" s="1366"/>
      <c r="X163" s="865"/>
      <c r="Y163" s="1366"/>
      <c r="Z163" s="1366"/>
      <c r="AA163" s="853"/>
      <c r="AB163" s="164">
        <v>6</v>
      </c>
      <c r="AC163" s="162"/>
      <c r="AD163" s="162"/>
      <c r="AE163" s="162"/>
      <c r="AF163" s="177" t="str">
        <f t="shared" si="0"/>
        <v/>
      </c>
      <c r="AG163" s="165"/>
      <c r="AH163" s="763" t="str">
        <f t="shared" si="1"/>
        <v/>
      </c>
      <c r="AI163" s="165"/>
      <c r="AJ163" s="763" t="str">
        <f t="shared" si="2"/>
        <v/>
      </c>
      <c r="AK163" s="166" t="str">
        <f t="shared" si="3"/>
        <v/>
      </c>
      <c r="AL163" s="222" t="str">
        <f>IFERROR(IF(AND(AF162="Probabilidad",AF163="Probabilidad"),(AL162-(+AL162*AK163)),IF(AND(AF162="Impacto",AF163="Probabilidad"),(AL161-(+AL161*AK163)),IF(AF163="Impacto",AL162,""))),"")</f>
        <v/>
      </c>
      <c r="AM163" s="222" t="str">
        <f>IFERROR(IF(AND(AF162="Impacto",AF163="Impacto"),(AM162-(+AM162*AK163)),IF(AND(AF162="Probabilidad",AF163="Impacto"),(AM161-(+AM161*AK163)),IF(AF163="Probabilidad",AM162,""))),"")</f>
        <v/>
      </c>
      <c r="AN163" s="52"/>
      <c r="AO163" s="52"/>
      <c r="AP163" s="52"/>
      <c r="AQ163" s="52"/>
      <c r="AR163" s="838"/>
      <c r="AS163" s="856"/>
      <c r="AT163" s="856"/>
      <c r="AU163" s="853"/>
      <c r="AV163" s="856"/>
      <c r="AW163" s="856"/>
      <c r="AX163" s="853"/>
      <c r="AY163" s="853"/>
      <c r="AZ163" s="853"/>
      <c r="BA163" s="799"/>
      <c r="BB163" s="169"/>
      <c r="BC163" s="169"/>
      <c r="BD163" s="178" t="str">
        <f t="shared" si="13"/>
        <v/>
      </c>
      <c r="BE163" s="162"/>
      <c r="BF163" s="162"/>
      <c r="BG163" s="162"/>
      <c r="BH163" s="162"/>
      <c r="BI163" s="169"/>
      <c r="BJ163" s="169"/>
      <c r="BK163" s="169"/>
      <c r="BL163" s="169"/>
      <c r="BM163" s="170"/>
      <c r="BN163" s="170"/>
      <c r="BO163" s="170"/>
      <c r="BP163" s="170"/>
      <c r="BQ163" s="171" t="str">
        <f t="shared" si="14"/>
        <v/>
      </c>
      <c r="BR163" s="764" t="str">
        <f t="shared" si="15"/>
        <v/>
      </c>
      <c r="BS163" s="820"/>
      <c r="BT163" s="869"/>
      <c r="BU163" s="869"/>
      <c r="BV163" s="872"/>
    </row>
    <row r="164" spans="1:74" ht="171.75" x14ac:dyDescent="0.25">
      <c r="A164" s="1409" t="s">
        <v>381</v>
      </c>
      <c r="B164" s="928" t="s">
        <v>202</v>
      </c>
      <c r="C164" s="1179" t="s">
        <v>1702</v>
      </c>
      <c r="D164" s="827" t="s">
        <v>1533</v>
      </c>
      <c r="E164" s="830" t="s">
        <v>383</v>
      </c>
      <c r="F164" s="833">
        <v>1</v>
      </c>
      <c r="G164" s="1406" t="s">
        <v>1703</v>
      </c>
      <c r="H164" s="836" t="s">
        <v>1376</v>
      </c>
      <c r="I164" s="797" t="s">
        <v>1347</v>
      </c>
      <c r="J164" s="839" t="s">
        <v>2999</v>
      </c>
      <c r="K164" s="842" t="s">
        <v>324</v>
      </c>
      <c r="L164" s="803" t="s">
        <v>618</v>
      </c>
      <c r="M164" s="873" t="s">
        <v>1535</v>
      </c>
      <c r="N164" s="1220" t="s">
        <v>1704</v>
      </c>
      <c r="O164" s="1220" t="s">
        <v>1705</v>
      </c>
      <c r="P164" s="867" t="s">
        <v>609</v>
      </c>
      <c r="Q164" s="879" t="s">
        <v>609</v>
      </c>
      <c r="R164" s="797" t="s">
        <v>272</v>
      </c>
      <c r="S164" s="1371">
        <f>IF(R164="Muy Alta",100%,IF(R164="Alta",80%,IF(R164="Media",60%,IF(R164="Baja",40%,IF(R164="Muy Baja",20%,"")))))</f>
        <v>0.2</v>
      </c>
      <c r="T164" s="797" t="s">
        <v>328</v>
      </c>
      <c r="U164" s="1371">
        <f>IF(T164="Catastrófico",100%,IF(T164="Mayor",80%,IF(T164="Moderado",60%,IF(T164="Menor",40%,IF(T164="Leve",20%,"")))))</f>
        <v>0.2</v>
      </c>
      <c r="V164" s="797" t="s">
        <v>253</v>
      </c>
      <c r="W164" s="1371">
        <f>IF(V164="Catastrófico",100%,IF(V164="Mayor",80%,IF(V164="Moderado",60%,IF(V164="Menor",40%,IF(V164="Leve",20%,"")))))</f>
        <v>0.4</v>
      </c>
      <c r="X164" s="863" t="str">
        <f>IF(Y164=100%,"Catastrófico",IF(Y164=80%,"Mayor",IF(Y164=60%,"Moderado",IF(Y164=40%,"Menor",IF(Y164=20%,"Leve","")))))</f>
        <v>Menor</v>
      </c>
      <c r="Y164" s="1371">
        <f>IF(AND(U164="",W164=""),"",MAX(U164,W164))</f>
        <v>0.4</v>
      </c>
      <c r="Z164" s="1371" t="str">
        <f>CONCATENATE(R164,X164)</f>
        <v>Muy BajaMenor</v>
      </c>
      <c r="AA164" s="845" t="str">
        <f>IF(Z164="Muy AltaLeve","Alto",IF(Z164="Muy AltaMenor","Alto",IF(Z164="Muy AltaModerado","Alto",IF(Z164="Muy AltaMayor","Alto",IF(Z164="Muy AltaCatastrófico","Extremo",IF(Z164="AltaLeve","Moderado",IF(Z164="AltaMenor","Moderado",IF(Z164="AltaModerado","Alto",IF(Z164="AltaMayor","Alto",IF(Z164="AltaCatastrófico","Extremo",IF(Z164="MediaLeve","Moderado",IF(Z164="MediaMenor","Moderado",IF(Z164="MediaModerado","Moderado",IF(Z164="MediaMayor","Alto",IF(Z164="MediaCatastrófico","Extremo",IF(Z164="BajaLeve","Bajo",IF(Z164="BajaMenor","Moderado",IF(Z164="BajaModerado","Moderado",IF(Z164="BajaMayor","Alto",IF(Z164="BajaCatastrófico","Extremo",IF(Z164="Muy BajaLeve","Bajo",IF(Z164="Muy BajaMenor","Bajo",IF(Z164="Muy BajaModerado","Moderado",IF(Z164="Muy BajaMayor","Alto",IF(Z164="Muy BajaCatastrófico","Extremo","")))))))))))))))))))))))))</f>
        <v>Bajo</v>
      </c>
      <c r="AB164" s="98">
        <v>1</v>
      </c>
      <c r="AC164" s="788" t="s">
        <v>1706</v>
      </c>
      <c r="AD164" s="792">
        <v>1.2</v>
      </c>
      <c r="AE164" s="788" t="s">
        <v>1707</v>
      </c>
      <c r="AF164" s="147" t="str">
        <f>IF(OR(AG164="Preventivo",AG164="Detectivo"),"Probabilidad",IF(AG164="Correctivo","Impacto",""))</f>
        <v>Probabilidad</v>
      </c>
      <c r="AG164" s="10" t="s">
        <v>286</v>
      </c>
      <c r="AH164" s="776">
        <f>IF(AG164="","",IF(AG164="Preventivo",25%,IF(AG164="Detectivo",15%,IF(AG164="Correctivo",10%))))</f>
        <v>0.15</v>
      </c>
      <c r="AI164" s="10" t="s">
        <v>814</v>
      </c>
      <c r="AJ164" s="776">
        <f>IF(AI164="Automático",25%,IF(AI164="Manual",15%,""))</f>
        <v>0.25</v>
      </c>
      <c r="AK164" s="149">
        <f>IF(OR(AH164="",AJ164=""),"",AH164+AJ164)</f>
        <v>0.4</v>
      </c>
      <c r="AL164" s="101">
        <f>IFERROR(IF(AF164="Probabilidad",(S164-(+S164*AK164)),IF(AF164="Impacto",S164,"")),"")</f>
        <v>0.12</v>
      </c>
      <c r="AM164" s="101">
        <f>IFERROR(IF(AF164="Impacto",(Y164-(+Y164*AK164)),IF(AF164="Probabilidad",Y164,"")),"")</f>
        <v>0.4</v>
      </c>
      <c r="AN164" s="51" t="s">
        <v>218</v>
      </c>
      <c r="AO164" s="51" t="s">
        <v>296</v>
      </c>
      <c r="AP164" s="51" t="s">
        <v>243</v>
      </c>
      <c r="AQ164" s="51" t="s">
        <v>221</v>
      </c>
      <c r="AR164" s="866" t="s">
        <v>1708</v>
      </c>
      <c r="AS164" s="854">
        <f>S164</f>
        <v>0.2</v>
      </c>
      <c r="AT164" s="854">
        <f>IF(AL164="","",MIN(AL164:AL169))</f>
        <v>2.1167999999999999E-2</v>
      </c>
      <c r="AU164" s="851" t="str">
        <f>IFERROR(IF(AT164="","",IF(AT164&lt;=0.2,"Muy Baja",IF(AT164&lt;=0.4,"Baja",IF(AT164&lt;=0.6,"Media",IF(AT164&lt;=0.8,"Alta","Muy Alta"))))),"")</f>
        <v>Muy Baja</v>
      </c>
      <c r="AV164" s="854">
        <f>Y164</f>
        <v>0.4</v>
      </c>
      <c r="AW164" s="854">
        <f>IF(AM164="","",MIN(AM164:AM169))</f>
        <v>0.30000000000000004</v>
      </c>
      <c r="AX164" s="851" t="str">
        <f>IFERROR(IF(AW164="","",IF(AW164&lt;=0.2,"Leve",IF(AW164&lt;=0.4,"Menor",IF(AW164&lt;=0.6,"Moderado",IF(AW164&lt;=0.8,"Mayor","Catastrófico"))))),"")</f>
        <v>Menor</v>
      </c>
      <c r="AY164" s="851" t="str">
        <f>AA164</f>
        <v>Bajo</v>
      </c>
      <c r="AZ164" s="851" t="str">
        <f>IFERROR(IF(OR(AND(AU164="Muy Baja",AX164="Leve"),AND(AU164="Muy Baja",AX164="Menor"),AND(AU164="Baja",AX164="Leve")),"Bajo",IF(OR(AND(AU164="Muy baja",AX164="Moderado"),AND(AU164="Baja",AX164="Menor"),AND(AU164="Baja",AX164="Moderado"),AND(AU164="Media",AX164="Leve"),AND(AU164="Media",AX164="Menor"),AND(AU164="Media",AX164="Moderado"),AND(AU164="Alta",AX164="Leve"),AND(AU164="Alta",AX164="Menor")),"Moderado",IF(OR(AND(AU164="Muy Baja",AX164="Mayor"),AND(AU164="Baja",AX164="Mayor"),AND(AU164="Media",AX164="Mayor"),AND(AU164="Alta",AX164="Moderado"),AND(AU164="Alta",AX164="Mayor"),AND(AU164="Muy Alta",AX164="Leve"),AND(AU164="Muy Alta",AX164="Menor"),AND(AU164="Muy Alta",AX164="Moderado"),AND(AU164="Muy Alta",AX164="Mayor")),"Alto",IF(OR(AND(AU164="Muy Baja",AX164="Catastrófico"),AND(AU164="Baja",AX164="Catastrófico"),AND(AU164="Media",AX164="Catastrófico"),AND(AU164="Alta",AX164="Catastrófico"),AND(AU164="Muy Alta",AX164="Catastrófico")),"Extremo","")))),"")</f>
        <v>Bajo</v>
      </c>
      <c r="BA164" s="797" t="s">
        <v>257</v>
      </c>
      <c r="BB164" s="218"/>
      <c r="BC164" s="218"/>
      <c r="BD164" s="103" t="str">
        <f t="shared" si="13"/>
        <v/>
      </c>
      <c r="BE164" s="50"/>
      <c r="BF164" s="50"/>
      <c r="BG164" s="50"/>
      <c r="BH164" s="50"/>
      <c r="BI164" s="47"/>
      <c r="BJ164" s="47"/>
      <c r="BK164" s="47"/>
      <c r="BL164" s="47"/>
      <c r="BM164" s="49"/>
      <c r="BN164" s="49"/>
      <c r="BO164" s="49"/>
      <c r="BP164" s="49"/>
      <c r="BQ164" s="105" t="str">
        <f t="shared" si="14"/>
        <v/>
      </c>
      <c r="BR164" s="761" t="str">
        <f t="shared" si="15"/>
        <v/>
      </c>
      <c r="BS164" s="818" t="s">
        <v>609</v>
      </c>
      <c r="BT164" s="803" t="s">
        <v>2892</v>
      </c>
      <c r="BU164" s="803" t="s">
        <v>2892</v>
      </c>
      <c r="BV164" s="806" t="s">
        <v>2892</v>
      </c>
    </row>
    <row r="165" spans="1:74" ht="120" x14ac:dyDescent="0.25">
      <c r="A165" s="1409"/>
      <c r="B165" s="928"/>
      <c r="C165" s="1179"/>
      <c r="D165" s="828"/>
      <c r="E165" s="831"/>
      <c r="F165" s="834"/>
      <c r="G165" s="1407"/>
      <c r="H165" s="837"/>
      <c r="I165" s="798"/>
      <c r="J165" s="840"/>
      <c r="K165" s="843"/>
      <c r="L165" s="804"/>
      <c r="M165" s="874"/>
      <c r="N165" s="1221"/>
      <c r="O165" s="1221"/>
      <c r="P165" s="868"/>
      <c r="Q165" s="880"/>
      <c r="R165" s="798"/>
      <c r="S165" s="1372"/>
      <c r="T165" s="798"/>
      <c r="U165" s="1372"/>
      <c r="V165" s="798"/>
      <c r="W165" s="1372"/>
      <c r="X165" s="864"/>
      <c r="Y165" s="1372"/>
      <c r="Z165" s="1372"/>
      <c r="AA165" s="846"/>
      <c r="AB165" s="152">
        <v>2</v>
      </c>
      <c r="AC165" s="789" t="s">
        <v>1709</v>
      </c>
      <c r="AD165" s="793">
        <v>3</v>
      </c>
      <c r="AE165" s="790" t="s">
        <v>1710</v>
      </c>
      <c r="AF165" s="147" t="str">
        <f>IF(OR(AG165="Preventivo",AG165="Detectivo"),"Probabilidad",IF(AG165="Correctivo","Impacto",""))</f>
        <v>Probabilidad</v>
      </c>
      <c r="AG165" s="153" t="s">
        <v>286</v>
      </c>
      <c r="AH165" s="776">
        <f>IF(AG165="","",IF(AG165="Preventivo",25%,IF(AG165="Detectivo",15%,IF(AG165="Correctivo",10%))))</f>
        <v>0.15</v>
      </c>
      <c r="AI165" s="153" t="s">
        <v>814</v>
      </c>
      <c r="AJ165" s="776">
        <f>IF(AI165="Automático",25%,IF(AI165="Manual",15%,""))</f>
        <v>0.25</v>
      </c>
      <c r="AK165" s="149">
        <f>IF(OR(AH165="",AJ165=""),"",AH165+AJ165)</f>
        <v>0.4</v>
      </c>
      <c r="AL165" s="154">
        <f>IFERROR(IF(AND(AF164="Probabilidad",AF165="Probabilidad"),(AL164-(+AL164*AK165)),IF(AF165="Probabilidad",(S164-(+S164*AK165)),IF(AF165="Impacto",AL164,""))),"")</f>
        <v>7.1999999999999995E-2</v>
      </c>
      <c r="AM165" s="154">
        <f>IFERROR(IF(AND(AF164="Impacto",AF165="Impacto"),(AM164-(+AM164*AK165)),IF(AF165="Impacto",(Y164-(+Y164*AK165)),IF(AF165="Probabilidad",AM164,""))),"")</f>
        <v>0.4</v>
      </c>
      <c r="AN165" s="155" t="s">
        <v>952</v>
      </c>
      <c r="AO165" s="155" t="s">
        <v>247</v>
      </c>
      <c r="AP165" s="155" t="s">
        <v>243</v>
      </c>
      <c r="AQ165" s="155" t="s">
        <v>221</v>
      </c>
      <c r="AR165" s="837"/>
      <c r="AS165" s="855"/>
      <c r="AT165" s="855"/>
      <c r="AU165" s="852"/>
      <c r="AV165" s="855"/>
      <c r="AW165" s="855"/>
      <c r="AX165" s="852"/>
      <c r="AY165" s="852"/>
      <c r="AZ165" s="852"/>
      <c r="BA165" s="798"/>
      <c r="BB165" s="130"/>
      <c r="BC165" s="130"/>
      <c r="BD165" s="150" t="str">
        <f t="shared" si="13"/>
        <v/>
      </c>
      <c r="BE165" s="156"/>
      <c r="BF165" s="156"/>
      <c r="BG165" s="156"/>
      <c r="BH165" s="156"/>
      <c r="BI165" s="131"/>
      <c r="BJ165" s="131"/>
      <c r="BK165" s="131"/>
      <c r="BL165" s="131"/>
      <c r="BM165" s="157"/>
      <c r="BN165" s="157"/>
      <c r="BO165" s="157"/>
      <c r="BP165" s="157"/>
      <c r="BQ165" s="158" t="str">
        <f t="shared" si="14"/>
        <v/>
      </c>
      <c r="BR165" s="762" t="str">
        <f t="shared" si="15"/>
        <v/>
      </c>
      <c r="BS165" s="819"/>
      <c r="BT165" s="804"/>
      <c r="BU165" s="804"/>
      <c r="BV165" s="807"/>
    </row>
    <row r="166" spans="1:74" ht="145.5" x14ac:dyDescent="0.25">
      <c r="A166" s="1409"/>
      <c r="B166" s="928"/>
      <c r="C166" s="1179"/>
      <c r="D166" s="828"/>
      <c r="E166" s="831"/>
      <c r="F166" s="834"/>
      <c r="G166" s="1407"/>
      <c r="H166" s="837"/>
      <c r="I166" s="798"/>
      <c r="J166" s="840"/>
      <c r="K166" s="843"/>
      <c r="L166" s="804"/>
      <c r="M166" s="874"/>
      <c r="N166" s="1221"/>
      <c r="O166" s="1221"/>
      <c r="P166" s="868"/>
      <c r="Q166" s="880"/>
      <c r="R166" s="798"/>
      <c r="S166" s="1372"/>
      <c r="T166" s="798"/>
      <c r="U166" s="1372"/>
      <c r="V166" s="798"/>
      <c r="W166" s="1372"/>
      <c r="X166" s="864"/>
      <c r="Y166" s="1372"/>
      <c r="Z166" s="1372"/>
      <c r="AA166" s="846"/>
      <c r="AB166" s="152">
        <v>3</v>
      </c>
      <c r="AC166" s="789" t="s">
        <v>1711</v>
      </c>
      <c r="AD166" s="793">
        <v>1.2</v>
      </c>
      <c r="AE166" s="789" t="s">
        <v>1712</v>
      </c>
      <c r="AF166" s="147" t="str">
        <f>IF(OR(AG166="Preventivo",AG166="Detectivo"),"Probabilidad",IF(AG166="Correctivo","Impacto",""))</f>
        <v>Probabilidad</v>
      </c>
      <c r="AG166" s="153" t="s">
        <v>286</v>
      </c>
      <c r="AH166" s="776">
        <f>IF(AG166="","",IF(AG166="Preventivo",25%,IF(AG166="Detectivo",15%,IF(AG166="Correctivo",10%))))</f>
        <v>0.15</v>
      </c>
      <c r="AI166" s="153" t="s">
        <v>217</v>
      </c>
      <c r="AJ166" s="776">
        <f>IF(AI166="Automático",25%,IF(AI166="Manual",15%,""))</f>
        <v>0.15</v>
      </c>
      <c r="AK166" s="149">
        <f>IF(OR(AH166="",AJ166=""),"",AH166+AJ166)</f>
        <v>0.3</v>
      </c>
      <c r="AL166" s="154">
        <f>IFERROR(IF(AND(AF165="Probabilidad",AF166="Probabilidad"),(AL165-(+AL165*AK166)),IF(AND(AF165="Impacto",AF166="Probabilidad"),(AL164-(+AL164*AK166)),IF(AF166="Impacto",AL165,""))),"")</f>
        <v>5.04E-2</v>
      </c>
      <c r="AM166" s="154">
        <f>IFERROR(IF(AND(AF165="Impacto",AF166="Impacto"),(AM165-(+AM165*AK166)),IF(AND(AF165="Probabilidad",AF166="Impacto"),(AM164-(+AM164*AK166)),IF(AF166="Probabilidad",AM165,""))),"")</f>
        <v>0.4</v>
      </c>
      <c r="AN166" s="155" t="s">
        <v>218</v>
      </c>
      <c r="AO166" s="155" t="s">
        <v>475</v>
      </c>
      <c r="AP166" s="155" t="s">
        <v>243</v>
      </c>
      <c r="AQ166" s="155" t="s">
        <v>221</v>
      </c>
      <c r="AR166" s="837"/>
      <c r="AS166" s="855"/>
      <c r="AT166" s="855"/>
      <c r="AU166" s="852"/>
      <c r="AV166" s="855"/>
      <c r="AW166" s="855"/>
      <c r="AX166" s="852"/>
      <c r="AY166" s="852"/>
      <c r="AZ166" s="852"/>
      <c r="BA166" s="798"/>
      <c r="BB166" s="130"/>
      <c r="BC166" s="130"/>
      <c r="BD166" s="150" t="str">
        <f t="shared" si="13"/>
        <v/>
      </c>
      <c r="BE166" s="156"/>
      <c r="BF166" s="156"/>
      <c r="BG166" s="156"/>
      <c r="BH166" s="156"/>
      <c r="BI166" s="131"/>
      <c r="BJ166" s="131"/>
      <c r="BK166" s="131"/>
      <c r="BL166" s="131"/>
      <c r="BM166" s="157"/>
      <c r="BN166" s="157"/>
      <c r="BO166" s="157"/>
      <c r="BP166" s="157"/>
      <c r="BQ166" s="158" t="str">
        <f t="shared" si="14"/>
        <v/>
      </c>
      <c r="BR166" s="762" t="str">
        <f t="shared" si="15"/>
        <v/>
      </c>
      <c r="BS166" s="819"/>
      <c r="BT166" s="804"/>
      <c r="BU166" s="804"/>
      <c r="BV166" s="807"/>
    </row>
    <row r="167" spans="1:74" ht="171.75" x14ac:dyDescent="0.25">
      <c r="A167" s="1409"/>
      <c r="B167" s="928"/>
      <c r="C167" s="1179"/>
      <c r="D167" s="828"/>
      <c r="E167" s="831"/>
      <c r="F167" s="834"/>
      <c r="G167" s="1407"/>
      <c r="H167" s="837"/>
      <c r="I167" s="798"/>
      <c r="J167" s="840"/>
      <c r="K167" s="843"/>
      <c r="L167" s="804"/>
      <c r="M167" s="874"/>
      <c r="N167" s="1221"/>
      <c r="O167" s="1221"/>
      <c r="P167" s="868"/>
      <c r="Q167" s="880"/>
      <c r="R167" s="798"/>
      <c r="S167" s="1372"/>
      <c r="T167" s="798"/>
      <c r="U167" s="1372"/>
      <c r="V167" s="798"/>
      <c r="W167" s="1372"/>
      <c r="X167" s="864"/>
      <c r="Y167" s="1372"/>
      <c r="Z167" s="1372"/>
      <c r="AA167" s="846"/>
      <c r="AB167" s="152">
        <v>4</v>
      </c>
      <c r="AC167" s="790" t="s">
        <v>1713</v>
      </c>
      <c r="AD167" s="794">
        <v>1.2</v>
      </c>
      <c r="AE167" s="790" t="s">
        <v>1712</v>
      </c>
      <c r="AF167" s="147" t="str">
        <f>IF(OR(AG167="Preventivo",AG167="Detectivo"),"Probabilidad",IF(AG167="Correctivo","Impacto",""))</f>
        <v>Probabilidad</v>
      </c>
      <c r="AG167" s="153" t="s">
        <v>286</v>
      </c>
      <c r="AH167" s="776">
        <f>IF(AG167="","",IF(AG167="Preventivo",25%,IF(AG167="Detectivo",15%,IF(AG167="Correctivo",10%))))</f>
        <v>0.15</v>
      </c>
      <c r="AI167" s="153" t="s">
        <v>217</v>
      </c>
      <c r="AJ167" s="776">
        <f>IF(AI167="Automático",25%,IF(AI167="Manual",15%,""))</f>
        <v>0.15</v>
      </c>
      <c r="AK167" s="149">
        <f>IF(OR(AH167="",AJ167=""),"",AH167+AJ167)</f>
        <v>0.3</v>
      </c>
      <c r="AL167" s="154">
        <f>IFERROR(IF(AND(AF166="Probabilidad",AF167="Probabilidad"),(AL166-(+AL166*AK167)),IF(AND(AF166="Impacto",AF167="Probabilidad"),(AL165-(+AL165*AK167)),IF(AF167="Impacto",AL166,""))),"")</f>
        <v>3.5279999999999999E-2</v>
      </c>
      <c r="AM167" s="154">
        <f>IFERROR(IF(AND(AF166="Impacto",AF167="Impacto"),(AM166-(+AM166*AK167)),IF(AND(AF166="Probabilidad",AF167="Impacto"),(AM165-(+AM165*AK167)),IF(AF167="Probabilidad",AM166,""))),"")</f>
        <v>0.4</v>
      </c>
      <c r="AN167" s="155" t="s">
        <v>218</v>
      </c>
      <c r="AO167" s="155" t="s">
        <v>296</v>
      </c>
      <c r="AP167" s="155" t="s">
        <v>243</v>
      </c>
      <c r="AQ167" s="155" t="s">
        <v>221</v>
      </c>
      <c r="AR167" s="837"/>
      <c r="AS167" s="855"/>
      <c r="AT167" s="855"/>
      <c r="AU167" s="852"/>
      <c r="AV167" s="855"/>
      <c r="AW167" s="855"/>
      <c r="AX167" s="852"/>
      <c r="AY167" s="852"/>
      <c r="AZ167" s="852"/>
      <c r="BA167" s="798"/>
      <c r="BB167" s="130"/>
      <c r="BC167" s="130"/>
      <c r="BD167" s="150" t="str">
        <f t="shared" si="13"/>
        <v/>
      </c>
      <c r="BE167" s="156"/>
      <c r="BF167" s="156"/>
      <c r="BG167" s="156"/>
      <c r="BH167" s="156"/>
      <c r="BI167" s="131"/>
      <c r="BJ167" s="131"/>
      <c r="BK167" s="131"/>
      <c r="BL167" s="131"/>
      <c r="BM167" s="157"/>
      <c r="BN167" s="157"/>
      <c r="BO167" s="157"/>
      <c r="BP167" s="157"/>
      <c r="BQ167" s="158" t="str">
        <f t="shared" si="14"/>
        <v/>
      </c>
      <c r="BR167" s="762" t="str">
        <f t="shared" si="15"/>
        <v/>
      </c>
      <c r="BS167" s="819"/>
      <c r="BT167" s="804"/>
      <c r="BU167" s="804"/>
      <c r="BV167" s="807"/>
    </row>
    <row r="168" spans="1:74" ht="171.75" x14ac:dyDescent="0.25">
      <c r="A168" s="1409"/>
      <c r="B168" s="928"/>
      <c r="C168" s="1179"/>
      <c r="D168" s="828"/>
      <c r="E168" s="831"/>
      <c r="F168" s="834"/>
      <c r="G168" s="1407"/>
      <c r="H168" s="837"/>
      <c r="I168" s="798"/>
      <c r="J168" s="840"/>
      <c r="K168" s="843"/>
      <c r="L168" s="804"/>
      <c r="M168" s="874"/>
      <c r="N168" s="1221"/>
      <c r="O168" s="1221"/>
      <c r="P168" s="868"/>
      <c r="Q168" s="880"/>
      <c r="R168" s="798"/>
      <c r="S168" s="1372"/>
      <c r="T168" s="798"/>
      <c r="U168" s="1372"/>
      <c r="V168" s="798"/>
      <c r="W168" s="1372"/>
      <c r="X168" s="864"/>
      <c r="Y168" s="1372"/>
      <c r="Z168" s="1372"/>
      <c r="AA168" s="846"/>
      <c r="AB168" s="152">
        <v>5</v>
      </c>
      <c r="AC168" s="789" t="s">
        <v>1714</v>
      </c>
      <c r="AD168" s="793">
        <v>1.2</v>
      </c>
      <c r="AE168" s="790" t="s">
        <v>1712</v>
      </c>
      <c r="AF168" s="147" t="s">
        <v>1247</v>
      </c>
      <c r="AG168" s="153" t="s">
        <v>216</v>
      </c>
      <c r="AH168" s="776">
        <v>0.25</v>
      </c>
      <c r="AI168" s="153" t="s">
        <v>217</v>
      </c>
      <c r="AJ168" s="776">
        <v>0.15</v>
      </c>
      <c r="AK168" s="149">
        <v>0.4</v>
      </c>
      <c r="AL168" s="154">
        <v>2.1167999999999999E-2</v>
      </c>
      <c r="AM168" s="154">
        <v>0.4</v>
      </c>
      <c r="AN168" s="155" t="s">
        <v>218</v>
      </c>
      <c r="AO168" s="155" t="s">
        <v>296</v>
      </c>
      <c r="AP168" s="155" t="s">
        <v>243</v>
      </c>
      <c r="AQ168" s="155" t="s">
        <v>221</v>
      </c>
      <c r="AR168" s="837"/>
      <c r="AS168" s="855"/>
      <c r="AT168" s="855"/>
      <c r="AU168" s="852"/>
      <c r="AV168" s="855"/>
      <c r="AW168" s="855"/>
      <c r="AX168" s="852"/>
      <c r="AY168" s="852"/>
      <c r="AZ168" s="852"/>
      <c r="BA168" s="798"/>
      <c r="BB168" s="130"/>
      <c r="BC168" s="130"/>
      <c r="BD168" s="150" t="str">
        <f t="shared" si="13"/>
        <v/>
      </c>
      <c r="BE168" s="156"/>
      <c r="BF168" s="156"/>
      <c r="BG168" s="156"/>
      <c r="BH168" s="156"/>
      <c r="BI168" s="131"/>
      <c r="BJ168" s="131"/>
      <c r="BK168" s="131"/>
      <c r="BL168" s="131"/>
      <c r="BM168" s="157"/>
      <c r="BN168" s="157"/>
      <c r="BO168" s="157"/>
      <c r="BP168" s="157"/>
      <c r="BQ168" s="158" t="str">
        <f t="shared" si="14"/>
        <v/>
      </c>
      <c r="BR168" s="762" t="str">
        <f t="shared" si="15"/>
        <v/>
      </c>
      <c r="BS168" s="819"/>
      <c r="BT168" s="804"/>
      <c r="BU168" s="804"/>
      <c r="BV168" s="807"/>
    </row>
    <row r="169" spans="1:74" ht="172.5" thickBot="1" x14ac:dyDescent="0.3">
      <c r="A169" s="1409"/>
      <c r="B169" s="928"/>
      <c r="C169" s="1179"/>
      <c r="D169" s="829"/>
      <c r="E169" s="832"/>
      <c r="F169" s="835"/>
      <c r="G169" s="1408"/>
      <c r="H169" s="838"/>
      <c r="I169" s="799"/>
      <c r="J169" s="841"/>
      <c r="K169" s="844"/>
      <c r="L169" s="805"/>
      <c r="M169" s="875"/>
      <c r="N169" s="1396"/>
      <c r="O169" s="1396"/>
      <c r="P169" s="869"/>
      <c r="Q169" s="881"/>
      <c r="R169" s="799"/>
      <c r="S169" s="1373"/>
      <c r="T169" s="799"/>
      <c r="U169" s="1373"/>
      <c r="V169" s="799"/>
      <c r="W169" s="1373"/>
      <c r="X169" s="865"/>
      <c r="Y169" s="1373"/>
      <c r="Z169" s="1373"/>
      <c r="AA169" s="847"/>
      <c r="AB169" s="164">
        <v>6</v>
      </c>
      <c r="AC169" s="791" t="s">
        <v>1715</v>
      </c>
      <c r="AD169" s="795">
        <v>1.2</v>
      </c>
      <c r="AE169" s="791" t="s">
        <v>1712</v>
      </c>
      <c r="AF169" s="99" t="s">
        <v>1256</v>
      </c>
      <c r="AG169" s="165" t="s">
        <v>267</v>
      </c>
      <c r="AH169" s="777">
        <v>0.1</v>
      </c>
      <c r="AI169" s="165" t="s">
        <v>217</v>
      </c>
      <c r="AJ169" s="777">
        <v>0.15</v>
      </c>
      <c r="AK169" s="166">
        <v>0.25</v>
      </c>
      <c r="AL169" s="154">
        <v>2.1167999999999999E-2</v>
      </c>
      <c r="AM169" s="154">
        <v>0.30000000000000004</v>
      </c>
      <c r="AN169" s="127" t="s">
        <v>218</v>
      </c>
      <c r="AO169" s="52" t="s">
        <v>296</v>
      </c>
      <c r="AP169" s="52" t="s">
        <v>243</v>
      </c>
      <c r="AQ169" s="52" t="s">
        <v>221</v>
      </c>
      <c r="AR169" s="838"/>
      <c r="AS169" s="856"/>
      <c r="AT169" s="856"/>
      <c r="AU169" s="853"/>
      <c r="AV169" s="856"/>
      <c r="AW169" s="856"/>
      <c r="AX169" s="853"/>
      <c r="AY169" s="853"/>
      <c r="AZ169" s="853"/>
      <c r="BA169" s="799"/>
      <c r="BB169" s="167"/>
      <c r="BC169" s="167"/>
      <c r="BD169" s="161" t="str">
        <f t="shared" si="13"/>
        <v/>
      </c>
      <c r="BE169" s="168"/>
      <c r="BF169" s="168"/>
      <c r="BG169" s="168"/>
      <c r="BH169" s="168"/>
      <c r="BI169" s="169"/>
      <c r="BJ169" s="169"/>
      <c r="BK169" s="169"/>
      <c r="BL169" s="169"/>
      <c r="BM169" s="170"/>
      <c r="BN169" s="170"/>
      <c r="BO169" s="170"/>
      <c r="BP169" s="170"/>
      <c r="BQ169" s="171" t="str">
        <f t="shared" si="14"/>
        <v/>
      </c>
      <c r="BR169" s="764" t="str">
        <f t="shared" si="15"/>
        <v/>
      </c>
      <c r="BS169" s="820"/>
      <c r="BT169" s="805"/>
      <c r="BU169" s="805"/>
      <c r="BV169" s="808"/>
    </row>
    <row r="170" spans="1:74" ht="171.75" x14ac:dyDescent="0.25">
      <c r="A170" s="1409"/>
      <c r="B170" s="928"/>
      <c r="C170" s="1179"/>
      <c r="D170" s="827" t="s">
        <v>1533</v>
      </c>
      <c r="E170" s="830" t="s">
        <v>383</v>
      </c>
      <c r="F170" s="833">
        <v>2</v>
      </c>
      <c r="G170" s="1406" t="s">
        <v>1716</v>
      </c>
      <c r="H170" s="836" t="s">
        <v>1376</v>
      </c>
      <c r="I170" s="797" t="s">
        <v>1344</v>
      </c>
      <c r="J170" s="839" t="s">
        <v>3000</v>
      </c>
      <c r="K170" s="842" t="s">
        <v>324</v>
      </c>
      <c r="L170" s="803" t="s">
        <v>618</v>
      </c>
      <c r="M170" s="873" t="s">
        <v>1535</v>
      </c>
      <c r="N170" s="1220" t="s">
        <v>1704</v>
      </c>
      <c r="O170" s="1220" t="s">
        <v>1705</v>
      </c>
      <c r="P170" s="803" t="s">
        <v>609</v>
      </c>
      <c r="Q170" s="1001" t="s">
        <v>609</v>
      </c>
      <c r="R170" s="797" t="s">
        <v>272</v>
      </c>
      <c r="S170" s="1371">
        <f>IF(R170="Muy Alta",100%,IF(R170="Alta",80%,IF(R170="Media",60%,IF(R170="Baja",40%,IF(R170="Muy Baja",20%,"")))))</f>
        <v>0.2</v>
      </c>
      <c r="T170" s="797" t="s">
        <v>328</v>
      </c>
      <c r="U170" s="1371">
        <f>IF(T170="Catastrófico",100%,IF(T170="Mayor",80%,IF(T170="Moderado",60%,IF(T170="Menor",40%,IF(T170="Leve",20%,"")))))</f>
        <v>0.2</v>
      </c>
      <c r="V170" s="797" t="s">
        <v>253</v>
      </c>
      <c r="W170" s="1371">
        <f>IF(V170="Catastrófico",100%,IF(V170="Mayor",80%,IF(V170="Moderado",60%,IF(V170="Menor",40%,IF(V170="Leve",20%,"")))))</f>
        <v>0.4</v>
      </c>
      <c r="X170" s="863" t="str">
        <f>IF(Y170=100%,"Catastrófico",IF(Y170=80%,"Mayor",IF(Y170=60%,"Moderado",IF(Y170=40%,"Menor",IF(Y170=20%,"Leve","")))))</f>
        <v>Menor</v>
      </c>
      <c r="Y170" s="1371">
        <f>IF(AND(U170="",W170=""),"",MAX(U170,W170))</f>
        <v>0.4</v>
      </c>
      <c r="Z170" s="1371" t="str">
        <f>CONCATENATE(R170,X170)</f>
        <v>Muy BajaMenor</v>
      </c>
      <c r="AA170" s="851" t="str">
        <f>IF(Z170="Muy AltaLeve","Alto",IF(Z170="Muy AltaMenor","Alto",IF(Z170="Muy AltaModerado","Alto",IF(Z170="Muy AltaMayor","Alto",IF(Z170="Muy AltaCatastrófico","Extremo",IF(Z170="AltaLeve","Moderado",IF(Z170="AltaMenor","Moderado",IF(Z170="AltaModerado","Alto",IF(Z170="AltaMayor","Alto",IF(Z170="AltaCatastrófico","Extremo",IF(Z170="MediaLeve","Moderado",IF(Z170="MediaMenor","Moderado",IF(Z170="MediaModerado","Moderado",IF(Z170="MediaMayor","Alto",IF(Z170="MediaCatastrófico","Extremo",IF(Z170="BajaLeve","Bajo",IF(Z170="BajaMenor","Moderado",IF(Z170="BajaModerado","Moderado",IF(Z170="BajaMayor","Alto",IF(Z170="BajaCatastrófico","Extremo",IF(Z170="Muy BajaLeve","Bajo",IF(Z170="Muy BajaMenor","Bajo",IF(Z170="Muy BajaModerado","Moderado",IF(Z170="Muy BajaMayor","Alto",IF(Z170="Muy BajaCatastrófico","Extremo","")))))))))))))))))))))))))</f>
        <v>Bajo</v>
      </c>
      <c r="AB170" s="98">
        <v>1</v>
      </c>
      <c r="AC170" s="774" t="s">
        <v>1717</v>
      </c>
      <c r="AD170" s="716">
        <v>1</v>
      </c>
      <c r="AE170" s="774" t="s">
        <v>1718</v>
      </c>
      <c r="AF170" s="100" t="str">
        <f>IF(OR(AG170="Preventivo",AG170="Detectivo"),"Probabilidad",IF(AG170="Correctivo","Impacto",""))</f>
        <v>Probabilidad</v>
      </c>
      <c r="AG170" s="153" t="s">
        <v>216</v>
      </c>
      <c r="AH170" s="775">
        <f>IF(AG170="","",IF(AG170="Preventivo",25%,IF(AG170="Detectivo",15%,IF(AG170="Correctivo",10%))))</f>
        <v>0.25</v>
      </c>
      <c r="AI170" s="10" t="s">
        <v>814</v>
      </c>
      <c r="AJ170" s="775">
        <f>IF(AI170="Automático",25%,IF(AI170="Manual",15%,""))</f>
        <v>0.25</v>
      </c>
      <c r="AK170" s="102">
        <f>IF(OR(AH170="",AJ170=""),"",AH170+AJ170)</f>
        <v>0.5</v>
      </c>
      <c r="AL170" s="101">
        <f>IFERROR(IF(AF170="Probabilidad",(S170-(+S170*AK170)),IF(AF170="Impacto",S170,"")),"")</f>
        <v>0.1</v>
      </c>
      <c r="AM170" s="101">
        <f>IFERROR(IF(AF170="Impacto",(Y170-(+Y170*AK170)),IF(AF170="Probabilidad",Y170,"")),"")</f>
        <v>0.4</v>
      </c>
      <c r="AN170" s="51" t="s">
        <v>218</v>
      </c>
      <c r="AO170" s="51" t="s">
        <v>296</v>
      </c>
      <c r="AP170" s="51" t="s">
        <v>243</v>
      </c>
      <c r="AQ170" s="51" t="s">
        <v>221</v>
      </c>
      <c r="AR170" s="866" t="s">
        <v>1708</v>
      </c>
      <c r="AS170" s="854">
        <f>S170</f>
        <v>0.2</v>
      </c>
      <c r="AT170" s="854">
        <f>IF(AL170="","",MIN(AL170:AL175))</f>
        <v>1.512E-2</v>
      </c>
      <c r="AU170" s="851" t="str">
        <f>IFERROR(IF(AT170="","",IF(AT170&lt;=0.2,"Muy Baja",IF(AT170&lt;=0.4,"Baja",IF(AT170&lt;=0.6,"Media",IF(AT170&lt;=0.8,"Alta","Muy Alta"))))),"")</f>
        <v>Muy Baja</v>
      </c>
      <c r="AV170" s="854">
        <f>Y170</f>
        <v>0.4</v>
      </c>
      <c r="AW170" s="854">
        <f>IF(AM170="","",MIN(AM170:AM175))</f>
        <v>0.30000000000000004</v>
      </c>
      <c r="AX170" s="851" t="str">
        <f>IFERROR(IF(AW170="","",IF(AW170&lt;=0.2,"Leve",IF(AW170&lt;=0.4,"Menor",IF(AW170&lt;=0.6,"Moderado",IF(AW170&lt;=0.8,"Mayor","Catastrófico"))))),"")</f>
        <v>Menor</v>
      </c>
      <c r="AY170" s="851" t="str">
        <f>AA170</f>
        <v>Bajo</v>
      </c>
      <c r="AZ170" s="851" t="str">
        <f>IFERROR(IF(OR(AND(AU170="Muy Baja",AX170="Leve"),AND(AU170="Muy Baja",AX170="Menor"),AND(AU170="Baja",AX170="Leve")),"Bajo",IF(OR(AND(AU170="Muy baja",AX170="Moderado"),AND(AU170="Baja",AX170="Menor"),AND(AU170="Baja",AX170="Moderado"),AND(AU170="Media",AX170="Leve"),AND(AU170="Media",AX170="Menor"),AND(AU170="Media",AX170="Moderado"),AND(AU170="Alta",AX170="Leve"),AND(AU170="Alta",AX170="Menor")),"Moderado",IF(OR(AND(AU170="Muy Baja",AX170="Mayor"),AND(AU170="Baja",AX170="Mayor"),AND(AU170="Media",AX170="Mayor"),AND(AU170="Alta",AX170="Moderado"),AND(AU170="Alta",AX170="Mayor"),AND(AU170="Muy Alta",AX170="Leve"),AND(AU170="Muy Alta",AX170="Menor"),AND(AU170="Muy Alta",AX170="Moderado"),AND(AU170="Muy Alta",AX170="Mayor")),"Alto",IF(OR(AND(AU170="Muy Baja",AX170="Catastrófico"),AND(AU170="Baja",AX170="Catastrófico"),AND(AU170="Media",AX170="Catastrófico"),AND(AU170="Alta",AX170="Catastrófico"),AND(AU170="Muy Alta",AX170="Catastrófico")),"Extremo","")))),"")</f>
        <v>Bajo</v>
      </c>
      <c r="BA170" s="797" t="s">
        <v>257</v>
      </c>
      <c r="BB170" s="47"/>
      <c r="BC170" s="47"/>
      <c r="BD170" s="104" t="str">
        <f t="shared" si="13"/>
        <v/>
      </c>
      <c r="BE170" s="9"/>
      <c r="BF170" s="9"/>
      <c r="BG170" s="9"/>
      <c r="BH170" s="9"/>
      <c r="BI170" s="47"/>
      <c r="BJ170" s="47"/>
      <c r="BK170" s="47"/>
      <c r="BL170" s="47"/>
      <c r="BM170" s="49"/>
      <c r="BN170" s="49"/>
      <c r="BO170" s="49"/>
      <c r="BP170" s="49"/>
      <c r="BQ170" s="105" t="str">
        <f t="shared" si="14"/>
        <v/>
      </c>
      <c r="BR170" s="761" t="str">
        <f t="shared" si="15"/>
        <v/>
      </c>
      <c r="BS170" s="818" t="s">
        <v>609</v>
      </c>
      <c r="BT170" s="803" t="s">
        <v>2892</v>
      </c>
      <c r="BU170" s="803" t="s">
        <v>2892</v>
      </c>
      <c r="BV170" s="806" t="s">
        <v>2892</v>
      </c>
    </row>
    <row r="171" spans="1:74" ht="171.75" x14ac:dyDescent="0.25">
      <c r="A171" s="1409"/>
      <c r="B171" s="928"/>
      <c r="C171" s="1179"/>
      <c r="D171" s="828"/>
      <c r="E171" s="831"/>
      <c r="F171" s="834"/>
      <c r="G171" s="1407"/>
      <c r="H171" s="837"/>
      <c r="I171" s="798"/>
      <c r="J171" s="840"/>
      <c r="K171" s="843"/>
      <c r="L171" s="804"/>
      <c r="M171" s="874"/>
      <c r="N171" s="1221"/>
      <c r="O171" s="1221"/>
      <c r="P171" s="804"/>
      <c r="Q171" s="1002"/>
      <c r="R171" s="798"/>
      <c r="S171" s="1372"/>
      <c r="T171" s="798"/>
      <c r="U171" s="1372"/>
      <c r="V171" s="798"/>
      <c r="W171" s="1372"/>
      <c r="X171" s="864"/>
      <c r="Y171" s="1372"/>
      <c r="Z171" s="1372"/>
      <c r="AA171" s="852"/>
      <c r="AB171" s="152">
        <v>2</v>
      </c>
      <c r="AC171" s="790" t="s">
        <v>1719</v>
      </c>
      <c r="AD171" s="794">
        <v>1</v>
      </c>
      <c r="AE171" s="790" t="s">
        <v>1718</v>
      </c>
      <c r="AF171" s="173" t="str">
        <f>IF(OR(AG171="Preventivo",AG171="Detectivo"),"Probabilidad",IF(AG171="Correctivo","Impacto",""))</f>
        <v>Impacto</v>
      </c>
      <c r="AG171" s="153" t="s">
        <v>267</v>
      </c>
      <c r="AH171" s="776">
        <f>IF(AG171="","",IF(AG171="Preventivo",25%,IF(AG171="Detectivo",15%,IF(AG171="Correctivo",10%))))</f>
        <v>0.1</v>
      </c>
      <c r="AI171" s="155" t="s">
        <v>217</v>
      </c>
      <c r="AJ171" s="776">
        <f>IF(AI171="Automático",25%,IF(AI171="Manual",15%,""))</f>
        <v>0.15</v>
      </c>
      <c r="AK171" s="149">
        <f>IF(OR(AH171="",AJ171=""),"",AH171+AJ171)</f>
        <v>0.25</v>
      </c>
      <c r="AL171" s="174">
        <f>IFERROR(IF(AND(AF170="Probabilidad",AF171="Probabilidad"),(AL170-(+AL170*AK171)),IF(AF171="Probabilidad",(S170-(+S170*AK171)),IF(AF171="Impacto",AL170,""))),"")</f>
        <v>0.1</v>
      </c>
      <c r="AM171" s="174">
        <f>IFERROR(IF(AND(AF170="Impacto",AF171="Impacto"),(AM170-(+AM170*AK171)),IF(AF171="Impacto",(Y170-(+Y170*AK171)),IF(AF171="Probabilidad",AM170,""))),"")</f>
        <v>0.30000000000000004</v>
      </c>
      <c r="AN171" s="155" t="s">
        <v>218</v>
      </c>
      <c r="AO171" s="155" t="s">
        <v>296</v>
      </c>
      <c r="AP171" s="155" t="s">
        <v>243</v>
      </c>
      <c r="AQ171" s="155" t="s">
        <v>221</v>
      </c>
      <c r="AR171" s="837"/>
      <c r="AS171" s="855"/>
      <c r="AT171" s="855"/>
      <c r="AU171" s="852"/>
      <c r="AV171" s="855"/>
      <c r="AW171" s="855"/>
      <c r="AX171" s="852"/>
      <c r="AY171" s="852"/>
      <c r="AZ171" s="852"/>
      <c r="BA171" s="798"/>
      <c r="BB171" s="131"/>
      <c r="BC171" s="131"/>
      <c r="BD171" s="175" t="str">
        <f t="shared" si="13"/>
        <v/>
      </c>
      <c r="BE171" s="151"/>
      <c r="BF171" s="151"/>
      <c r="BG171" s="151"/>
      <c r="BH171" s="151"/>
      <c r="BI171" s="131"/>
      <c r="BJ171" s="131"/>
      <c r="BK171" s="131"/>
      <c r="BL171" s="131"/>
      <c r="BM171" s="157"/>
      <c r="BN171" s="157"/>
      <c r="BO171" s="157"/>
      <c r="BP171" s="157"/>
      <c r="BQ171" s="158" t="str">
        <f t="shared" si="14"/>
        <v/>
      </c>
      <c r="BR171" s="762" t="str">
        <f t="shared" si="15"/>
        <v/>
      </c>
      <c r="BS171" s="819"/>
      <c r="BT171" s="804"/>
      <c r="BU171" s="804"/>
      <c r="BV171" s="807"/>
    </row>
    <row r="172" spans="1:74" ht="171.75" x14ac:dyDescent="0.25">
      <c r="A172" s="1409"/>
      <c r="B172" s="928"/>
      <c r="C172" s="1179"/>
      <c r="D172" s="828"/>
      <c r="E172" s="831"/>
      <c r="F172" s="834"/>
      <c r="G172" s="1407"/>
      <c r="H172" s="837"/>
      <c r="I172" s="798"/>
      <c r="J172" s="840"/>
      <c r="K172" s="843"/>
      <c r="L172" s="804"/>
      <c r="M172" s="874"/>
      <c r="N172" s="1221"/>
      <c r="O172" s="1221"/>
      <c r="P172" s="804"/>
      <c r="Q172" s="1002"/>
      <c r="R172" s="798"/>
      <c r="S172" s="1372"/>
      <c r="T172" s="798"/>
      <c r="U172" s="1372"/>
      <c r="V172" s="798"/>
      <c r="W172" s="1372"/>
      <c r="X172" s="864"/>
      <c r="Y172" s="1372"/>
      <c r="Z172" s="1372"/>
      <c r="AA172" s="852"/>
      <c r="AB172" s="152">
        <v>3</v>
      </c>
      <c r="AC172" s="789" t="s">
        <v>1720</v>
      </c>
      <c r="AD172" s="793">
        <v>1</v>
      </c>
      <c r="AE172" s="790" t="s">
        <v>1721</v>
      </c>
      <c r="AF172" s="147" t="str">
        <f>IF(OR(AG172="Preventivo",AG172="Detectivo"),"Probabilidad",IF(AG172="Correctivo","Impacto",""))</f>
        <v>Probabilidad</v>
      </c>
      <c r="AG172" s="153" t="s">
        <v>286</v>
      </c>
      <c r="AH172" s="776">
        <f>IF(AG172="","",IF(AG172="Preventivo",25%,IF(AG172="Detectivo",15%,IF(AG172="Correctivo",10%))))</f>
        <v>0.15</v>
      </c>
      <c r="AI172" s="153" t="s">
        <v>217</v>
      </c>
      <c r="AJ172" s="776">
        <f>IF(AI172="Automático",25%,IF(AI172="Manual",15%,""))</f>
        <v>0.15</v>
      </c>
      <c r="AK172" s="149">
        <f>IF(OR(AH172="",AJ172=""),"",AH172+AJ172)</f>
        <v>0.3</v>
      </c>
      <c r="AL172" s="154">
        <f>IFERROR(IF(AND(AF171="Probabilidad",AF172="Probabilidad"),(AL171-(+AL171*AK172)),IF(AND(AF171="Impacto",AF172="Probabilidad"),(AL170-(+AL170*AK172)),IF(AF172="Impacto",AL171,""))),"")</f>
        <v>7.0000000000000007E-2</v>
      </c>
      <c r="AM172" s="154">
        <f>IFERROR(IF(AND(AF171="Impacto",AF172="Impacto"),(AM171-(+AM171*AK172)),IF(AND(AF171="Probabilidad",AF172="Impacto"),(AM170-(+AM170*AK172)),IF(AF172="Probabilidad",AM171,""))),"")</f>
        <v>0.30000000000000004</v>
      </c>
      <c r="AN172" s="155" t="s">
        <v>218</v>
      </c>
      <c r="AO172" s="155" t="s">
        <v>296</v>
      </c>
      <c r="AP172" s="155" t="s">
        <v>243</v>
      </c>
      <c r="AQ172" s="155" t="s">
        <v>221</v>
      </c>
      <c r="AR172" s="837"/>
      <c r="AS172" s="855"/>
      <c r="AT172" s="855"/>
      <c r="AU172" s="852"/>
      <c r="AV172" s="855"/>
      <c r="AW172" s="855"/>
      <c r="AX172" s="852"/>
      <c r="AY172" s="852"/>
      <c r="AZ172" s="852"/>
      <c r="BA172" s="798"/>
      <c r="BB172" s="131"/>
      <c r="BC172" s="131"/>
      <c r="BD172" s="175" t="str">
        <f t="shared" si="13"/>
        <v/>
      </c>
      <c r="BE172" s="151"/>
      <c r="BF172" s="151"/>
      <c r="BG172" s="151"/>
      <c r="BH172" s="151"/>
      <c r="BI172" s="131"/>
      <c r="BJ172" s="131"/>
      <c r="BK172" s="131"/>
      <c r="BL172" s="131"/>
      <c r="BM172" s="157"/>
      <c r="BN172" s="157"/>
      <c r="BO172" s="157"/>
      <c r="BP172" s="157"/>
      <c r="BQ172" s="158" t="str">
        <f t="shared" si="14"/>
        <v/>
      </c>
      <c r="BR172" s="762" t="str">
        <f t="shared" si="15"/>
        <v/>
      </c>
      <c r="BS172" s="819"/>
      <c r="BT172" s="804"/>
      <c r="BU172" s="804"/>
      <c r="BV172" s="807"/>
    </row>
    <row r="173" spans="1:74" ht="145.5" x14ac:dyDescent="0.25">
      <c r="A173" s="1409"/>
      <c r="B173" s="928"/>
      <c r="C173" s="1179"/>
      <c r="D173" s="828"/>
      <c r="E173" s="831"/>
      <c r="F173" s="834"/>
      <c r="G173" s="1407"/>
      <c r="H173" s="837"/>
      <c r="I173" s="798"/>
      <c r="J173" s="840"/>
      <c r="K173" s="843"/>
      <c r="L173" s="804"/>
      <c r="M173" s="874"/>
      <c r="N173" s="1221"/>
      <c r="O173" s="1221"/>
      <c r="P173" s="804"/>
      <c r="Q173" s="1002"/>
      <c r="R173" s="798"/>
      <c r="S173" s="1372"/>
      <c r="T173" s="798"/>
      <c r="U173" s="1372"/>
      <c r="V173" s="798"/>
      <c r="W173" s="1372"/>
      <c r="X173" s="864"/>
      <c r="Y173" s="1372"/>
      <c r="Z173" s="1372"/>
      <c r="AA173" s="852"/>
      <c r="AB173" s="152">
        <v>4</v>
      </c>
      <c r="AC173" s="790" t="s">
        <v>1722</v>
      </c>
      <c r="AD173" s="794">
        <v>1</v>
      </c>
      <c r="AE173" s="790" t="s">
        <v>1712</v>
      </c>
      <c r="AF173" s="147" t="str">
        <f>IF(OR(AG173="Preventivo",AG173="Detectivo"),"Probabilidad",IF(AG173="Correctivo","Impacto",""))</f>
        <v>Probabilidad</v>
      </c>
      <c r="AG173" s="153" t="s">
        <v>216</v>
      </c>
      <c r="AH173" s="776">
        <f>IF(AG173="","",IF(AG173="Preventivo",25%,IF(AG173="Detectivo",15%,IF(AG173="Correctivo",10%))))</f>
        <v>0.25</v>
      </c>
      <c r="AI173" s="153" t="s">
        <v>217</v>
      </c>
      <c r="AJ173" s="776">
        <f>IF(AI173="Automático",25%,IF(AI173="Manual",15%,""))</f>
        <v>0.15</v>
      </c>
      <c r="AK173" s="149">
        <f>IF(OR(AH173="",AJ173=""),"",AH173+AJ173)</f>
        <v>0.4</v>
      </c>
      <c r="AL173" s="154">
        <f>IFERROR(IF(AND(AF172="Probabilidad",AF173="Probabilidad"),(AL172-(+AL172*AK173)),IF(AND(AF172="Impacto",AF173="Probabilidad"),(AL171-(+AL171*AK173)),IF(AF173="Impacto",AL172,""))),"")</f>
        <v>4.2000000000000003E-2</v>
      </c>
      <c r="AM173" s="154">
        <f>IFERROR(IF(AND(AF172="Impacto",AF173="Impacto"),(AM172-(+AM172*AK173)),IF(AND(AF172="Probabilidad",AF173="Impacto"),(AM171-(+AM171*AK173)),IF(AF173="Probabilidad",AM172,""))),"")</f>
        <v>0.30000000000000004</v>
      </c>
      <c r="AN173" s="155" t="s">
        <v>218</v>
      </c>
      <c r="AO173" s="155" t="s">
        <v>475</v>
      </c>
      <c r="AP173" s="155" t="s">
        <v>243</v>
      </c>
      <c r="AQ173" s="155" t="s">
        <v>221</v>
      </c>
      <c r="AR173" s="837"/>
      <c r="AS173" s="855"/>
      <c r="AT173" s="855"/>
      <c r="AU173" s="852"/>
      <c r="AV173" s="855"/>
      <c r="AW173" s="855"/>
      <c r="AX173" s="852"/>
      <c r="AY173" s="852"/>
      <c r="AZ173" s="852"/>
      <c r="BA173" s="798"/>
      <c r="BB173" s="131"/>
      <c r="BC173" s="131"/>
      <c r="BD173" s="175" t="str">
        <f t="shared" si="13"/>
        <v/>
      </c>
      <c r="BE173" s="151"/>
      <c r="BF173" s="151"/>
      <c r="BG173" s="151"/>
      <c r="BH173" s="151"/>
      <c r="BI173" s="131"/>
      <c r="BJ173" s="131"/>
      <c r="BK173" s="131"/>
      <c r="BL173" s="131"/>
      <c r="BM173" s="157"/>
      <c r="BN173" s="157"/>
      <c r="BO173" s="157"/>
      <c r="BP173" s="157"/>
      <c r="BQ173" s="158" t="str">
        <f t="shared" si="14"/>
        <v/>
      </c>
      <c r="BR173" s="762" t="str">
        <f t="shared" si="15"/>
        <v/>
      </c>
      <c r="BS173" s="819"/>
      <c r="BT173" s="804"/>
      <c r="BU173" s="804"/>
      <c r="BV173" s="807"/>
    </row>
    <row r="174" spans="1:74" ht="171.75" x14ac:dyDescent="0.25">
      <c r="A174" s="1409"/>
      <c r="B174" s="928"/>
      <c r="C174" s="1179"/>
      <c r="D174" s="828"/>
      <c r="E174" s="831"/>
      <c r="F174" s="834"/>
      <c r="G174" s="1407"/>
      <c r="H174" s="837"/>
      <c r="I174" s="798"/>
      <c r="J174" s="840"/>
      <c r="K174" s="843"/>
      <c r="L174" s="804"/>
      <c r="M174" s="874"/>
      <c r="N174" s="1221"/>
      <c r="O174" s="1221"/>
      <c r="P174" s="804"/>
      <c r="Q174" s="1002"/>
      <c r="R174" s="798"/>
      <c r="S174" s="1372"/>
      <c r="T174" s="798"/>
      <c r="U174" s="1372"/>
      <c r="V174" s="798"/>
      <c r="W174" s="1372"/>
      <c r="X174" s="864"/>
      <c r="Y174" s="1372"/>
      <c r="Z174" s="1372"/>
      <c r="AA174" s="852"/>
      <c r="AB174" s="152">
        <v>5</v>
      </c>
      <c r="AC174" s="789" t="s">
        <v>1711</v>
      </c>
      <c r="AD174" s="793">
        <v>1</v>
      </c>
      <c r="AE174" s="790" t="s">
        <v>1712</v>
      </c>
      <c r="AF174" s="147" t="s">
        <v>1247</v>
      </c>
      <c r="AG174" s="153" t="s">
        <v>216</v>
      </c>
      <c r="AH174" s="776">
        <v>0.25</v>
      </c>
      <c r="AI174" s="153" t="s">
        <v>217</v>
      </c>
      <c r="AJ174" s="776">
        <v>0.15</v>
      </c>
      <c r="AK174" s="149">
        <v>0.4</v>
      </c>
      <c r="AL174" s="154">
        <v>2.52E-2</v>
      </c>
      <c r="AM174" s="154">
        <v>0.30000000000000004</v>
      </c>
      <c r="AN174" s="155" t="s">
        <v>218</v>
      </c>
      <c r="AO174" s="155" t="s">
        <v>296</v>
      </c>
      <c r="AP174" s="155" t="s">
        <v>243</v>
      </c>
      <c r="AQ174" s="155" t="s">
        <v>221</v>
      </c>
      <c r="AR174" s="837"/>
      <c r="AS174" s="855"/>
      <c r="AT174" s="855"/>
      <c r="AU174" s="852"/>
      <c r="AV174" s="855"/>
      <c r="AW174" s="855"/>
      <c r="AX174" s="852"/>
      <c r="AY174" s="852"/>
      <c r="AZ174" s="852"/>
      <c r="BA174" s="798"/>
      <c r="BB174" s="131"/>
      <c r="BC174" s="131"/>
      <c r="BD174" s="175" t="str">
        <f t="shared" si="13"/>
        <v/>
      </c>
      <c r="BE174" s="151"/>
      <c r="BF174" s="151"/>
      <c r="BG174" s="151"/>
      <c r="BH174" s="151"/>
      <c r="BI174" s="131"/>
      <c r="BJ174" s="131"/>
      <c r="BK174" s="131"/>
      <c r="BL174" s="131"/>
      <c r="BM174" s="157"/>
      <c r="BN174" s="157"/>
      <c r="BO174" s="157"/>
      <c r="BP174" s="157"/>
      <c r="BQ174" s="158" t="str">
        <f t="shared" si="14"/>
        <v/>
      </c>
      <c r="BR174" s="762" t="str">
        <f t="shared" si="15"/>
        <v/>
      </c>
      <c r="BS174" s="819"/>
      <c r="BT174" s="804"/>
      <c r="BU174" s="804"/>
      <c r="BV174" s="807"/>
    </row>
    <row r="175" spans="1:74" ht="146.25" thickBot="1" x14ac:dyDescent="0.3">
      <c r="A175" s="1409"/>
      <c r="B175" s="928"/>
      <c r="C175" s="1179"/>
      <c r="D175" s="829"/>
      <c r="E175" s="832"/>
      <c r="F175" s="835"/>
      <c r="G175" s="1408"/>
      <c r="H175" s="838"/>
      <c r="I175" s="799"/>
      <c r="J175" s="841"/>
      <c r="K175" s="844"/>
      <c r="L175" s="805"/>
      <c r="M175" s="875"/>
      <c r="N175" s="1396"/>
      <c r="O175" s="1396"/>
      <c r="P175" s="805"/>
      <c r="Q175" s="1003"/>
      <c r="R175" s="799"/>
      <c r="S175" s="1373"/>
      <c r="T175" s="799"/>
      <c r="U175" s="1373"/>
      <c r="V175" s="799"/>
      <c r="W175" s="1373"/>
      <c r="X175" s="865"/>
      <c r="Y175" s="1373"/>
      <c r="Z175" s="1373"/>
      <c r="AA175" s="853"/>
      <c r="AB175" s="164">
        <v>6</v>
      </c>
      <c r="AC175" s="791" t="s">
        <v>1723</v>
      </c>
      <c r="AD175" s="795">
        <v>1</v>
      </c>
      <c r="AE175" s="791" t="s">
        <v>1712</v>
      </c>
      <c r="AF175" s="177" t="s">
        <v>1247</v>
      </c>
      <c r="AG175" s="165" t="s">
        <v>216</v>
      </c>
      <c r="AH175" s="777">
        <v>0.25</v>
      </c>
      <c r="AI175" s="165" t="s">
        <v>217</v>
      </c>
      <c r="AJ175" s="777">
        <v>0.15</v>
      </c>
      <c r="AK175" s="166">
        <v>0.4</v>
      </c>
      <c r="AL175" s="154">
        <v>1.512E-2</v>
      </c>
      <c r="AM175" s="154">
        <v>0.30000000000000004</v>
      </c>
      <c r="AN175" s="155" t="s">
        <v>218</v>
      </c>
      <c r="AO175" s="52" t="s">
        <v>475</v>
      </c>
      <c r="AP175" s="52" t="s">
        <v>243</v>
      </c>
      <c r="AQ175" s="52" t="s">
        <v>221</v>
      </c>
      <c r="AR175" s="838"/>
      <c r="AS175" s="856"/>
      <c r="AT175" s="856"/>
      <c r="AU175" s="853"/>
      <c r="AV175" s="856"/>
      <c r="AW175" s="856"/>
      <c r="AX175" s="853"/>
      <c r="AY175" s="853"/>
      <c r="AZ175" s="853"/>
      <c r="BA175" s="799"/>
      <c r="BB175" s="169"/>
      <c r="BC175" s="169"/>
      <c r="BD175" s="178" t="str">
        <f t="shared" si="13"/>
        <v/>
      </c>
      <c r="BE175" s="162"/>
      <c r="BF175" s="162"/>
      <c r="BG175" s="162"/>
      <c r="BH175" s="162"/>
      <c r="BI175" s="169"/>
      <c r="BJ175" s="169"/>
      <c r="BK175" s="169"/>
      <c r="BL175" s="169"/>
      <c r="BM175" s="170"/>
      <c r="BN175" s="170"/>
      <c r="BO175" s="170"/>
      <c r="BP175" s="170"/>
      <c r="BQ175" s="171" t="str">
        <f t="shared" si="14"/>
        <v/>
      </c>
      <c r="BR175" s="764" t="str">
        <f t="shared" si="15"/>
        <v/>
      </c>
      <c r="BS175" s="820"/>
      <c r="BT175" s="805"/>
      <c r="BU175" s="805"/>
      <c r="BV175" s="808"/>
    </row>
    <row r="176" spans="1:74" ht="171.75" customHeight="1" x14ac:dyDescent="0.25">
      <c r="A176" s="1409"/>
      <c r="B176" s="928"/>
      <c r="C176" s="1179"/>
      <c r="D176" s="827" t="s">
        <v>1533</v>
      </c>
      <c r="E176" s="830" t="s">
        <v>383</v>
      </c>
      <c r="F176" s="833">
        <v>3</v>
      </c>
      <c r="G176" s="1403" t="s">
        <v>1724</v>
      </c>
      <c r="H176" s="836" t="s">
        <v>1376</v>
      </c>
      <c r="I176" s="797" t="s">
        <v>1347</v>
      </c>
      <c r="J176" s="839" t="s">
        <v>3001</v>
      </c>
      <c r="K176" s="842" t="s">
        <v>324</v>
      </c>
      <c r="L176" s="803" t="s">
        <v>618</v>
      </c>
      <c r="M176" s="873" t="s">
        <v>1535</v>
      </c>
      <c r="N176" s="1220" t="s">
        <v>1725</v>
      </c>
      <c r="O176" s="803" t="s">
        <v>1726</v>
      </c>
      <c r="P176" s="867" t="s">
        <v>609</v>
      </c>
      <c r="Q176" s="879" t="s">
        <v>609</v>
      </c>
      <c r="R176" s="797" t="s">
        <v>272</v>
      </c>
      <c r="S176" s="1371">
        <f>IF(R176="Muy Alta",100%,IF(R176="Alta",80%,IF(R176="Media",60%,IF(R176="Baja",40%,IF(R176="Muy Baja",20%,"")))))</f>
        <v>0.2</v>
      </c>
      <c r="T176" s="797" t="s">
        <v>328</v>
      </c>
      <c r="U176" s="1371">
        <f>IF(T176="Catastrófico",100%,IF(T176="Mayor",80%,IF(T176="Moderado",60%,IF(T176="Menor",40%,IF(T176="Leve",20%,"")))))</f>
        <v>0.2</v>
      </c>
      <c r="V176" s="797" t="s">
        <v>253</v>
      </c>
      <c r="W176" s="1371">
        <f>IF(V176="Catastrófico",100%,IF(V176="Mayor",80%,IF(V176="Moderado",60%,IF(V176="Menor",40%,IF(V176="Leve",20%,"")))))</f>
        <v>0.4</v>
      </c>
      <c r="X176" s="863" t="str">
        <f>IF(Y176=100%,"Catastrófico",IF(Y176=80%,"Mayor",IF(Y176=60%,"Moderado",IF(Y176=40%,"Menor",IF(Y176=20%,"Leve","")))))</f>
        <v>Menor</v>
      </c>
      <c r="Y176" s="1371">
        <f>IF(AND(U176="",W176=""),"",MAX(U176,W176))</f>
        <v>0.4</v>
      </c>
      <c r="Z176" s="1371" t="str">
        <f>CONCATENATE(R176,X176)</f>
        <v>Muy BajaMenor</v>
      </c>
      <c r="AA176" s="851" t="str">
        <f>IF(Z176="Muy AltaLeve","Alto",IF(Z176="Muy AltaMenor","Alto",IF(Z176="Muy AltaModerado","Alto",IF(Z176="Muy AltaMayor","Alto",IF(Z176="Muy AltaCatastrófico","Extremo",IF(Z176="AltaLeve","Moderado",IF(Z176="AltaMenor","Moderado",IF(Z176="AltaModerado","Alto",IF(Z176="AltaMayor","Alto",IF(Z176="AltaCatastrófico","Extremo",IF(Z176="MediaLeve","Moderado",IF(Z176="MediaMenor","Moderado",IF(Z176="MediaModerado","Moderado",IF(Z176="MediaMayor","Alto",IF(Z176="MediaCatastrófico","Extremo",IF(Z176="BajaLeve","Bajo",IF(Z176="BajaMenor","Moderado",IF(Z176="BajaModerado","Moderado",IF(Z176="BajaMayor","Alto",IF(Z176="BajaCatastrófico","Extremo",IF(Z176="Muy BajaLeve","Bajo",IF(Z176="Muy BajaMenor","Bajo",IF(Z176="Muy BajaModerado","Moderado",IF(Z176="Muy BajaMayor","Alto",IF(Z176="Muy BajaCatastrófico","Extremo","")))))))))))))))))))))))))</f>
        <v>Bajo</v>
      </c>
      <c r="AB176" s="98">
        <v>1</v>
      </c>
      <c r="AC176" s="180" t="s">
        <v>1727</v>
      </c>
      <c r="AD176" s="233">
        <v>4</v>
      </c>
      <c r="AE176" s="13" t="s">
        <v>1728</v>
      </c>
      <c r="AF176" s="100" t="str">
        <f t="shared" ref="AF176:AF187" si="16">IF(OR(AG176="Preventivo",AG176="Detectivo"),"Probabilidad",IF(AG176="Correctivo","Impacto",""))</f>
        <v>Probabilidad</v>
      </c>
      <c r="AG176" s="10" t="s">
        <v>216</v>
      </c>
      <c r="AH176" s="775">
        <f t="shared" ref="AH176:AH187" si="17">IF(AG176="","",IF(AG176="Preventivo",25%,IF(AG176="Detectivo",15%,IF(AG176="Correctivo",10%))))</f>
        <v>0.25</v>
      </c>
      <c r="AI176" s="10" t="s">
        <v>217</v>
      </c>
      <c r="AJ176" s="775">
        <f t="shared" ref="AJ176:AJ187" si="18">IF(AI176="Automático",25%,IF(AI176="Manual",15%,""))</f>
        <v>0.15</v>
      </c>
      <c r="AK176" s="102">
        <f t="shared" ref="AK176:AK187" si="19">IF(OR(AH176="",AJ176=""),"",AH176+AJ176)</f>
        <v>0.4</v>
      </c>
      <c r="AL176" s="101">
        <f>IFERROR(IF(AF176="Probabilidad",(S176-(+S176*AK176)),IF(AF176="Impacto",S176,"")),"")</f>
        <v>0.12</v>
      </c>
      <c r="AM176" s="101">
        <f>IFERROR(IF(AF176="Impacto",(Y176-(+Y176*AK176)),IF(AF176="Probabilidad",Y176,"")),"")</f>
        <v>0.4</v>
      </c>
      <c r="AN176" s="51" t="s">
        <v>218</v>
      </c>
      <c r="AO176" s="51" t="s">
        <v>296</v>
      </c>
      <c r="AP176" s="51" t="s">
        <v>243</v>
      </c>
      <c r="AQ176" s="51" t="s">
        <v>221</v>
      </c>
      <c r="AR176" s="866" t="s">
        <v>1729</v>
      </c>
      <c r="AS176" s="854">
        <f>S176</f>
        <v>0.2</v>
      </c>
      <c r="AT176" s="854">
        <f>IF(AL176="","",MIN(AL176:AL181))</f>
        <v>3.5999999999999997E-2</v>
      </c>
      <c r="AU176" s="851" t="str">
        <f>IFERROR(IF(AT176="","",IF(AT176&lt;=0.2,"Muy Baja",IF(AT176&lt;=0.4,"Baja",IF(AT176&lt;=0.6,"Media",IF(AT176&lt;=0.8,"Alta","Muy Alta"))))),"")</f>
        <v>Muy Baja</v>
      </c>
      <c r="AV176" s="854">
        <f>Y176</f>
        <v>0.4</v>
      </c>
      <c r="AW176" s="854">
        <f>IF(AM176="","",MIN(AM176:AM181))</f>
        <v>0.30000000000000004</v>
      </c>
      <c r="AX176" s="851" t="str">
        <f>IFERROR(IF(AW176="","",IF(AW176&lt;=0.2,"Leve",IF(AW176&lt;=0.4,"Menor",IF(AW176&lt;=0.6,"Moderado",IF(AW176&lt;=0.8,"Mayor","Catastrófico"))))),"")</f>
        <v>Menor</v>
      </c>
      <c r="AY176" s="851" t="str">
        <f>AA176</f>
        <v>Bajo</v>
      </c>
      <c r="AZ176" s="851" t="str">
        <f>IFERROR(IF(OR(AND(AU176="Muy Baja",AX176="Leve"),AND(AU176="Muy Baja",AX176="Menor"),AND(AU176="Baja",AX176="Leve")),"Bajo",IF(OR(AND(AU176="Muy baja",AX176="Moderado"),AND(AU176="Baja",AX176="Menor"),AND(AU176="Baja",AX176="Moderado"),AND(AU176="Media",AX176="Leve"),AND(AU176="Media",AX176="Menor"),AND(AU176="Media",AX176="Moderado"),AND(AU176="Alta",AX176="Leve"),AND(AU176="Alta",AX176="Menor")),"Moderado",IF(OR(AND(AU176="Muy Baja",AX176="Mayor"),AND(AU176="Baja",AX176="Mayor"),AND(AU176="Media",AX176="Mayor"),AND(AU176="Alta",AX176="Moderado"),AND(AU176="Alta",AX176="Mayor"),AND(AU176="Muy Alta",AX176="Leve"),AND(AU176="Muy Alta",AX176="Menor"),AND(AU176="Muy Alta",AX176="Moderado"),AND(AU176="Muy Alta",AX176="Mayor")),"Alto",IF(OR(AND(AU176="Muy Baja",AX176="Catastrófico"),AND(AU176="Baja",AX176="Catastrófico"),AND(AU176="Media",AX176="Catastrófico"),AND(AU176="Alta",AX176="Catastrófico"),AND(AU176="Muy Alta",AX176="Catastrófico")),"Extremo","")))),"")</f>
        <v>Bajo</v>
      </c>
      <c r="BA176" s="797" t="s">
        <v>257</v>
      </c>
      <c r="BB176" s="313"/>
      <c r="BC176" s="47"/>
      <c r="BD176" s="104" t="str">
        <f t="shared" si="13"/>
        <v/>
      </c>
      <c r="BE176" s="9"/>
      <c r="BF176" s="9"/>
      <c r="BG176" s="9"/>
      <c r="BH176" s="9"/>
      <c r="BI176" s="47"/>
      <c r="BJ176" s="47"/>
      <c r="BK176" s="47"/>
      <c r="BL176" s="47"/>
      <c r="BM176" s="49"/>
      <c r="BN176" s="49"/>
      <c r="BO176" s="49"/>
      <c r="BP176" s="49"/>
      <c r="BQ176" s="105" t="str">
        <f t="shared" si="14"/>
        <v/>
      </c>
      <c r="BR176" s="761" t="str">
        <f t="shared" si="15"/>
        <v/>
      </c>
      <c r="BS176" s="818" t="s">
        <v>609</v>
      </c>
      <c r="BT176" s="803" t="s">
        <v>2892</v>
      </c>
      <c r="BU176" s="803" t="s">
        <v>2892</v>
      </c>
      <c r="BV176" s="806" t="s">
        <v>2892</v>
      </c>
    </row>
    <row r="177" spans="1:74" ht="171.75" x14ac:dyDescent="0.25">
      <c r="A177" s="1409"/>
      <c r="B177" s="928"/>
      <c r="C177" s="1179"/>
      <c r="D177" s="828"/>
      <c r="E177" s="831"/>
      <c r="F177" s="834"/>
      <c r="G177" s="1404"/>
      <c r="H177" s="837"/>
      <c r="I177" s="798"/>
      <c r="J177" s="840"/>
      <c r="K177" s="843"/>
      <c r="L177" s="804"/>
      <c r="M177" s="874"/>
      <c r="N177" s="1221"/>
      <c r="O177" s="804"/>
      <c r="P177" s="868"/>
      <c r="Q177" s="880"/>
      <c r="R177" s="798"/>
      <c r="S177" s="1372"/>
      <c r="T177" s="798"/>
      <c r="U177" s="1372"/>
      <c r="V177" s="798"/>
      <c r="W177" s="1372"/>
      <c r="X177" s="864"/>
      <c r="Y177" s="1372"/>
      <c r="Z177" s="1372"/>
      <c r="AA177" s="852"/>
      <c r="AB177" s="152">
        <v>2</v>
      </c>
      <c r="AC177" s="180" t="s">
        <v>1730</v>
      </c>
      <c r="AD177" s="180">
        <v>1</v>
      </c>
      <c r="AE177" s="151" t="s">
        <v>1728</v>
      </c>
      <c r="AF177" s="147" t="str">
        <f t="shared" si="16"/>
        <v>Probabilidad</v>
      </c>
      <c r="AG177" s="153" t="s">
        <v>216</v>
      </c>
      <c r="AH177" s="776">
        <f t="shared" si="17"/>
        <v>0.25</v>
      </c>
      <c r="AI177" s="153" t="s">
        <v>217</v>
      </c>
      <c r="AJ177" s="776">
        <f t="shared" si="18"/>
        <v>0.15</v>
      </c>
      <c r="AK177" s="149">
        <f t="shared" si="19"/>
        <v>0.4</v>
      </c>
      <c r="AL177" s="154">
        <f>IFERROR(IF(AND(AF176="Probabilidad",AF177="Probabilidad"),(AL176-(+AL176*AK177)),IF(AF177="Probabilidad",(S176-(+S176*AK177)),IF(AF177="Impacto",AL176,""))),"")</f>
        <v>7.1999999999999995E-2</v>
      </c>
      <c r="AM177" s="154">
        <f>IFERROR(IF(AND(AF176="Impacto",AF177="Impacto"),(AM176-(+AM176*AK177)),IF(AF177="Impacto",(Y176-(+Y176*AK177)),IF(AF177="Probabilidad",AM176,""))),"")</f>
        <v>0.4</v>
      </c>
      <c r="AN177" s="155" t="s">
        <v>218</v>
      </c>
      <c r="AO177" s="155" t="s">
        <v>296</v>
      </c>
      <c r="AP177" s="155" t="s">
        <v>243</v>
      </c>
      <c r="AQ177" s="155" t="s">
        <v>221</v>
      </c>
      <c r="AR177" s="837"/>
      <c r="AS177" s="855"/>
      <c r="AT177" s="855"/>
      <c r="AU177" s="852"/>
      <c r="AV177" s="855"/>
      <c r="AW177" s="855"/>
      <c r="AX177" s="852"/>
      <c r="AY177" s="852"/>
      <c r="AZ177" s="852"/>
      <c r="BA177" s="798"/>
      <c r="BB177" s="179"/>
      <c r="BC177" s="131"/>
      <c r="BD177" s="175" t="str">
        <f t="shared" si="13"/>
        <v/>
      </c>
      <c r="BE177" s="151"/>
      <c r="BF177" s="151"/>
      <c r="BG177" s="151"/>
      <c r="BH177" s="151"/>
      <c r="BI177" s="131"/>
      <c r="BJ177" s="131"/>
      <c r="BK177" s="131"/>
      <c r="BL177" s="131"/>
      <c r="BM177" s="157"/>
      <c r="BN177" s="157"/>
      <c r="BO177" s="157"/>
      <c r="BP177" s="157"/>
      <c r="BQ177" s="152" t="str">
        <f t="shared" si="14"/>
        <v/>
      </c>
      <c r="BR177" s="778" t="str">
        <f t="shared" si="15"/>
        <v/>
      </c>
      <c r="BS177" s="819"/>
      <c r="BT177" s="804"/>
      <c r="BU177" s="804"/>
      <c r="BV177" s="807"/>
    </row>
    <row r="178" spans="1:74" ht="171.75" x14ac:dyDescent="0.25">
      <c r="A178" s="1409"/>
      <c r="B178" s="928"/>
      <c r="C178" s="1179"/>
      <c r="D178" s="828"/>
      <c r="E178" s="831"/>
      <c r="F178" s="834"/>
      <c r="G178" s="1404"/>
      <c r="H178" s="837"/>
      <c r="I178" s="798"/>
      <c r="J178" s="840"/>
      <c r="K178" s="843"/>
      <c r="L178" s="804"/>
      <c r="M178" s="874"/>
      <c r="N178" s="1221"/>
      <c r="O178" s="804"/>
      <c r="P178" s="868"/>
      <c r="Q178" s="880"/>
      <c r="R178" s="798"/>
      <c r="S178" s="1372"/>
      <c r="T178" s="798"/>
      <c r="U178" s="1372"/>
      <c r="V178" s="798"/>
      <c r="W178" s="1372"/>
      <c r="X178" s="864"/>
      <c r="Y178" s="1372"/>
      <c r="Z178" s="1372"/>
      <c r="AA178" s="852"/>
      <c r="AB178" s="152">
        <v>3</v>
      </c>
      <c r="AC178" s="180" t="s">
        <v>1731</v>
      </c>
      <c r="AD178" s="180">
        <v>1</v>
      </c>
      <c r="AE178" s="151" t="s">
        <v>1728</v>
      </c>
      <c r="AF178" s="147" t="str">
        <f t="shared" si="16"/>
        <v>Impacto</v>
      </c>
      <c r="AG178" s="153" t="s">
        <v>267</v>
      </c>
      <c r="AH178" s="776">
        <f t="shared" si="17"/>
        <v>0.1</v>
      </c>
      <c r="AI178" s="153" t="s">
        <v>217</v>
      </c>
      <c r="AJ178" s="776">
        <f t="shared" si="18"/>
        <v>0.15</v>
      </c>
      <c r="AK178" s="149">
        <f t="shared" si="19"/>
        <v>0.25</v>
      </c>
      <c r="AL178" s="154">
        <f>IFERROR(IF(AND(AF177="Probabilidad",AF178="Probabilidad"),(AL177-(+AL177*AK178)),IF(AND(AF177="Impacto",AF178="Probabilidad"),(AL176-(+AL176*AK178)),IF(AF178="Impacto",AL177,""))),"")</f>
        <v>7.1999999999999995E-2</v>
      </c>
      <c r="AM178" s="154">
        <f>IFERROR(IF(AND(AF177="Impacto",AF178="Impacto"),(AM177-(+AM177*AK178)),IF(AND(AF177="Probabilidad",AF178="Impacto"),(AM176-(+AM176*AK178)),IF(AF178="Probabilidad",AM177,""))),"")</f>
        <v>0.30000000000000004</v>
      </c>
      <c r="AN178" s="155" t="s">
        <v>218</v>
      </c>
      <c r="AO178" s="155" t="s">
        <v>296</v>
      </c>
      <c r="AP178" s="155" t="s">
        <v>243</v>
      </c>
      <c r="AQ178" s="155" t="s">
        <v>221</v>
      </c>
      <c r="AR178" s="837"/>
      <c r="AS178" s="855"/>
      <c r="AT178" s="855"/>
      <c r="AU178" s="852"/>
      <c r="AV178" s="855"/>
      <c r="AW178" s="855"/>
      <c r="AX178" s="852"/>
      <c r="AY178" s="852"/>
      <c r="AZ178" s="852"/>
      <c r="BA178" s="798"/>
      <c r="BB178" s="179"/>
      <c r="BC178" s="131"/>
      <c r="BD178" s="175" t="str">
        <f t="shared" si="13"/>
        <v/>
      </c>
      <c r="BE178" s="151"/>
      <c r="BF178" s="151"/>
      <c r="BG178" s="151"/>
      <c r="BH178" s="151"/>
      <c r="BI178" s="131"/>
      <c r="BJ178" s="131"/>
      <c r="BK178" s="131"/>
      <c r="BL178" s="131"/>
      <c r="BM178" s="157"/>
      <c r="BN178" s="157"/>
      <c r="BO178" s="157"/>
      <c r="BP178" s="157"/>
      <c r="BQ178" s="158" t="str">
        <f t="shared" si="14"/>
        <v/>
      </c>
      <c r="BR178" s="762" t="str">
        <f t="shared" si="15"/>
        <v/>
      </c>
      <c r="BS178" s="819"/>
      <c r="BT178" s="804"/>
      <c r="BU178" s="804"/>
      <c r="BV178" s="807"/>
    </row>
    <row r="179" spans="1:74" ht="145.5" x14ac:dyDescent="0.25">
      <c r="A179" s="1409"/>
      <c r="B179" s="928"/>
      <c r="C179" s="1179"/>
      <c r="D179" s="828"/>
      <c r="E179" s="831"/>
      <c r="F179" s="834"/>
      <c r="G179" s="1404"/>
      <c r="H179" s="837"/>
      <c r="I179" s="798"/>
      <c r="J179" s="840"/>
      <c r="K179" s="843"/>
      <c r="L179" s="804"/>
      <c r="M179" s="874"/>
      <c r="N179" s="1221"/>
      <c r="O179" s="804"/>
      <c r="P179" s="868"/>
      <c r="Q179" s="880"/>
      <c r="R179" s="798"/>
      <c r="S179" s="1372"/>
      <c r="T179" s="798"/>
      <c r="U179" s="1372"/>
      <c r="V179" s="798"/>
      <c r="W179" s="1372"/>
      <c r="X179" s="864"/>
      <c r="Y179" s="1372"/>
      <c r="Z179" s="1372"/>
      <c r="AA179" s="852"/>
      <c r="AB179" s="152">
        <v>4</v>
      </c>
      <c r="AC179" s="180" t="s">
        <v>1732</v>
      </c>
      <c r="AD179" s="180">
        <v>1</v>
      </c>
      <c r="AE179" s="151" t="s">
        <v>1728</v>
      </c>
      <c r="AF179" s="147" t="str">
        <f t="shared" si="16"/>
        <v>Probabilidad</v>
      </c>
      <c r="AG179" s="153" t="s">
        <v>216</v>
      </c>
      <c r="AH179" s="776">
        <f t="shared" si="17"/>
        <v>0.25</v>
      </c>
      <c r="AI179" s="153" t="s">
        <v>814</v>
      </c>
      <c r="AJ179" s="776">
        <f t="shared" si="18"/>
        <v>0.25</v>
      </c>
      <c r="AK179" s="149">
        <f t="shared" si="19"/>
        <v>0.5</v>
      </c>
      <c r="AL179" s="154">
        <f>IFERROR(IF(AND(AF178="Probabilidad",AF179="Probabilidad"),(AL178-(+AL178*AK179)),IF(AND(AF178="Impacto",AF179="Probabilidad"),(AL177-(+AL177*AK179)),IF(AF179="Impacto",AL178,""))),"")</f>
        <v>3.5999999999999997E-2</v>
      </c>
      <c r="AM179" s="154">
        <f>IFERROR(IF(AND(AF178="Impacto",AF179="Impacto"),(AM178-(+AM178*AK179)),IF(AND(AF178="Probabilidad",AF179="Impacto"),(AM177-(+AM177*AK179)),IF(AF179="Probabilidad",AM178,""))),"")</f>
        <v>0.30000000000000004</v>
      </c>
      <c r="AN179" s="155" t="s">
        <v>218</v>
      </c>
      <c r="AO179" s="155" t="s">
        <v>475</v>
      </c>
      <c r="AP179" s="155" t="s">
        <v>243</v>
      </c>
      <c r="AQ179" s="155" t="s">
        <v>221</v>
      </c>
      <c r="AR179" s="837"/>
      <c r="AS179" s="855"/>
      <c r="AT179" s="855"/>
      <c r="AU179" s="852"/>
      <c r="AV179" s="855"/>
      <c r="AW179" s="855"/>
      <c r="AX179" s="852"/>
      <c r="AY179" s="852"/>
      <c r="AZ179" s="852"/>
      <c r="BA179" s="798"/>
      <c r="BB179" s="179"/>
      <c r="BC179" s="131"/>
      <c r="BD179" s="175" t="str">
        <f t="shared" si="13"/>
        <v/>
      </c>
      <c r="BE179" s="151"/>
      <c r="BF179" s="151"/>
      <c r="BG179" s="151"/>
      <c r="BH179" s="151"/>
      <c r="BI179" s="131"/>
      <c r="BJ179" s="131"/>
      <c r="BK179" s="131"/>
      <c r="BL179" s="131"/>
      <c r="BM179" s="157"/>
      <c r="BN179" s="157"/>
      <c r="BO179" s="157"/>
      <c r="BP179" s="157"/>
      <c r="BQ179" s="158" t="str">
        <f t="shared" si="14"/>
        <v/>
      </c>
      <c r="BR179" s="762" t="str">
        <f t="shared" si="15"/>
        <v/>
      </c>
      <c r="BS179" s="819"/>
      <c r="BT179" s="804"/>
      <c r="BU179" s="804"/>
      <c r="BV179" s="807"/>
    </row>
    <row r="180" spans="1:74" x14ac:dyDescent="0.25">
      <c r="A180" s="1409"/>
      <c r="B180" s="928"/>
      <c r="C180" s="1179"/>
      <c r="D180" s="828"/>
      <c r="E180" s="831"/>
      <c r="F180" s="834"/>
      <c r="G180" s="1404"/>
      <c r="H180" s="837"/>
      <c r="I180" s="798"/>
      <c r="J180" s="840"/>
      <c r="K180" s="843"/>
      <c r="L180" s="804"/>
      <c r="M180" s="874"/>
      <c r="N180" s="1221"/>
      <c r="O180" s="804"/>
      <c r="P180" s="868"/>
      <c r="Q180" s="880"/>
      <c r="R180" s="798"/>
      <c r="S180" s="1372"/>
      <c r="T180" s="798"/>
      <c r="U180" s="1372"/>
      <c r="V180" s="798"/>
      <c r="W180" s="1372"/>
      <c r="X180" s="864"/>
      <c r="Y180" s="1372"/>
      <c r="Z180" s="1372"/>
      <c r="AA180" s="852"/>
      <c r="AB180" s="152">
        <v>5</v>
      </c>
      <c r="AC180" s="181"/>
      <c r="AD180" s="181"/>
      <c r="AE180" s="29"/>
      <c r="AF180" s="147" t="str">
        <f t="shared" si="16"/>
        <v/>
      </c>
      <c r="AG180" s="153"/>
      <c r="AH180" s="776" t="str">
        <f t="shared" si="17"/>
        <v/>
      </c>
      <c r="AI180" s="153"/>
      <c r="AJ180" s="776" t="str">
        <f t="shared" si="18"/>
        <v/>
      </c>
      <c r="AK180" s="149" t="str">
        <f t="shared" si="19"/>
        <v/>
      </c>
      <c r="AL180" s="154" t="str">
        <f>IFERROR(IF(AND(AF179="Probabilidad",AF180="Probabilidad"),(AL179-(+AL179*AK180)),IF(AND(AF179="Impacto",AF180="Probabilidad"),(AL178-(+AL178*AK180)),IF(AF180="Impacto",AL179,""))),"")</f>
        <v/>
      </c>
      <c r="AM180" s="154" t="str">
        <f>IFERROR(IF(AND(AF179="Impacto",AF180="Impacto"),(AM179-(+AM179*AK180)),IF(AND(AF179="Probabilidad",AF180="Impacto"),(AM178-(+AM178*AK180)),IF(AF180="Probabilidad",AM179,""))),"")</f>
        <v/>
      </c>
      <c r="AN180" s="155"/>
      <c r="AO180" s="155"/>
      <c r="AP180" s="155"/>
      <c r="AQ180" s="155"/>
      <c r="AR180" s="837"/>
      <c r="AS180" s="855"/>
      <c r="AT180" s="855"/>
      <c r="AU180" s="852"/>
      <c r="AV180" s="855"/>
      <c r="AW180" s="855"/>
      <c r="AX180" s="852"/>
      <c r="AY180" s="852"/>
      <c r="AZ180" s="852"/>
      <c r="BA180" s="798"/>
      <c r="BB180" s="179"/>
      <c r="BC180" s="131"/>
      <c r="BD180" s="175" t="str">
        <f t="shared" si="13"/>
        <v/>
      </c>
      <c r="BE180" s="151"/>
      <c r="BF180" s="151"/>
      <c r="BG180" s="151"/>
      <c r="BH180" s="151"/>
      <c r="BI180" s="131"/>
      <c r="BJ180" s="131"/>
      <c r="BK180" s="131"/>
      <c r="BL180" s="131"/>
      <c r="BM180" s="157"/>
      <c r="BN180" s="157"/>
      <c r="BO180" s="157"/>
      <c r="BP180" s="157"/>
      <c r="BQ180" s="158" t="str">
        <f t="shared" si="14"/>
        <v/>
      </c>
      <c r="BR180" s="762" t="str">
        <f t="shared" si="15"/>
        <v/>
      </c>
      <c r="BS180" s="819"/>
      <c r="BT180" s="804"/>
      <c r="BU180" s="804"/>
      <c r="BV180" s="807"/>
    </row>
    <row r="181" spans="1:74" ht="15.75" thickBot="1" x14ac:dyDescent="0.3">
      <c r="A181" s="1409"/>
      <c r="B181" s="928"/>
      <c r="C181" s="1179"/>
      <c r="D181" s="829"/>
      <c r="E181" s="832"/>
      <c r="F181" s="835"/>
      <c r="G181" s="1405"/>
      <c r="H181" s="838"/>
      <c r="I181" s="799"/>
      <c r="J181" s="841"/>
      <c r="K181" s="844"/>
      <c r="L181" s="805"/>
      <c r="M181" s="875"/>
      <c r="N181" s="1396"/>
      <c r="O181" s="805"/>
      <c r="P181" s="869"/>
      <c r="Q181" s="881"/>
      <c r="R181" s="799"/>
      <c r="S181" s="1373"/>
      <c r="T181" s="799"/>
      <c r="U181" s="1373"/>
      <c r="V181" s="799"/>
      <c r="W181" s="1373"/>
      <c r="X181" s="865"/>
      <c r="Y181" s="1373"/>
      <c r="Z181" s="1373"/>
      <c r="AA181" s="853"/>
      <c r="AB181" s="164">
        <v>6</v>
      </c>
      <c r="AC181" s="162"/>
      <c r="AD181" s="162"/>
      <c r="AE181" s="162"/>
      <c r="AF181" s="177" t="str">
        <f t="shared" si="16"/>
        <v/>
      </c>
      <c r="AG181" s="165"/>
      <c r="AH181" s="777" t="str">
        <f t="shared" si="17"/>
        <v/>
      </c>
      <c r="AI181" s="165"/>
      <c r="AJ181" s="777" t="str">
        <f t="shared" si="18"/>
        <v/>
      </c>
      <c r="AK181" s="166" t="str">
        <f t="shared" si="19"/>
        <v/>
      </c>
      <c r="AL181" s="154" t="str">
        <f>IFERROR(IF(AND(AF180="Probabilidad",AF181="Probabilidad"),(AL180-(+AL180*AK181)),IF(AND(AF180="Impacto",AF181="Probabilidad"),(AL179-(+AL179*AK181)),IF(AF181="Impacto",AL180,""))),"")</f>
        <v/>
      </c>
      <c r="AM181" s="154" t="str">
        <f>IFERROR(IF(AND(AF180="Impacto",AF181="Impacto"),(AM180-(+AM180*AK181)),IF(AND(AF180="Probabilidad",AF181="Impacto"),(AM179-(+AM179*AK181)),IF(AF181="Probabilidad",AM180,""))),"")</f>
        <v/>
      </c>
      <c r="AN181" s="52"/>
      <c r="AO181" s="52"/>
      <c r="AP181" s="52"/>
      <c r="AQ181" s="52"/>
      <c r="AR181" s="838"/>
      <c r="AS181" s="856"/>
      <c r="AT181" s="856"/>
      <c r="AU181" s="853"/>
      <c r="AV181" s="856"/>
      <c r="AW181" s="856"/>
      <c r="AX181" s="853"/>
      <c r="AY181" s="853"/>
      <c r="AZ181" s="853"/>
      <c r="BA181" s="799"/>
      <c r="BB181" s="314"/>
      <c r="BC181" s="169"/>
      <c r="BD181" s="178" t="str">
        <f t="shared" si="13"/>
        <v/>
      </c>
      <c r="BE181" s="162"/>
      <c r="BF181" s="162"/>
      <c r="BG181" s="162"/>
      <c r="BH181" s="162"/>
      <c r="BI181" s="169"/>
      <c r="BJ181" s="169"/>
      <c r="BK181" s="169"/>
      <c r="BL181" s="169"/>
      <c r="BM181" s="170"/>
      <c r="BN181" s="170"/>
      <c r="BO181" s="170"/>
      <c r="BP181" s="170"/>
      <c r="BQ181" s="171" t="str">
        <f t="shared" si="14"/>
        <v/>
      </c>
      <c r="BR181" s="764" t="str">
        <f t="shared" si="15"/>
        <v/>
      </c>
      <c r="BS181" s="820"/>
      <c r="BT181" s="805"/>
      <c r="BU181" s="805"/>
      <c r="BV181" s="808"/>
    </row>
    <row r="182" spans="1:74" ht="145.5" customHeight="1" x14ac:dyDescent="0.25">
      <c r="A182" s="1409"/>
      <c r="B182" s="928"/>
      <c r="C182" s="1179"/>
      <c r="D182" s="827" t="s">
        <v>1533</v>
      </c>
      <c r="E182" s="830" t="s">
        <v>383</v>
      </c>
      <c r="F182" s="833">
        <v>4</v>
      </c>
      <c r="G182" s="1397" t="s">
        <v>1733</v>
      </c>
      <c r="H182" s="836" t="s">
        <v>1376</v>
      </c>
      <c r="I182" s="1400" t="s">
        <v>1344</v>
      </c>
      <c r="J182" s="839" t="s">
        <v>3002</v>
      </c>
      <c r="K182" s="842" t="s">
        <v>324</v>
      </c>
      <c r="L182" s="803" t="s">
        <v>618</v>
      </c>
      <c r="M182" s="873" t="s">
        <v>1535</v>
      </c>
      <c r="N182" s="1220" t="s">
        <v>1734</v>
      </c>
      <c r="O182" s="803" t="s">
        <v>1726</v>
      </c>
      <c r="P182" s="867" t="s">
        <v>609</v>
      </c>
      <c r="Q182" s="1374" t="s">
        <v>609</v>
      </c>
      <c r="R182" s="797" t="s">
        <v>272</v>
      </c>
      <c r="S182" s="1371">
        <f>IF(R182="Muy Alta",100%,IF(R182="Alta",80%,IF(R182="Media",60%,IF(R182="Baja",40%,IF(R182="Muy Baja",20%,"")))))</f>
        <v>0.2</v>
      </c>
      <c r="T182" s="797" t="s">
        <v>328</v>
      </c>
      <c r="U182" s="1371">
        <f>IF(T182="Catastrófico",100%,IF(T182="Mayor",80%,IF(T182="Moderado",60%,IF(T182="Menor",40%,IF(T182="Leve",20%,"")))))</f>
        <v>0.2</v>
      </c>
      <c r="V182" s="797" t="s">
        <v>253</v>
      </c>
      <c r="W182" s="1371">
        <f>IF(V182="Catastrófico",100%,IF(V182="Mayor",80%,IF(V182="Moderado",60%,IF(V182="Menor",40%,IF(V182="Leve",20%,"")))))</f>
        <v>0.4</v>
      </c>
      <c r="X182" s="863" t="str">
        <f>IF(Y182=100%,"Catastrófico",IF(Y182=80%,"Mayor",IF(Y182=60%,"Moderado",IF(Y182=40%,"Menor",IF(Y182=20%,"Leve","")))))</f>
        <v>Menor</v>
      </c>
      <c r="Y182" s="1371">
        <f>IF(AND(U182="",W182=""),"",MAX(U182,W182))</f>
        <v>0.4</v>
      </c>
      <c r="Z182" s="1371" t="str">
        <f>CONCATENATE(R182,X182)</f>
        <v>Muy BajaMenor</v>
      </c>
      <c r="AA182" s="851" t="str">
        <f>IF(Z182="Muy AltaLeve","Alto",IF(Z182="Muy AltaMenor","Alto",IF(Z182="Muy AltaModerado","Alto",IF(Z182="Muy AltaMayor","Alto",IF(Z182="Muy AltaCatastrófico","Extremo",IF(Z182="AltaLeve","Moderado",IF(Z182="AltaMenor","Moderado",IF(Z182="AltaModerado","Alto",IF(Z182="AltaMayor","Alto",IF(Z182="AltaCatastrófico","Extremo",IF(Z182="MediaLeve","Moderado",IF(Z182="MediaMenor","Moderado",IF(Z182="MediaModerado","Moderado",IF(Z182="MediaMayor","Alto",IF(Z182="MediaCatastrófico","Extremo",IF(Z182="BajaLeve","Bajo",IF(Z182="BajaMenor","Moderado",IF(Z182="BajaModerado","Moderado",IF(Z182="BajaMayor","Alto",IF(Z182="BajaCatastrófico","Extremo",IF(Z182="Muy BajaLeve","Bajo",IF(Z182="Muy BajaMenor","Bajo",IF(Z182="Muy BajaModerado","Moderado",IF(Z182="Muy BajaMayor","Alto",IF(Z182="Muy BajaCatastrófico","Extremo","")))))))))))))))))))))))))</f>
        <v>Bajo</v>
      </c>
      <c r="AB182" s="98">
        <v>1</v>
      </c>
      <c r="AC182" s="9" t="s">
        <v>1735</v>
      </c>
      <c r="AD182" s="9">
        <v>1</v>
      </c>
      <c r="AE182" s="9" t="s">
        <v>1728</v>
      </c>
      <c r="AF182" s="100" t="str">
        <f t="shared" si="16"/>
        <v>Probabilidad</v>
      </c>
      <c r="AG182" s="10" t="s">
        <v>216</v>
      </c>
      <c r="AH182" s="775">
        <f t="shared" si="17"/>
        <v>0.25</v>
      </c>
      <c r="AI182" s="10" t="s">
        <v>814</v>
      </c>
      <c r="AJ182" s="775">
        <f t="shared" si="18"/>
        <v>0.25</v>
      </c>
      <c r="AK182" s="102">
        <f t="shared" si="19"/>
        <v>0.5</v>
      </c>
      <c r="AL182" s="101">
        <f>IFERROR(IF(AF182="Probabilidad",(S182-(+S182*AK182)),IF(AF182="Impacto",S182,"")),"")</f>
        <v>0.1</v>
      </c>
      <c r="AM182" s="101">
        <f>IFERROR(IF(AF182="Impacto",(Y182-(+Y182*AK182)),IF(AF182="Probabilidad",Y182,"")),"")</f>
        <v>0.4</v>
      </c>
      <c r="AN182" s="51" t="s">
        <v>218</v>
      </c>
      <c r="AO182" s="51" t="s">
        <v>475</v>
      </c>
      <c r="AP182" s="51" t="s">
        <v>243</v>
      </c>
      <c r="AQ182" s="51" t="s">
        <v>221</v>
      </c>
      <c r="AR182" s="866" t="s">
        <v>1729</v>
      </c>
      <c r="AS182" s="854">
        <f>S182</f>
        <v>0.2</v>
      </c>
      <c r="AT182" s="854">
        <f>IF(AL182="","",MIN(AL182:AL187))</f>
        <v>0.05</v>
      </c>
      <c r="AU182" s="851" t="str">
        <f>IFERROR(IF(AT182="","",IF(AT182&lt;=0.2,"Muy Baja",IF(AT182&lt;=0.4,"Baja",IF(AT182&lt;=0.6,"Media",IF(AT182&lt;=0.8,"Alta","Muy Alta"))))),"")</f>
        <v>Muy Baja</v>
      </c>
      <c r="AV182" s="854">
        <f>Y182</f>
        <v>0.4</v>
      </c>
      <c r="AW182" s="854">
        <f>IF(AM182="","",MIN(AM182:AM187))</f>
        <v>0.26</v>
      </c>
      <c r="AX182" s="851" t="str">
        <f>IFERROR(IF(AW182="","",IF(AW182&lt;=0.2,"Leve",IF(AW182&lt;=0.4,"Menor",IF(AW182&lt;=0.6,"Moderado",IF(AW182&lt;=0.8,"Mayor","Catastrófico"))))),"")</f>
        <v>Menor</v>
      </c>
      <c r="AY182" s="851" t="str">
        <f>AA182</f>
        <v>Bajo</v>
      </c>
      <c r="AZ182" s="851" t="str">
        <f>IFERROR(IF(OR(AND(AU182="Muy Baja",AX182="Leve"),AND(AU182="Muy Baja",AX182="Menor"),AND(AU182="Baja",AX182="Leve")),"Bajo",IF(OR(AND(AU182="Muy baja",AX182="Moderado"),AND(AU182="Baja",AX182="Menor"),AND(AU182="Baja",AX182="Moderado"),AND(AU182="Media",AX182="Leve"),AND(AU182="Media",AX182="Menor"),AND(AU182="Media",AX182="Moderado"),AND(AU182="Alta",AX182="Leve"),AND(AU182="Alta",AX182="Menor")),"Moderado",IF(OR(AND(AU182="Muy Baja",AX182="Mayor"),AND(AU182="Baja",AX182="Mayor"),AND(AU182="Media",AX182="Mayor"),AND(AU182="Alta",AX182="Moderado"),AND(AU182="Alta",AX182="Mayor"),AND(AU182="Muy Alta",AX182="Leve"),AND(AU182="Muy Alta",AX182="Menor"),AND(AU182="Muy Alta",AX182="Moderado"),AND(AU182="Muy Alta",AX182="Mayor")),"Alto",IF(OR(AND(AU182="Muy Baja",AX182="Catastrófico"),AND(AU182="Baja",AX182="Catastrófico"),AND(AU182="Media",AX182="Catastrófico"),AND(AU182="Alta",AX182="Catastrófico"),AND(AU182="Muy Alta",AX182="Catastrófico")),"Extremo","")))),"")</f>
        <v>Bajo</v>
      </c>
      <c r="BA182" s="797" t="s">
        <v>257</v>
      </c>
      <c r="BB182" s="47"/>
      <c r="BC182" s="47"/>
      <c r="BD182" s="104" t="str">
        <f t="shared" si="13"/>
        <v/>
      </c>
      <c r="BE182" s="9"/>
      <c r="BF182" s="9"/>
      <c r="BG182" s="9"/>
      <c r="BH182" s="9"/>
      <c r="BI182" s="47"/>
      <c r="BJ182" s="47"/>
      <c r="BK182" s="47"/>
      <c r="BL182" s="47"/>
      <c r="BM182" s="49"/>
      <c r="BN182" s="49"/>
      <c r="BO182" s="49"/>
      <c r="BP182" s="49"/>
      <c r="BQ182" s="105" t="str">
        <f t="shared" si="14"/>
        <v/>
      </c>
      <c r="BR182" s="761" t="str">
        <f t="shared" si="15"/>
        <v/>
      </c>
      <c r="BS182" s="818" t="s">
        <v>609</v>
      </c>
      <c r="BT182" s="803" t="s">
        <v>2892</v>
      </c>
      <c r="BU182" s="803" t="s">
        <v>2892</v>
      </c>
      <c r="BV182" s="806" t="s">
        <v>2892</v>
      </c>
    </row>
    <row r="183" spans="1:74" ht="145.5" x14ac:dyDescent="0.25">
      <c r="A183" s="1409"/>
      <c r="B183" s="928"/>
      <c r="C183" s="1179"/>
      <c r="D183" s="828"/>
      <c r="E183" s="831"/>
      <c r="F183" s="834"/>
      <c r="G183" s="1398"/>
      <c r="H183" s="837"/>
      <c r="I183" s="1401"/>
      <c r="J183" s="840"/>
      <c r="K183" s="843"/>
      <c r="L183" s="804"/>
      <c r="M183" s="874"/>
      <c r="N183" s="1221"/>
      <c r="O183" s="804"/>
      <c r="P183" s="868"/>
      <c r="Q183" s="1375"/>
      <c r="R183" s="798"/>
      <c r="S183" s="1372"/>
      <c r="T183" s="798"/>
      <c r="U183" s="1372"/>
      <c r="V183" s="798"/>
      <c r="W183" s="1372"/>
      <c r="X183" s="864"/>
      <c r="Y183" s="1372"/>
      <c r="Z183" s="1372"/>
      <c r="AA183" s="852"/>
      <c r="AB183" s="152">
        <v>2</v>
      </c>
      <c r="AC183" s="151" t="s">
        <v>1736</v>
      </c>
      <c r="AD183" s="151">
        <v>1.2</v>
      </c>
      <c r="AE183" s="151" t="s">
        <v>1728</v>
      </c>
      <c r="AF183" s="147" t="str">
        <f t="shared" si="16"/>
        <v>Probabilidad</v>
      </c>
      <c r="AG183" s="153" t="s">
        <v>216</v>
      </c>
      <c r="AH183" s="776">
        <f t="shared" si="17"/>
        <v>0.25</v>
      </c>
      <c r="AI183" s="153" t="s">
        <v>814</v>
      </c>
      <c r="AJ183" s="776">
        <f t="shared" si="18"/>
        <v>0.25</v>
      </c>
      <c r="AK183" s="149">
        <f t="shared" si="19"/>
        <v>0.5</v>
      </c>
      <c r="AL183" s="154">
        <f>IFERROR(IF(AND(AF182="Probabilidad",AF183="Probabilidad"),(AL182-(+AL182*AK183)),IF(AF183="Probabilidad",(S182-(+S182*AK183)),IF(AF183="Impacto",AL182,""))),"")</f>
        <v>0.05</v>
      </c>
      <c r="AM183" s="154">
        <f>IFERROR(IF(AND(AF182="Impacto",AF183="Impacto"),(AM182-(+AM182*AK183)),IF(AF183="Impacto",(Y182-(+Y182*AK183)),IF(AF183="Probabilidad",AM182,""))),"")</f>
        <v>0.4</v>
      </c>
      <c r="AN183" s="155" t="s">
        <v>218</v>
      </c>
      <c r="AO183" s="155" t="s">
        <v>475</v>
      </c>
      <c r="AP183" s="155" t="s">
        <v>243</v>
      </c>
      <c r="AQ183" s="155" t="s">
        <v>221</v>
      </c>
      <c r="AR183" s="837"/>
      <c r="AS183" s="855"/>
      <c r="AT183" s="855"/>
      <c r="AU183" s="852"/>
      <c r="AV183" s="855"/>
      <c r="AW183" s="855"/>
      <c r="AX183" s="852"/>
      <c r="AY183" s="852"/>
      <c r="AZ183" s="852"/>
      <c r="BA183" s="798"/>
      <c r="BB183" s="131"/>
      <c r="BC183" s="131"/>
      <c r="BD183" s="175" t="str">
        <f t="shared" si="13"/>
        <v/>
      </c>
      <c r="BE183" s="151"/>
      <c r="BF183" s="151"/>
      <c r="BG183" s="151"/>
      <c r="BH183" s="151"/>
      <c r="BI183" s="131"/>
      <c r="BJ183" s="131"/>
      <c r="BK183" s="131"/>
      <c r="BL183" s="131"/>
      <c r="BM183" s="157"/>
      <c r="BN183" s="157"/>
      <c r="BO183" s="157"/>
      <c r="BP183" s="157"/>
      <c r="BQ183" s="158" t="str">
        <f t="shared" si="14"/>
        <v/>
      </c>
      <c r="BR183" s="762" t="str">
        <f t="shared" si="15"/>
        <v/>
      </c>
      <c r="BS183" s="819"/>
      <c r="BT183" s="804"/>
      <c r="BU183" s="804"/>
      <c r="BV183" s="807"/>
    </row>
    <row r="184" spans="1:74" ht="171.75" x14ac:dyDescent="0.25">
      <c r="A184" s="1409"/>
      <c r="B184" s="928"/>
      <c r="C184" s="1179"/>
      <c r="D184" s="828"/>
      <c r="E184" s="831"/>
      <c r="F184" s="834"/>
      <c r="G184" s="1398"/>
      <c r="H184" s="837"/>
      <c r="I184" s="1401"/>
      <c r="J184" s="840"/>
      <c r="K184" s="843"/>
      <c r="L184" s="804"/>
      <c r="M184" s="874"/>
      <c r="N184" s="1221"/>
      <c r="O184" s="804"/>
      <c r="P184" s="868"/>
      <c r="Q184" s="1375"/>
      <c r="R184" s="798"/>
      <c r="S184" s="1372"/>
      <c r="T184" s="798"/>
      <c r="U184" s="1372"/>
      <c r="V184" s="798"/>
      <c r="W184" s="1372"/>
      <c r="X184" s="864"/>
      <c r="Y184" s="1372"/>
      <c r="Z184" s="1372"/>
      <c r="AA184" s="852"/>
      <c r="AB184" s="152">
        <v>3</v>
      </c>
      <c r="AC184" s="151" t="s">
        <v>1737</v>
      </c>
      <c r="AD184" s="151">
        <v>1.3</v>
      </c>
      <c r="AE184" s="151" t="s">
        <v>1728</v>
      </c>
      <c r="AF184" s="147" t="str">
        <f t="shared" si="16"/>
        <v>Impacto</v>
      </c>
      <c r="AG184" s="153" t="s">
        <v>267</v>
      </c>
      <c r="AH184" s="776">
        <f t="shared" si="17"/>
        <v>0.1</v>
      </c>
      <c r="AI184" s="153" t="s">
        <v>814</v>
      </c>
      <c r="AJ184" s="776">
        <f t="shared" si="18"/>
        <v>0.25</v>
      </c>
      <c r="AK184" s="149">
        <f t="shared" si="19"/>
        <v>0.35</v>
      </c>
      <c r="AL184" s="154">
        <f>IFERROR(IF(AND(AF183="Probabilidad",AF184="Probabilidad"),(AL183-(+AL183*AK184)),IF(AND(AF183="Impacto",AF184="Probabilidad"),(AL182-(+AL182*AK184)),IF(AF184="Impacto",AL183,""))),"")</f>
        <v>0.05</v>
      </c>
      <c r="AM184" s="154">
        <f>IFERROR(IF(AND(AF183="Impacto",AF184="Impacto"),(AM183-(+AM183*AK184)),IF(AND(AF183="Probabilidad",AF184="Impacto"),(AM182-(+AM182*AK184)),IF(AF184="Probabilidad",AM183,""))),"")</f>
        <v>0.26</v>
      </c>
      <c r="AN184" s="155" t="s">
        <v>218</v>
      </c>
      <c r="AO184" s="155" t="s">
        <v>296</v>
      </c>
      <c r="AP184" s="155" t="s">
        <v>243</v>
      </c>
      <c r="AQ184" s="155" t="s">
        <v>221</v>
      </c>
      <c r="AR184" s="837"/>
      <c r="AS184" s="855"/>
      <c r="AT184" s="855"/>
      <c r="AU184" s="852"/>
      <c r="AV184" s="855"/>
      <c r="AW184" s="855"/>
      <c r="AX184" s="852"/>
      <c r="AY184" s="852"/>
      <c r="AZ184" s="852"/>
      <c r="BA184" s="798"/>
      <c r="BB184" s="131"/>
      <c r="BC184" s="131"/>
      <c r="BD184" s="175" t="str">
        <f t="shared" si="13"/>
        <v/>
      </c>
      <c r="BE184" s="151"/>
      <c r="BF184" s="151"/>
      <c r="BG184" s="151"/>
      <c r="BH184" s="151"/>
      <c r="BI184" s="131"/>
      <c r="BJ184" s="131"/>
      <c r="BK184" s="131"/>
      <c r="BL184" s="131"/>
      <c r="BM184" s="157"/>
      <c r="BN184" s="157"/>
      <c r="BO184" s="157"/>
      <c r="BP184" s="157"/>
      <c r="BQ184" s="158" t="str">
        <f t="shared" si="14"/>
        <v/>
      </c>
      <c r="BR184" s="762" t="str">
        <f t="shared" si="15"/>
        <v/>
      </c>
      <c r="BS184" s="819"/>
      <c r="BT184" s="804"/>
      <c r="BU184" s="804"/>
      <c r="BV184" s="807"/>
    </row>
    <row r="185" spans="1:74" x14ac:dyDescent="0.25">
      <c r="A185" s="1409"/>
      <c r="B185" s="928"/>
      <c r="C185" s="1179"/>
      <c r="D185" s="828"/>
      <c r="E185" s="831"/>
      <c r="F185" s="834"/>
      <c r="G185" s="1398"/>
      <c r="H185" s="837"/>
      <c r="I185" s="1401"/>
      <c r="J185" s="840"/>
      <c r="K185" s="843"/>
      <c r="L185" s="804"/>
      <c r="M185" s="874"/>
      <c r="N185" s="1221"/>
      <c r="O185" s="804"/>
      <c r="P185" s="868"/>
      <c r="Q185" s="1375"/>
      <c r="R185" s="798"/>
      <c r="S185" s="1372"/>
      <c r="T185" s="798"/>
      <c r="U185" s="1372"/>
      <c r="V185" s="798"/>
      <c r="W185" s="1372"/>
      <c r="X185" s="864"/>
      <c r="Y185" s="1372"/>
      <c r="Z185" s="1372"/>
      <c r="AA185" s="852"/>
      <c r="AB185" s="152">
        <v>4</v>
      </c>
      <c r="AC185" s="151"/>
      <c r="AD185" s="151"/>
      <c r="AE185" s="151"/>
      <c r="AF185" s="147" t="str">
        <f t="shared" si="16"/>
        <v/>
      </c>
      <c r="AG185" s="153"/>
      <c r="AH185" s="776" t="str">
        <f t="shared" si="17"/>
        <v/>
      </c>
      <c r="AI185" s="153"/>
      <c r="AJ185" s="776" t="str">
        <f t="shared" si="18"/>
        <v/>
      </c>
      <c r="AK185" s="149" t="str">
        <f t="shared" si="19"/>
        <v/>
      </c>
      <c r="AL185" s="154" t="str">
        <f>IFERROR(IF(AND(AF184="Probabilidad",AF185="Probabilidad"),(AL184-(+AL184*AK185)),IF(AND(AF184="Impacto",AF185="Probabilidad"),(AL183-(+AL183*AK185)),IF(AF185="Impacto",AL184,""))),"")</f>
        <v/>
      </c>
      <c r="AM185" s="154" t="str">
        <f>IFERROR(IF(AND(AF184="Impacto",AF185="Impacto"),(AM184-(+AM184*AK185)),IF(AND(AF184="Probabilidad",AF185="Impacto"),(AM183-(+AM183*AK185)),IF(AF185="Probabilidad",AM184,""))),"")</f>
        <v/>
      </c>
      <c r="AN185" s="155"/>
      <c r="AO185" s="155"/>
      <c r="AP185" s="155"/>
      <c r="AQ185" s="155"/>
      <c r="AR185" s="837"/>
      <c r="AS185" s="855"/>
      <c r="AT185" s="855"/>
      <c r="AU185" s="852"/>
      <c r="AV185" s="855"/>
      <c r="AW185" s="855"/>
      <c r="AX185" s="852"/>
      <c r="AY185" s="852"/>
      <c r="AZ185" s="852"/>
      <c r="BA185" s="798"/>
      <c r="BB185" s="131"/>
      <c r="BC185" s="131"/>
      <c r="BD185" s="175" t="str">
        <f t="shared" si="13"/>
        <v/>
      </c>
      <c r="BE185" s="151"/>
      <c r="BF185" s="151"/>
      <c r="BG185" s="151"/>
      <c r="BH185" s="151"/>
      <c r="BI185" s="131"/>
      <c r="BJ185" s="131"/>
      <c r="BK185" s="131"/>
      <c r="BL185" s="131"/>
      <c r="BM185" s="157"/>
      <c r="BN185" s="157"/>
      <c r="BO185" s="157"/>
      <c r="BP185" s="157"/>
      <c r="BQ185" s="158" t="str">
        <f t="shared" si="14"/>
        <v/>
      </c>
      <c r="BR185" s="762" t="str">
        <f t="shared" si="15"/>
        <v/>
      </c>
      <c r="BS185" s="819"/>
      <c r="BT185" s="804"/>
      <c r="BU185" s="804"/>
      <c r="BV185" s="807"/>
    </row>
    <row r="186" spans="1:74" x14ac:dyDescent="0.25">
      <c r="A186" s="1409"/>
      <c r="B186" s="928"/>
      <c r="C186" s="1179"/>
      <c r="D186" s="828"/>
      <c r="E186" s="831"/>
      <c r="F186" s="834"/>
      <c r="G186" s="1398"/>
      <c r="H186" s="837"/>
      <c r="I186" s="1401"/>
      <c r="J186" s="840"/>
      <c r="K186" s="843"/>
      <c r="L186" s="804"/>
      <c r="M186" s="874"/>
      <c r="N186" s="1221"/>
      <c r="O186" s="804"/>
      <c r="P186" s="868"/>
      <c r="Q186" s="1375"/>
      <c r="R186" s="798"/>
      <c r="S186" s="1372"/>
      <c r="T186" s="798"/>
      <c r="U186" s="1372"/>
      <c r="V186" s="798"/>
      <c r="W186" s="1372"/>
      <c r="X186" s="864"/>
      <c r="Y186" s="1372"/>
      <c r="Z186" s="1372"/>
      <c r="AA186" s="852"/>
      <c r="AB186" s="152">
        <v>5</v>
      </c>
      <c r="AC186" s="151"/>
      <c r="AD186" s="151"/>
      <c r="AE186" s="151"/>
      <c r="AF186" s="147" t="str">
        <f t="shared" si="16"/>
        <v/>
      </c>
      <c r="AG186" s="153"/>
      <c r="AH186" s="776" t="str">
        <f t="shared" si="17"/>
        <v/>
      </c>
      <c r="AI186" s="153"/>
      <c r="AJ186" s="776" t="str">
        <f t="shared" si="18"/>
        <v/>
      </c>
      <c r="AK186" s="149" t="str">
        <f t="shared" si="19"/>
        <v/>
      </c>
      <c r="AL186" s="154" t="str">
        <f>IFERROR(IF(AND(AF185="Probabilidad",AF186="Probabilidad"),(AL185-(+AL185*AK186)),IF(AND(AF185="Impacto",AF186="Probabilidad"),(AL184-(+AL184*AK186)),IF(AF186="Impacto",AL185,""))),"")</f>
        <v/>
      </c>
      <c r="AM186" s="154" t="str">
        <f>IFERROR(IF(AND(AF185="Impacto",AF186="Impacto"),(AM185-(+AM185*AK186)),IF(AND(AF185="Probabilidad",AF186="Impacto"),(AM184-(+AM184*AK186)),IF(AF186="Probabilidad",AM185,""))),"")</f>
        <v/>
      </c>
      <c r="AN186" s="155"/>
      <c r="AO186" s="155"/>
      <c r="AP186" s="155"/>
      <c r="AQ186" s="155"/>
      <c r="AR186" s="837"/>
      <c r="AS186" s="855"/>
      <c r="AT186" s="855"/>
      <c r="AU186" s="852"/>
      <c r="AV186" s="855"/>
      <c r="AW186" s="855"/>
      <c r="AX186" s="852"/>
      <c r="AY186" s="852"/>
      <c r="AZ186" s="852"/>
      <c r="BA186" s="798"/>
      <c r="BB186" s="131"/>
      <c r="BC186" s="131"/>
      <c r="BD186" s="175" t="str">
        <f t="shared" si="13"/>
        <v/>
      </c>
      <c r="BE186" s="151"/>
      <c r="BF186" s="151"/>
      <c r="BG186" s="151"/>
      <c r="BH186" s="151"/>
      <c r="BI186" s="131"/>
      <c r="BJ186" s="131"/>
      <c r="BK186" s="131"/>
      <c r="BL186" s="131"/>
      <c r="BM186" s="157"/>
      <c r="BN186" s="157"/>
      <c r="BO186" s="157"/>
      <c r="BP186" s="157"/>
      <c r="BQ186" s="158" t="str">
        <f t="shared" si="14"/>
        <v/>
      </c>
      <c r="BR186" s="762" t="str">
        <f t="shared" si="15"/>
        <v/>
      </c>
      <c r="BS186" s="819"/>
      <c r="BT186" s="804"/>
      <c r="BU186" s="804"/>
      <c r="BV186" s="807"/>
    </row>
    <row r="187" spans="1:74" ht="15.75" thickBot="1" x14ac:dyDescent="0.3">
      <c r="A187" s="1409"/>
      <c r="B187" s="928"/>
      <c r="C187" s="1179"/>
      <c r="D187" s="829"/>
      <c r="E187" s="832"/>
      <c r="F187" s="835"/>
      <c r="G187" s="1399"/>
      <c r="H187" s="838"/>
      <c r="I187" s="1402"/>
      <c r="J187" s="841"/>
      <c r="K187" s="844"/>
      <c r="L187" s="805"/>
      <c r="M187" s="875"/>
      <c r="N187" s="1396"/>
      <c r="O187" s="805"/>
      <c r="P187" s="869"/>
      <c r="Q187" s="1376"/>
      <c r="R187" s="799"/>
      <c r="S187" s="1373"/>
      <c r="T187" s="799"/>
      <c r="U187" s="1373"/>
      <c r="V187" s="799"/>
      <c r="W187" s="1373"/>
      <c r="X187" s="865"/>
      <c r="Y187" s="1373"/>
      <c r="Z187" s="1373"/>
      <c r="AA187" s="853"/>
      <c r="AB187" s="164">
        <v>6</v>
      </c>
      <c r="AC187" s="162"/>
      <c r="AD187" s="162"/>
      <c r="AE187" s="162"/>
      <c r="AF187" s="177" t="str">
        <f t="shared" si="16"/>
        <v/>
      </c>
      <c r="AG187" s="165"/>
      <c r="AH187" s="777" t="str">
        <f t="shared" si="17"/>
        <v/>
      </c>
      <c r="AI187" s="165"/>
      <c r="AJ187" s="777" t="str">
        <f t="shared" si="18"/>
        <v/>
      </c>
      <c r="AK187" s="166" t="str">
        <f t="shared" si="19"/>
        <v/>
      </c>
      <c r="AL187" s="154" t="str">
        <f>IFERROR(IF(AND(AF186="Probabilidad",AF187="Probabilidad"),(AL186-(+AL186*AK187)),IF(AND(AF186="Impacto",AF187="Probabilidad"),(AL185-(+AL185*AK187)),IF(AF187="Impacto",AL186,""))),"")</f>
        <v/>
      </c>
      <c r="AM187" s="154" t="str">
        <f>IFERROR(IF(AND(AF186="Impacto",AF187="Impacto"),(AM186-(+AM186*AK187)),IF(AND(AF186="Probabilidad",AF187="Impacto"),(AM185-(+AM185*AK187)),IF(AF187="Probabilidad",AM186,""))),"")</f>
        <v/>
      </c>
      <c r="AN187" s="52"/>
      <c r="AO187" s="52"/>
      <c r="AP187" s="52"/>
      <c r="AQ187" s="52"/>
      <c r="AR187" s="838"/>
      <c r="AS187" s="856"/>
      <c r="AT187" s="856"/>
      <c r="AU187" s="853"/>
      <c r="AV187" s="856"/>
      <c r="AW187" s="856"/>
      <c r="AX187" s="853"/>
      <c r="AY187" s="853"/>
      <c r="AZ187" s="853"/>
      <c r="BA187" s="799"/>
      <c r="BB187" s="169"/>
      <c r="BC187" s="169"/>
      <c r="BD187" s="178" t="str">
        <f t="shared" si="13"/>
        <v/>
      </c>
      <c r="BE187" s="162"/>
      <c r="BF187" s="162"/>
      <c r="BG187" s="162"/>
      <c r="BH187" s="162"/>
      <c r="BI187" s="169"/>
      <c r="BJ187" s="169"/>
      <c r="BK187" s="169"/>
      <c r="BL187" s="169"/>
      <c r="BM187" s="170"/>
      <c r="BN187" s="170"/>
      <c r="BO187" s="170"/>
      <c r="BP187" s="170"/>
      <c r="BQ187" s="171" t="str">
        <f t="shared" si="14"/>
        <v/>
      </c>
      <c r="BR187" s="764" t="str">
        <f t="shared" si="15"/>
        <v/>
      </c>
      <c r="BS187" s="820"/>
      <c r="BT187" s="805"/>
      <c r="BU187" s="805"/>
      <c r="BV187" s="808"/>
    </row>
    <row r="188" spans="1:74" ht="171.75" customHeight="1" x14ac:dyDescent="0.25">
      <c r="A188" s="1062" t="s">
        <v>416</v>
      </c>
      <c r="B188" s="928" t="s">
        <v>417</v>
      </c>
      <c r="C188" s="1179" t="s">
        <v>1738</v>
      </c>
      <c r="D188" s="1381" t="s">
        <v>1533</v>
      </c>
      <c r="E188" s="830" t="s">
        <v>419</v>
      </c>
      <c r="F188" s="833">
        <v>1</v>
      </c>
      <c r="G188" s="867" t="s">
        <v>1739</v>
      </c>
      <c r="H188" s="836" t="s">
        <v>1376</v>
      </c>
      <c r="I188" s="797" t="s">
        <v>1347</v>
      </c>
      <c r="J188" s="839" t="s">
        <v>3003</v>
      </c>
      <c r="K188" s="842" t="s">
        <v>324</v>
      </c>
      <c r="L188" s="803" t="s">
        <v>1308</v>
      </c>
      <c r="M188" s="873" t="s">
        <v>1535</v>
      </c>
      <c r="N188" s="803" t="s">
        <v>1740</v>
      </c>
      <c r="O188" s="803" t="s">
        <v>1741</v>
      </c>
      <c r="P188" s="867" t="s">
        <v>609</v>
      </c>
      <c r="Q188" s="879" t="s">
        <v>609</v>
      </c>
      <c r="R188" s="797" t="s">
        <v>212</v>
      </c>
      <c r="S188" s="1364">
        <f>IF(R188="Muy Alta",100%,IF(R188="Alta",80%,IF(R188="Media",60%,IF(R188="Baja",40%,IF(R188="Muy Baja",20%,"")))))</f>
        <v>0.6</v>
      </c>
      <c r="T188" s="797" t="s">
        <v>328</v>
      </c>
      <c r="U188" s="1364">
        <f>IF(T188="Catastrófico",100%,IF(T188="Mayor",80%,IF(T188="Moderado",60%,IF(T188="Menor",40%,IF(T188="Leve",20%,"")))))</f>
        <v>0.2</v>
      </c>
      <c r="V188" s="797" t="s">
        <v>213</v>
      </c>
      <c r="W188" s="1364">
        <f>IF(V188="Catastrófico",100%,IF(V188="Mayor",80%,IF(V188="Moderado",60%,IF(V188="Menor",40%,IF(V188="Leve",20%,"")))))</f>
        <v>0.6</v>
      </c>
      <c r="X188" s="863" t="str">
        <f>IF(Y188=100%,"Catastrófico",IF(Y188=80%,"Mayor",IF(Y188=60%,"Moderado",IF(Y188=40%,"Menor",IF(Y188=20%,"Leve","")))))</f>
        <v>Moderado</v>
      </c>
      <c r="Y188" s="1364">
        <f>IF(AND(U188="",W188=""),"",MAX(U188,W188))</f>
        <v>0.6</v>
      </c>
      <c r="Z188" s="1364" t="str">
        <f>CONCATENATE(R188,X188)</f>
        <v>MediaModerado</v>
      </c>
      <c r="AA188" s="845" t="str">
        <f>IF(Z188="Muy AltaLeve","Alto",IF(Z188="Muy AltaMenor","Alto",IF(Z188="Muy AltaModerado","Alto",IF(Z188="Muy AltaMayor","Alto",IF(Z188="Muy AltaCatastrófico","Extremo",IF(Z188="AltaLeve","Moderado",IF(Z188="AltaMenor","Moderado",IF(Z188="AltaModerado","Alto",IF(Z188="AltaMayor","Alto",IF(Z188="AltaCatastrófico","Extremo",IF(Z188="MediaLeve","Moderado",IF(Z188="MediaMenor","Moderado",IF(Z188="MediaModerado","Moderado",IF(Z188="MediaMayor","Alto",IF(Z188="MediaCatastrófico","Extremo",IF(Z188="BajaLeve","Bajo",IF(Z188="BajaMenor","Moderado",IF(Z188="BajaModerado","Moderado",IF(Z188="BajaMayor","Alto",IF(Z188="BajaCatastrófico","Extremo",IF(Z188="Muy BajaLeve","Bajo",IF(Z188="Muy BajaMenor","Bajo",IF(Z188="Muy BajaModerado","Moderado",IF(Z188="Muy BajaMayor","Alto",IF(Z188="Muy BajaCatastrófico","Extremo","")))))))))))))))))))))))))</f>
        <v>Moderado</v>
      </c>
      <c r="AB188" s="98">
        <v>1</v>
      </c>
      <c r="AC188" s="9" t="s">
        <v>1742</v>
      </c>
      <c r="AD188" s="9" t="s">
        <v>1743</v>
      </c>
      <c r="AE188" s="9" t="s">
        <v>1593</v>
      </c>
      <c r="AF188" s="147" t="str">
        <f t="shared" si="0"/>
        <v>Probabilidad</v>
      </c>
      <c r="AG188" s="10" t="s">
        <v>216</v>
      </c>
      <c r="AH188" s="760">
        <f t="shared" si="1"/>
        <v>0.25</v>
      </c>
      <c r="AI188" s="10" t="s">
        <v>217</v>
      </c>
      <c r="AJ188" s="760">
        <f t="shared" si="2"/>
        <v>0.15</v>
      </c>
      <c r="AK188" s="149">
        <f t="shared" si="3"/>
        <v>0.4</v>
      </c>
      <c r="AL188" s="101">
        <f>IFERROR(IF(AF188="Probabilidad",(S188-(+S188*AK188)),IF(AF188="Impacto",S188,"")),"")</f>
        <v>0.36</v>
      </c>
      <c r="AM188" s="101">
        <f>IFERROR(IF(AF188="Impacto",(Y188-(+Y188*AK188)),IF(AF188="Probabilidad",Y188,"")),"")</f>
        <v>0.6</v>
      </c>
      <c r="AN188" s="51" t="s">
        <v>1286</v>
      </c>
      <c r="AO188" s="51" t="s">
        <v>296</v>
      </c>
      <c r="AP188" s="51" t="s">
        <v>243</v>
      </c>
      <c r="AQ188" s="51" t="s">
        <v>221</v>
      </c>
      <c r="AR188" s="866" t="s">
        <v>1744</v>
      </c>
      <c r="AS188" s="854">
        <f>S188</f>
        <v>0.6</v>
      </c>
      <c r="AT188" s="854">
        <f>IF(AL188="","",MIN(AL188:AL193))</f>
        <v>0.12959999999999999</v>
      </c>
      <c r="AU188" s="851" t="str">
        <f>IFERROR(IF(AT188="","",IF(AT188&lt;=0.2,"Muy Baja",IF(AT188&lt;=0.4,"Baja",IF(AT188&lt;=0.6,"Media",IF(AT188&lt;=0.8,"Alta","Muy Alta"))))),"")</f>
        <v>Muy Baja</v>
      </c>
      <c r="AV188" s="854">
        <f>Y188</f>
        <v>0.6</v>
      </c>
      <c r="AW188" s="854">
        <f>IF(AM188="","",MIN(AM188:AM193))</f>
        <v>0.44999999999999996</v>
      </c>
      <c r="AX188" s="851" t="str">
        <f>IFERROR(IF(AW188="","",IF(AW188&lt;=0.2,"Leve",IF(AW188&lt;=0.4,"Menor",IF(AW188&lt;=0.6,"Moderado",IF(AW188&lt;=0.8,"Mayor","Catastrófico"))))),"")</f>
        <v>Moderado</v>
      </c>
      <c r="AY188" s="851" t="str">
        <f>AA188</f>
        <v>Moderado</v>
      </c>
      <c r="AZ188" s="851" t="str">
        <f>IFERROR(IF(OR(AND(AU188="Muy Baja",AX188="Leve"),AND(AU188="Muy Baja",AX188="Menor"),AND(AU188="Baja",AX188="Leve")),"Bajo",IF(OR(AND(AU188="Muy baja",AX188="Moderado"),AND(AU188="Baja",AX188="Menor"),AND(AU188="Baja",AX188="Moderado"),AND(AU188="Media",AX188="Leve"),AND(AU188="Media",AX188="Menor"),AND(AU188="Media",AX188="Moderado"),AND(AU188="Alta",AX188="Leve"),AND(AU188="Alta",AX188="Menor")),"Moderado",IF(OR(AND(AU188="Muy Baja",AX188="Mayor"),AND(AU188="Baja",AX188="Mayor"),AND(AU188="Media",AX188="Mayor"),AND(AU188="Alta",AX188="Moderado"),AND(AU188="Alta",AX188="Mayor"),AND(AU188="Muy Alta",AX188="Leve"),AND(AU188="Muy Alta",AX188="Menor"),AND(AU188="Muy Alta",AX188="Moderado"),AND(AU188="Muy Alta",AX188="Mayor")),"Alto",IF(OR(AND(AU188="Muy Baja",AX188="Catastrófico"),AND(AU188="Baja",AX188="Catastrófico"),AND(AU188="Media",AX188="Catastrófico"),AND(AU188="Alta",AX188="Catastrófico"),AND(AU188="Muy Alta",AX188="Catastrófico")),"Extremo","")))),"")</f>
        <v>Moderado</v>
      </c>
      <c r="BA188" s="797" t="s">
        <v>223</v>
      </c>
      <c r="BB188" s="218" t="s">
        <v>1745</v>
      </c>
      <c r="BC188" s="218" t="s">
        <v>1746</v>
      </c>
      <c r="BD188" s="103">
        <f t="shared" si="13"/>
        <v>12</v>
      </c>
      <c r="BE188" s="50">
        <v>3</v>
      </c>
      <c r="BF188" s="50">
        <v>3</v>
      </c>
      <c r="BG188" s="50">
        <v>3</v>
      </c>
      <c r="BH188" s="50">
        <v>3</v>
      </c>
      <c r="BI188" s="47" t="s">
        <v>1624</v>
      </c>
      <c r="BJ188" s="47" t="s">
        <v>1747</v>
      </c>
      <c r="BK188" s="47" t="s">
        <v>2893</v>
      </c>
      <c r="BL188" s="47" t="s">
        <v>2894</v>
      </c>
      <c r="BM188" s="49">
        <v>3</v>
      </c>
      <c r="BN188" s="49"/>
      <c r="BO188" s="49"/>
      <c r="BP188" s="49"/>
      <c r="BQ188" s="105">
        <f t="shared" si="14"/>
        <v>3</v>
      </c>
      <c r="BR188" s="761">
        <f t="shared" si="15"/>
        <v>0.25</v>
      </c>
      <c r="BS188" s="818" t="s">
        <v>278</v>
      </c>
      <c r="BT188" s="867" t="s">
        <v>2895</v>
      </c>
      <c r="BU188" s="867" t="s">
        <v>278</v>
      </c>
      <c r="BV188" s="870" t="s">
        <v>278</v>
      </c>
    </row>
    <row r="189" spans="1:74" ht="145.5" x14ac:dyDescent="0.25">
      <c r="A189" s="1062"/>
      <c r="B189" s="928"/>
      <c r="C189" s="1179"/>
      <c r="D189" s="828"/>
      <c r="E189" s="831"/>
      <c r="F189" s="834"/>
      <c r="G189" s="868"/>
      <c r="H189" s="837"/>
      <c r="I189" s="798"/>
      <c r="J189" s="840"/>
      <c r="K189" s="843"/>
      <c r="L189" s="804"/>
      <c r="M189" s="874"/>
      <c r="N189" s="804"/>
      <c r="O189" s="804"/>
      <c r="P189" s="868"/>
      <c r="Q189" s="880"/>
      <c r="R189" s="798"/>
      <c r="S189" s="1365"/>
      <c r="T189" s="798"/>
      <c r="U189" s="1365"/>
      <c r="V189" s="798"/>
      <c r="W189" s="1365"/>
      <c r="X189" s="864"/>
      <c r="Y189" s="1365"/>
      <c r="Z189" s="1365"/>
      <c r="AA189" s="846"/>
      <c r="AB189" s="152">
        <v>2</v>
      </c>
      <c r="AC189" s="132" t="s">
        <v>1748</v>
      </c>
      <c r="AD189" s="132" t="s">
        <v>1749</v>
      </c>
      <c r="AE189" s="151" t="s">
        <v>1750</v>
      </c>
      <c r="AF189" s="147" t="str">
        <f t="shared" si="0"/>
        <v>Probabilidad</v>
      </c>
      <c r="AG189" s="153" t="s">
        <v>216</v>
      </c>
      <c r="AH189" s="760">
        <f t="shared" si="1"/>
        <v>0.25</v>
      </c>
      <c r="AI189" s="153" t="s">
        <v>217</v>
      </c>
      <c r="AJ189" s="760">
        <f t="shared" si="2"/>
        <v>0.15</v>
      </c>
      <c r="AK189" s="149">
        <f t="shared" si="3"/>
        <v>0.4</v>
      </c>
      <c r="AL189" s="154">
        <f>IFERROR(IF(AND(AF188="Probabilidad",AF189="Probabilidad"),(AL188-(+AL188*AK189)),IF(AF189="Probabilidad",(S188-(+S188*AK189)),IF(AF189="Impacto",AL188,""))),"")</f>
        <v>0.216</v>
      </c>
      <c r="AM189" s="154">
        <f>IFERROR(IF(AND(AF188="Impacto",AF189="Impacto"),(AM188-(+AM188*AK189)),IF(AF189="Impacto",(Y188-(+Y188*AK189)),IF(AF189="Probabilidad",AM188,""))),"")</f>
        <v>0.6</v>
      </c>
      <c r="AN189" s="155" t="s">
        <v>218</v>
      </c>
      <c r="AO189" s="155" t="s">
        <v>242</v>
      </c>
      <c r="AP189" s="155" t="s">
        <v>243</v>
      </c>
      <c r="AQ189" s="155" t="s">
        <v>221</v>
      </c>
      <c r="AR189" s="837"/>
      <c r="AS189" s="855"/>
      <c r="AT189" s="855"/>
      <c r="AU189" s="852"/>
      <c r="AV189" s="855"/>
      <c r="AW189" s="855"/>
      <c r="AX189" s="852"/>
      <c r="AY189" s="852"/>
      <c r="AZ189" s="852"/>
      <c r="BA189" s="798"/>
      <c r="BB189" s="130" t="s">
        <v>1751</v>
      </c>
      <c r="BC189" s="130" t="s">
        <v>1752</v>
      </c>
      <c r="BD189" s="150">
        <f t="shared" si="13"/>
        <v>4</v>
      </c>
      <c r="BE189" s="156">
        <v>1</v>
      </c>
      <c r="BF189" s="156">
        <v>1</v>
      </c>
      <c r="BG189" s="156">
        <v>1</v>
      </c>
      <c r="BH189" s="156">
        <v>1</v>
      </c>
      <c r="BI189" s="131" t="s">
        <v>1624</v>
      </c>
      <c r="BJ189" s="131" t="s">
        <v>1747</v>
      </c>
      <c r="BK189" s="131" t="s">
        <v>2896</v>
      </c>
      <c r="BL189" s="131" t="s">
        <v>2897</v>
      </c>
      <c r="BM189" s="157">
        <v>1</v>
      </c>
      <c r="BN189" s="157"/>
      <c r="BO189" s="157"/>
      <c r="BP189" s="157"/>
      <c r="BQ189" s="158">
        <f t="shared" si="14"/>
        <v>1</v>
      </c>
      <c r="BR189" s="762">
        <f t="shared" si="15"/>
        <v>0.25</v>
      </c>
      <c r="BS189" s="819"/>
      <c r="BT189" s="868"/>
      <c r="BU189" s="868"/>
      <c r="BV189" s="871"/>
    </row>
    <row r="190" spans="1:74" ht="171.75" x14ac:dyDescent="0.25">
      <c r="A190" s="1062"/>
      <c r="B190" s="928"/>
      <c r="C190" s="1179"/>
      <c r="D190" s="828"/>
      <c r="E190" s="831"/>
      <c r="F190" s="834"/>
      <c r="G190" s="868"/>
      <c r="H190" s="837"/>
      <c r="I190" s="798"/>
      <c r="J190" s="840"/>
      <c r="K190" s="843"/>
      <c r="L190" s="804"/>
      <c r="M190" s="874"/>
      <c r="N190" s="804"/>
      <c r="O190" s="804"/>
      <c r="P190" s="868"/>
      <c r="Q190" s="880"/>
      <c r="R190" s="798"/>
      <c r="S190" s="1365"/>
      <c r="T190" s="798"/>
      <c r="U190" s="1365"/>
      <c r="V190" s="798"/>
      <c r="W190" s="1365"/>
      <c r="X190" s="864"/>
      <c r="Y190" s="1365"/>
      <c r="Z190" s="1365"/>
      <c r="AA190" s="846"/>
      <c r="AB190" s="152">
        <v>3</v>
      </c>
      <c r="AC190" s="132" t="s">
        <v>1753</v>
      </c>
      <c r="AD190" s="132" t="s">
        <v>1743</v>
      </c>
      <c r="AE190" s="132" t="s">
        <v>1754</v>
      </c>
      <c r="AF190" s="147" t="str">
        <f t="shared" si="0"/>
        <v>Impacto</v>
      </c>
      <c r="AG190" s="153" t="s">
        <v>267</v>
      </c>
      <c r="AH190" s="760">
        <f t="shared" si="1"/>
        <v>0.1</v>
      </c>
      <c r="AI190" s="153" t="s">
        <v>217</v>
      </c>
      <c r="AJ190" s="760">
        <f t="shared" si="2"/>
        <v>0.15</v>
      </c>
      <c r="AK190" s="149">
        <f t="shared" si="3"/>
        <v>0.25</v>
      </c>
      <c r="AL190" s="154">
        <f>IFERROR(IF(AND(AF189="Probabilidad",AF190="Probabilidad"),(AL189-(+AL189*AK190)),IF(AND(AF189="Impacto",AF190="Probabilidad"),(AL188-(+AL188*AK190)),IF(AF190="Impacto",AL189,""))),"")</f>
        <v>0.216</v>
      </c>
      <c r="AM190" s="154">
        <f>IFERROR(IF(AND(AF189="Impacto",AF190="Impacto"),(AM189-(+AM189*AK190)),IF(AND(AF189="Probabilidad",AF190="Impacto"),(AM188-(+AM188*AK190)),IF(AF190="Probabilidad",AM189,""))),"")</f>
        <v>0.44999999999999996</v>
      </c>
      <c r="AN190" s="155" t="s">
        <v>218</v>
      </c>
      <c r="AO190" s="155" t="s">
        <v>296</v>
      </c>
      <c r="AP190" s="155" t="s">
        <v>243</v>
      </c>
      <c r="AQ190" s="155" t="s">
        <v>221</v>
      </c>
      <c r="AR190" s="837"/>
      <c r="AS190" s="855"/>
      <c r="AT190" s="855"/>
      <c r="AU190" s="852"/>
      <c r="AV190" s="855"/>
      <c r="AW190" s="855"/>
      <c r="AX190" s="852"/>
      <c r="AY190" s="852"/>
      <c r="AZ190" s="852"/>
      <c r="BA190" s="798"/>
      <c r="BB190" s="130"/>
      <c r="BC190" s="130"/>
      <c r="BD190" s="150" t="str">
        <f t="shared" si="13"/>
        <v/>
      </c>
      <c r="BE190" s="156"/>
      <c r="BF190" s="156"/>
      <c r="BG190" s="156"/>
      <c r="BH190" s="156"/>
      <c r="BI190" s="131"/>
      <c r="BJ190" s="131"/>
      <c r="BK190" s="131"/>
      <c r="BL190" s="131"/>
      <c r="BM190" s="157"/>
      <c r="BN190" s="157"/>
      <c r="BO190" s="157"/>
      <c r="BP190" s="157"/>
      <c r="BQ190" s="158" t="str">
        <f t="shared" si="14"/>
        <v/>
      </c>
      <c r="BR190" s="762" t="str">
        <f t="shared" si="15"/>
        <v/>
      </c>
      <c r="BS190" s="819"/>
      <c r="BT190" s="868"/>
      <c r="BU190" s="868"/>
      <c r="BV190" s="871"/>
    </row>
    <row r="191" spans="1:74" ht="120" x14ac:dyDescent="0.25">
      <c r="A191" s="1062"/>
      <c r="B191" s="928"/>
      <c r="C191" s="1179"/>
      <c r="D191" s="828"/>
      <c r="E191" s="831"/>
      <c r="F191" s="834"/>
      <c r="G191" s="868"/>
      <c r="H191" s="837"/>
      <c r="I191" s="798"/>
      <c r="J191" s="840"/>
      <c r="K191" s="843"/>
      <c r="L191" s="804"/>
      <c r="M191" s="874"/>
      <c r="N191" s="804"/>
      <c r="O191" s="804"/>
      <c r="P191" s="868"/>
      <c r="Q191" s="880"/>
      <c r="R191" s="798"/>
      <c r="S191" s="1365"/>
      <c r="T191" s="798"/>
      <c r="U191" s="1365"/>
      <c r="V191" s="798"/>
      <c r="W191" s="1365"/>
      <c r="X191" s="864"/>
      <c r="Y191" s="1365"/>
      <c r="Z191" s="1365"/>
      <c r="AA191" s="846"/>
      <c r="AB191" s="152">
        <v>4</v>
      </c>
      <c r="AC191" s="151" t="s">
        <v>1553</v>
      </c>
      <c r="AD191" s="151">
        <v>3</v>
      </c>
      <c r="AE191" s="151" t="s">
        <v>1710</v>
      </c>
      <c r="AF191" s="147" t="str">
        <f t="shared" si="0"/>
        <v>Probabilidad</v>
      </c>
      <c r="AG191" s="153" t="s">
        <v>216</v>
      </c>
      <c r="AH191" s="760">
        <f t="shared" si="1"/>
        <v>0.25</v>
      </c>
      <c r="AI191" s="153" t="s">
        <v>217</v>
      </c>
      <c r="AJ191" s="760">
        <f t="shared" si="2"/>
        <v>0.15</v>
      </c>
      <c r="AK191" s="149">
        <f t="shared" si="3"/>
        <v>0.4</v>
      </c>
      <c r="AL191" s="154">
        <f>IFERROR(IF(AND(AF190="Probabilidad",AF191="Probabilidad"),(AL190-(+AL190*AK191)),IF(AND(AF190="Impacto",AF191="Probabilidad"),(AL189-(+AL189*AK191)),IF(AF191="Impacto",AL190,""))),"")</f>
        <v>0.12959999999999999</v>
      </c>
      <c r="AM191" s="154">
        <f>IFERROR(IF(AND(AF190="Impacto",AF191="Impacto"),(AM190-(+AM190*AK191)),IF(AND(AF190="Probabilidad",AF191="Impacto"),(AM189-(+AM189*AK191)),IF(AF191="Probabilidad",AM190,""))),"")</f>
        <v>0.44999999999999996</v>
      </c>
      <c r="AN191" s="155" t="s">
        <v>952</v>
      </c>
      <c r="AO191" s="155" t="s">
        <v>247</v>
      </c>
      <c r="AP191" s="155" t="s">
        <v>243</v>
      </c>
      <c r="AQ191" s="155" t="s">
        <v>221</v>
      </c>
      <c r="AR191" s="837"/>
      <c r="AS191" s="855"/>
      <c r="AT191" s="855"/>
      <c r="AU191" s="852"/>
      <c r="AV191" s="855"/>
      <c r="AW191" s="855"/>
      <c r="AX191" s="852"/>
      <c r="AY191" s="852"/>
      <c r="AZ191" s="852"/>
      <c r="BA191" s="798"/>
      <c r="BB191" s="130"/>
      <c r="BC191" s="130"/>
      <c r="BD191" s="150" t="str">
        <f t="shared" si="13"/>
        <v/>
      </c>
      <c r="BE191" s="156"/>
      <c r="BF191" s="156"/>
      <c r="BG191" s="156"/>
      <c r="BH191" s="156"/>
      <c r="BI191" s="131"/>
      <c r="BJ191" s="131"/>
      <c r="BK191" s="131"/>
      <c r="BL191" s="131"/>
      <c r="BM191" s="157"/>
      <c r="BN191" s="157"/>
      <c r="BO191" s="157"/>
      <c r="BP191" s="157"/>
      <c r="BQ191" s="158" t="str">
        <f t="shared" si="14"/>
        <v/>
      </c>
      <c r="BR191" s="762" t="str">
        <f t="shared" si="15"/>
        <v/>
      </c>
      <c r="BS191" s="819"/>
      <c r="BT191" s="868"/>
      <c r="BU191" s="868"/>
      <c r="BV191" s="871"/>
    </row>
    <row r="192" spans="1:74" x14ac:dyDescent="0.25">
      <c r="A192" s="1062"/>
      <c r="B192" s="928"/>
      <c r="C192" s="1179"/>
      <c r="D192" s="828"/>
      <c r="E192" s="831"/>
      <c r="F192" s="834"/>
      <c r="G192" s="868"/>
      <c r="H192" s="837"/>
      <c r="I192" s="798"/>
      <c r="J192" s="840"/>
      <c r="K192" s="843"/>
      <c r="L192" s="804"/>
      <c r="M192" s="874"/>
      <c r="N192" s="804"/>
      <c r="O192" s="804"/>
      <c r="P192" s="868"/>
      <c r="Q192" s="880"/>
      <c r="R192" s="798"/>
      <c r="S192" s="1365"/>
      <c r="T192" s="798"/>
      <c r="U192" s="1365"/>
      <c r="V192" s="798"/>
      <c r="W192" s="1365"/>
      <c r="X192" s="864"/>
      <c r="Y192" s="1365"/>
      <c r="Z192" s="1365"/>
      <c r="AA192" s="846"/>
      <c r="AB192" s="152">
        <v>5</v>
      </c>
      <c r="AC192" s="160"/>
      <c r="AD192" s="160"/>
      <c r="AE192" s="151"/>
      <c r="AF192" s="147" t="str">
        <f t="shared" ref="AF192:AF255" si="20">IF(OR(AG192="Preventivo",AG192="Detectivo"),"Probabilidad",IF(AG192="Correctivo","Impacto",""))</f>
        <v/>
      </c>
      <c r="AG192" s="153"/>
      <c r="AH192" s="760" t="str">
        <f t="shared" ref="AH192:AH255" si="21">IF(AG192="","",IF(AG192="Preventivo",25%,IF(AG192="Detectivo",15%,IF(AG192="Correctivo",10%))))</f>
        <v/>
      </c>
      <c r="AI192" s="153"/>
      <c r="AJ192" s="760" t="str">
        <f t="shared" ref="AJ192:AJ255" si="22">IF(AI192="Automático",25%,IF(AI192="Manual",15%,""))</f>
        <v/>
      </c>
      <c r="AK192" s="149" t="str">
        <f t="shared" ref="AK192:AK255" si="23">IF(OR(AH192="",AJ192=""),"",AH192+AJ192)</f>
        <v/>
      </c>
      <c r="AL192" s="154" t="str">
        <f>IFERROR(IF(AND(AF191="Probabilidad",AF192="Probabilidad"),(AL191-(+AL191*AK192)),IF(AND(AF191="Impacto",AF192="Probabilidad"),(AL190-(+AL190*AK192)),IF(AF192="Impacto",AL191,""))),"")</f>
        <v/>
      </c>
      <c r="AM192" s="154" t="str">
        <f>IFERROR(IF(AND(AF191="Impacto",AF192="Impacto"),(AM191-(+AM191*AK192)),IF(AND(AF191="Probabilidad",AF192="Impacto"),(AM190-(+AM190*AK192)),IF(AF192="Probabilidad",AM191,""))),"")</f>
        <v/>
      </c>
      <c r="AN192" s="155"/>
      <c r="AO192" s="155"/>
      <c r="AP192" s="155"/>
      <c r="AQ192" s="155"/>
      <c r="AR192" s="837"/>
      <c r="AS192" s="855"/>
      <c r="AT192" s="855"/>
      <c r="AU192" s="852"/>
      <c r="AV192" s="855"/>
      <c r="AW192" s="855"/>
      <c r="AX192" s="852"/>
      <c r="AY192" s="852"/>
      <c r="AZ192" s="852"/>
      <c r="BA192" s="798"/>
      <c r="BB192" s="130"/>
      <c r="BC192" s="130"/>
      <c r="BD192" s="150" t="str">
        <f t="shared" si="13"/>
        <v/>
      </c>
      <c r="BE192" s="156"/>
      <c r="BF192" s="156"/>
      <c r="BG192" s="156"/>
      <c r="BH192" s="156"/>
      <c r="BI192" s="131"/>
      <c r="BJ192" s="131"/>
      <c r="BK192" s="131"/>
      <c r="BL192" s="131"/>
      <c r="BM192" s="157"/>
      <c r="BN192" s="157"/>
      <c r="BO192" s="157"/>
      <c r="BP192" s="157"/>
      <c r="BQ192" s="158" t="str">
        <f t="shared" si="14"/>
        <v/>
      </c>
      <c r="BR192" s="762" t="str">
        <f t="shared" si="15"/>
        <v/>
      </c>
      <c r="BS192" s="819"/>
      <c r="BT192" s="868"/>
      <c r="BU192" s="868"/>
      <c r="BV192" s="871"/>
    </row>
    <row r="193" spans="1:74" ht="15.75" thickBot="1" x14ac:dyDescent="0.3">
      <c r="A193" s="1062"/>
      <c r="B193" s="928"/>
      <c r="C193" s="1179"/>
      <c r="D193" s="829"/>
      <c r="E193" s="832"/>
      <c r="F193" s="835"/>
      <c r="G193" s="869"/>
      <c r="H193" s="838"/>
      <c r="I193" s="799"/>
      <c r="J193" s="841"/>
      <c r="K193" s="844"/>
      <c r="L193" s="805"/>
      <c r="M193" s="875"/>
      <c r="N193" s="805"/>
      <c r="O193" s="805"/>
      <c r="P193" s="869"/>
      <c r="Q193" s="881"/>
      <c r="R193" s="799"/>
      <c r="S193" s="1366"/>
      <c r="T193" s="799"/>
      <c r="U193" s="1366"/>
      <c r="V193" s="799"/>
      <c r="W193" s="1366"/>
      <c r="X193" s="865"/>
      <c r="Y193" s="1366"/>
      <c r="Z193" s="1366"/>
      <c r="AA193" s="847"/>
      <c r="AB193" s="164">
        <v>6</v>
      </c>
      <c r="AC193" s="162"/>
      <c r="AD193" s="162"/>
      <c r="AE193" s="162"/>
      <c r="AF193" s="99" t="str">
        <f t="shared" si="20"/>
        <v/>
      </c>
      <c r="AG193" s="165"/>
      <c r="AH193" s="763" t="str">
        <f t="shared" si="21"/>
        <v/>
      </c>
      <c r="AI193" s="165"/>
      <c r="AJ193" s="763" t="str">
        <f t="shared" si="22"/>
        <v/>
      </c>
      <c r="AK193" s="166" t="str">
        <f t="shared" si="23"/>
        <v/>
      </c>
      <c r="AL193" s="154" t="str">
        <f>IFERROR(IF(AND(AF192="Probabilidad",AF193="Probabilidad"),(AL192-(+AL192*AK193)),IF(AND(AF192="Impacto",AF193="Probabilidad"),(AL191-(+AL191*AK193)),IF(AF193="Impacto",AL192,""))),"")</f>
        <v/>
      </c>
      <c r="AM193" s="154" t="str">
        <f>IFERROR(IF(AND(AF192="Impacto",AF193="Impacto"),(AM192-(+AM192*AK193)),IF(AND(AF192="Probabilidad",AF193="Impacto"),(AM191-(+AM191*AK193)),IF(AF193="Probabilidad",AM192,""))),"")</f>
        <v/>
      </c>
      <c r="AN193" s="127"/>
      <c r="AO193" s="52"/>
      <c r="AP193" s="52"/>
      <c r="AQ193" s="52"/>
      <c r="AR193" s="838"/>
      <c r="AS193" s="856"/>
      <c r="AT193" s="856"/>
      <c r="AU193" s="853"/>
      <c r="AV193" s="856"/>
      <c r="AW193" s="856"/>
      <c r="AX193" s="853"/>
      <c r="AY193" s="853"/>
      <c r="AZ193" s="853"/>
      <c r="BA193" s="799"/>
      <c r="BB193" s="167"/>
      <c r="BC193" s="167"/>
      <c r="BD193" s="161" t="str">
        <f t="shared" si="13"/>
        <v/>
      </c>
      <c r="BE193" s="168"/>
      <c r="BF193" s="168"/>
      <c r="BG193" s="168"/>
      <c r="BH193" s="168"/>
      <c r="BI193" s="169"/>
      <c r="BJ193" s="169"/>
      <c r="BK193" s="169"/>
      <c r="BL193" s="169"/>
      <c r="BM193" s="170"/>
      <c r="BN193" s="170"/>
      <c r="BO193" s="170"/>
      <c r="BP193" s="170"/>
      <c r="BQ193" s="171" t="str">
        <f t="shared" si="14"/>
        <v/>
      </c>
      <c r="BR193" s="764" t="str">
        <f t="shared" si="15"/>
        <v/>
      </c>
      <c r="BS193" s="820"/>
      <c r="BT193" s="869"/>
      <c r="BU193" s="869"/>
      <c r="BV193" s="872"/>
    </row>
    <row r="194" spans="1:74" ht="145.5" customHeight="1" x14ac:dyDescent="0.25">
      <c r="A194" s="1062"/>
      <c r="B194" s="928"/>
      <c r="C194" s="1179"/>
      <c r="D194" s="827" t="s">
        <v>1533</v>
      </c>
      <c r="E194" s="830" t="s">
        <v>419</v>
      </c>
      <c r="F194" s="833">
        <v>2</v>
      </c>
      <c r="G194" s="803" t="s">
        <v>1755</v>
      </c>
      <c r="H194" s="836" t="s">
        <v>1376</v>
      </c>
      <c r="I194" s="797" t="s">
        <v>1344</v>
      </c>
      <c r="J194" s="839" t="s">
        <v>3004</v>
      </c>
      <c r="K194" s="842" t="s">
        <v>324</v>
      </c>
      <c r="L194" s="803" t="s">
        <v>1308</v>
      </c>
      <c r="M194" s="873" t="s">
        <v>1535</v>
      </c>
      <c r="N194" s="803" t="s">
        <v>1756</v>
      </c>
      <c r="O194" s="803" t="s">
        <v>1757</v>
      </c>
      <c r="P194" s="803" t="s">
        <v>609</v>
      </c>
      <c r="Q194" s="1001" t="s">
        <v>609</v>
      </c>
      <c r="R194" s="797" t="s">
        <v>272</v>
      </c>
      <c r="S194" s="1364">
        <f>IF(R194="Muy Alta",100%,IF(R194="Alta",80%,IF(R194="Media",60%,IF(R194="Baja",40%,IF(R194="Muy Baja",20%,"")))))</f>
        <v>0.2</v>
      </c>
      <c r="T194" s="797" t="s">
        <v>328</v>
      </c>
      <c r="U194" s="1364">
        <f>IF(T194="Catastrófico",100%,IF(T194="Mayor",80%,IF(T194="Moderado",60%,IF(T194="Menor",40%,IF(T194="Leve",20%,"")))))</f>
        <v>0.2</v>
      </c>
      <c r="V194" s="797" t="s">
        <v>424</v>
      </c>
      <c r="W194" s="1364">
        <f>IF(V194="Catastrófico",100%,IF(V194="Mayor",80%,IF(V194="Moderado",60%,IF(V194="Menor",40%,IF(V194="Leve",20%,"")))))</f>
        <v>0.8</v>
      </c>
      <c r="X194" s="863" t="str">
        <f>IF(Y194=100%,"Catastrófico",IF(Y194=80%,"Mayor",IF(Y194=60%,"Moderado",IF(Y194=40%,"Menor",IF(Y194=20%,"Leve","")))))</f>
        <v>Mayor</v>
      </c>
      <c r="Y194" s="1364">
        <f>IF(AND(U194="",W194=""),"",MAX(U194,W194))</f>
        <v>0.8</v>
      </c>
      <c r="Z194" s="1364" t="str">
        <f>CONCATENATE(R194,X194)</f>
        <v>Muy BajaMayor</v>
      </c>
      <c r="AA194" s="851" t="str">
        <f>IF(Z194="Muy AltaLeve","Alto",IF(Z194="Muy AltaMenor","Alto",IF(Z194="Muy AltaModerado","Alto",IF(Z194="Muy AltaMayor","Alto",IF(Z194="Muy AltaCatastrófico","Extremo",IF(Z194="AltaLeve","Moderado",IF(Z194="AltaMenor","Moderado",IF(Z194="AltaModerado","Alto",IF(Z194="AltaMayor","Alto",IF(Z194="AltaCatastrófico","Extremo",IF(Z194="MediaLeve","Moderado",IF(Z194="MediaMenor","Moderado",IF(Z194="MediaModerado","Moderado",IF(Z194="MediaMayor","Alto",IF(Z194="MediaCatastrófico","Extremo",IF(Z194="BajaLeve","Bajo",IF(Z194="BajaMenor","Moderado",IF(Z194="BajaModerado","Moderado",IF(Z194="BajaMayor","Alto",IF(Z194="BajaCatastrófico","Extremo",IF(Z194="Muy BajaLeve","Bajo",IF(Z194="Muy BajaMenor","Bajo",IF(Z194="Muy BajaModerado","Moderado",IF(Z194="Muy BajaMayor","Alto",IF(Z194="Muy BajaCatastrófico","Extremo","")))))))))))))))))))))))))</f>
        <v>Alto</v>
      </c>
      <c r="AB194" s="98">
        <v>1</v>
      </c>
      <c r="AC194" s="13" t="s">
        <v>1758</v>
      </c>
      <c r="AD194" s="13" t="s">
        <v>1749</v>
      </c>
      <c r="AE194" s="13" t="s">
        <v>1547</v>
      </c>
      <c r="AF194" s="100" t="str">
        <f t="shared" si="20"/>
        <v>Probabilidad</v>
      </c>
      <c r="AG194" s="10" t="s">
        <v>216</v>
      </c>
      <c r="AH194" s="759">
        <f t="shared" si="21"/>
        <v>0.25</v>
      </c>
      <c r="AI194" s="10" t="s">
        <v>217</v>
      </c>
      <c r="AJ194" s="759">
        <f t="shared" si="22"/>
        <v>0.15</v>
      </c>
      <c r="AK194" s="102">
        <f t="shared" si="23"/>
        <v>0.4</v>
      </c>
      <c r="AL194" s="101">
        <f>IFERROR(IF(AF194="Probabilidad",(S194-(+S194*AK194)),IF(AF194="Impacto",S194,"")),"")</f>
        <v>0.12</v>
      </c>
      <c r="AM194" s="101">
        <f>IFERROR(IF(AF194="Impacto",(Y194-(+Y194*AK194)),IF(AF194="Probabilidad",Y194,"")),"")</f>
        <v>0.8</v>
      </c>
      <c r="AN194" s="51" t="s">
        <v>218</v>
      </c>
      <c r="AO194" s="51" t="s">
        <v>242</v>
      </c>
      <c r="AP194" s="51" t="s">
        <v>243</v>
      </c>
      <c r="AQ194" s="51" t="s">
        <v>221</v>
      </c>
      <c r="AR194" s="866" t="s">
        <v>1759</v>
      </c>
      <c r="AS194" s="854">
        <f>S194</f>
        <v>0.2</v>
      </c>
      <c r="AT194" s="854">
        <f>IF(AL194="","",MIN(AL194:AL199))</f>
        <v>3.5999999999999997E-2</v>
      </c>
      <c r="AU194" s="851" t="str">
        <f>IFERROR(IF(AT194="","",IF(AT194&lt;=0.2,"Muy Baja",IF(AT194&lt;=0.4,"Baja",IF(AT194&lt;=0.6,"Media",IF(AT194&lt;=0.8,"Alta","Muy Alta"))))),"")</f>
        <v>Muy Baja</v>
      </c>
      <c r="AV194" s="854">
        <f>Y194</f>
        <v>0.8</v>
      </c>
      <c r="AW194" s="854">
        <f>IF(AM194="","",MIN(AM194:AM199))</f>
        <v>0.8</v>
      </c>
      <c r="AX194" s="851" t="str">
        <f>IFERROR(IF(AW194="","",IF(AW194&lt;=0.2,"Leve",IF(AW194&lt;=0.4,"Menor",IF(AW194&lt;=0.6,"Moderado",IF(AW194&lt;=0.8,"Mayor","Catastrófico"))))),"")</f>
        <v>Mayor</v>
      </c>
      <c r="AY194" s="851" t="str">
        <f>AA194</f>
        <v>Alto</v>
      </c>
      <c r="AZ194" s="851" t="str">
        <f>IFERROR(IF(OR(AND(AU194="Muy Baja",AX194="Leve"),AND(AU194="Muy Baja",AX194="Menor"),AND(AU194="Baja",AX194="Leve")),"Bajo",IF(OR(AND(AU194="Muy baja",AX194="Moderado"),AND(AU194="Baja",AX194="Menor"),AND(AU194="Baja",AX194="Moderado"),AND(AU194="Media",AX194="Leve"),AND(AU194="Media",AX194="Menor"),AND(AU194="Media",AX194="Moderado"),AND(AU194="Alta",AX194="Leve"),AND(AU194="Alta",AX194="Menor")),"Moderado",IF(OR(AND(AU194="Muy Baja",AX194="Mayor"),AND(AU194="Baja",AX194="Mayor"),AND(AU194="Media",AX194="Mayor"),AND(AU194="Alta",AX194="Moderado"),AND(AU194="Alta",AX194="Mayor"),AND(AU194="Muy Alta",AX194="Leve"),AND(AU194="Muy Alta",AX194="Menor"),AND(AU194="Muy Alta",AX194="Moderado"),AND(AU194="Muy Alta",AX194="Mayor")),"Alto",IF(OR(AND(AU194="Muy Baja",AX194="Catastrófico"),AND(AU194="Baja",AX194="Catastrófico"),AND(AU194="Media",AX194="Catastrófico"),AND(AU194="Alta",AX194="Catastrófico"),AND(AU194="Muy Alta",AX194="Catastrófico")),"Extremo","")))),"")</f>
        <v>Alto</v>
      </c>
      <c r="BA194" s="797" t="s">
        <v>223</v>
      </c>
      <c r="BB194" s="47" t="s">
        <v>1745</v>
      </c>
      <c r="BC194" s="47" t="s">
        <v>1746</v>
      </c>
      <c r="BD194" s="104">
        <f t="shared" si="13"/>
        <v>12</v>
      </c>
      <c r="BE194" s="9">
        <v>3</v>
      </c>
      <c r="BF194" s="9">
        <v>3</v>
      </c>
      <c r="BG194" s="9">
        <v>3</v>
      </c>
      <c r="BH194" s="9">
        <v>3</v>
      </c>
      <c r="BI194" s="47" t="s">
        <v>1624</v>
      </c>
      <c r="BJ194" s="47" t="s">
        <v>1747</v>
      </c>
      <c r="BK194" s="47" t="s">
        <v>2893</v>
      </c>
      <c r="BL194" s="47" t="s">
        <v>2898</v>
      </c>
      <c r="BM194" s="49">
        <v>3</v>
      </c>
      <c r="BN194" s="49"/>
      <c r="BO194" s="49"/>
      <c r="BP194" s="49"/>
      <c r="BQ194" s="105">
        <f t="shared" si="14"/>
        <v>3</v>
      </c>
      <c r="BR194" s="761">
        <f t="shared" si="15"/>
        <v>0.25</v>
      </c>
      <c r="BS194" s="818" t="s">
        <v>278</v>
      </c>
      <c r="BT194" s="803" t="s">
        <v>2895</v>
      </c>
      <c r="BU194" s="803" t="s">
        <v>278</v>
      </c>
      <c r="BV194" s="806" t="s">
        <v>278</v>
      </c>
    </row>
    <row r="195" spans="1:74" ht="171.75" x14ac:dyDescent="0.25">
      <c r="A195" s="1062"/>
      <c r="B195" s="928"/>
      <c r="C195" s="1179"/>
      <c r="D195" s="828"/>
      <c r="E195" s="831"/>
      <c r="F195" s="834"/>
      <c r="G195" s="804"/>
      <c r="H195" s="837"/>
      <c r="I195" s="798"/>
      <c r="J195" s="840"/>
      <c r="K195" s="843"/>
      <c r="L195" s="804"/>
      <c r="M195" s="874"/>
      <c r="N195" s="804"/>
      <c r="O195" s="804"/>
      <c r="P195" s="804"/>
      <c r="Q195" s="1002"/>
      <c r="R195" s="798"/>
      <c r="S195" s="1365"/>
      <c r="T195" s="798"/>
      <c r="U195" s="1365"/>
      <c r="V195" s="798"/>
      <c r="W195" s="1365"/>
      <c r="X195" s="864"/>
      <c r="Y195" s="1365"/>
      <c r="Z195" s="1365"/>
      <c r="AA195" s="852"/>
      <c r="AB195" s="152">
        <v>2</v>
      </c>
      <c r="AC195" s="151" t="s">
        <v>1760</v>
      </c>
      <c r="AD195" s="151">
        <v>3</v>
      </c>
      <c r="AE195" s="151" t="s">
        <v>1712</v>
      </c>
      <c r="AF195" s="173" t="str">
        <f>IF(OR(AG195="Preventivo",AG195="Detectivo"),"Probabilidad",IF(AG195="Correctivo","Impacto",""))</f>
        <v>Probabilidad</v>
      </c>
      <c r="AG195" s="155" t="s">
        <v>216</v>
      </c>
      <c r="AH195" s="760">
        <f t="shared" si="21"/>
        <v>0.25</v>
      </c>
      <c r="AI195" s="155" t="s">
        <v>814</v>
      </c>
      <c r="AJ195" s="760">
        <f t="shared" si="22"/>
        <v>0.25</v>
      </c>
      <c r="AK195" s="149">
        <f t="shared" si="23"/>
        <v>0.5</v>
      </c>
      <c r="AL195" s="174">
        <f>IFERROR(IF(AND(AF194="Probabilidad",AF195="Probabilidad"),(AL194-(+AL194*AK195)),IF(AF195="Probabilidad",(S194-(+S194*AK195)),IF(AF195="Impacto",AL194,""))),"")</f>
        <v>0.06</v>
      </c>
      <c r="AM195" s="174">
        <f>IFERROR(IF(AND(AF194="Impacto",AF195="Impacto"),(AM194-(+AM194*AK195)),IF(AF195="Impacto",(Y194-(+Y194*AK195)),IF(AF195="Probabilidad",AM194,""))),"")</f>
        <v>0.8</v>
      </c>
      <c r="AN195" s="155" t="s">
        <v>218</v>
      </c>
      <c r="AO195" s="155" t="s">
        <v>296</v>
      </c>
      <c r="AP195" s="155" t="s">
        <v>243</v>
      </c>
      <c r="AQ195" s="155" t="s">
        <v>221</v>
      </c>
      <c r="AR195" s="837"/>
      <c r="AS195" s="855"/>
      <c r="AT195" s="855"/>
      <c r="AU195" s="852"/>
      <c r="AV195" s="855"/>
      <c r="AW195" s="855"/>
      <c r="AX195" s="852"/>
      <c r="AY195" s="852"/>
      <c r="AZ195" s="852"/>
      <c r="BA195" s="798"/>
      <c r="BB195" s="131" t="s">
        <v>1761</v>
      </c>
      <c r="BC195" s="131" t="s">
        <v>1762</v>
      </c>
      <c r="BD195" s="175">
        <f t="shared" si="13"/>
        <v>12</v>
      </c>
      <c r="BE195" s="151">
        <v>3</v>
      </c>
      <c r="BF195" s="151">
        <v>3</v>
      </c>
      <c r="BG195" s="151">
        <v>3</v>
      </c>
      <c r="BH195" s="151">
        <v>3</v>
      </c>
      <c r="BI195" s="131" t="s">
        <v>1624</v>
      </c>
      <c r="BJ195" s="131" t="s">
        <v>1747</v>
      </c>
      <c r="BK195" s="131" t="s">
        <v>2899</v>
      </c>
      <c r="BL195" s="131" t="s">
        <v>2900</v>
      </c>
      <c r="BM195" s="157">
        <v>3</v>
      </c>
      <c r="BN195" s="157"/>
      <c r="BO195" s="157"/>
      <c r="BP195" s="157"/>
      <c r="BQ195" s="158">
        <f t="shared" si="14"/>
        <v>3</v>
      </c>
      <c r="BR195" s="762">
        <f t="shared" si="15"/>
        <v>0.25</v>
      </c>
      <c r="BS195" s="819"/>
      <c r="BT195" s="804"/>
      <c r="BU195" s="804"/>
      <c r="BV195" s="807"/>
    </row>
    <row r="196" spans="1:74" ht="145.5" x14ac:dyDescent="0.25">
      <c r="A196" s="1062"/>
      <c r="B196" s="928"/>
      <c r="C196" s="1179"/>
      <c r="D196" s="828"/>
      <c r="E196" s="831"/>
      <c r="F196" s="834"/>
      <c r="G196" s="804"/>
      <c r="H196" s="837"/>
      <c r="I196" s="798"/>
      <c r="J196" s="840"/>
      <c r="K196" s="843"/>
      <c r="L196" s="804"/>
      <c r="M196" s="874"/>
      <c r="N196" s="804"/>
      <c r="O196" s="804"/>
      <c r="P196" s="804"/>
      <c r="Q196" s="1002"/>
      <c r="R196" s="798"/>
      <c r="S196" s="1365"/>
      <c r="T196" s="798"/>
      <c r="U196" s="1365"/>
      <c r="V196" s="798"/>
      <c r="W196" s="1365"/>
      <c r="X196" s="864"/>
      <c r="Y196" s="1365"/>
      <c r="Z196" s="1365"/>
      <c r="AA196" s="852"/>
      <c r="AB196" s="152">
        <v>3</v>
      </c>
      <c r="AC196" s="132" t="s">
        <v>1763</v>
      </c>
      <c r="AD196" s="132">
        <v>3</v>
      </c>
      <c r="AE196" s="151" t="s">
        <v>1712</v>
      </c>
      <c r="AF196" s="147" t="str">
        <f>IF(OR(AG196="Preventivo",AG196="Detectivo"),"Probabilidad",IF(AG196="Correctivo","Impacto",""))</f>
        <v>Probabilidad</v>
      </c>
      <c r="AG196" s="153" t="s">
        <v>216</v>
      </c>
      <c r="AH196" s="760">
        <f t="shared" si="21"/>
        <v>0.25</v>
      </c>
      <c r="AI196" s="153" t="s">
        <v>217</v>
      </c>
      <c r="AJ196" s="760">
        <f t="shared" si="22"/>
        <v>0.15</v>
      </c>
      <c r="AK196" s="149">
        <f t="shared" si="23"/>
        <v>0.4</v>
      </c>
      <c r="AL196" s="154">
        <f>IFERROR(IF(AND(AF195="Probabilidad",AF196="Probabilidad"),(AL195-(+AL195*AK196)),IF(AND(AF195="Impacto",AF196="Probabilidad"),(AL194-(+AL194*AK196)),IF(AF196="Impacto",AL195,""))),"")</f>
        <v>3.5999999999999997E-2</v>
      </c>
      <c r="AM196" s="154">
        <f>IFERROR(IF(AND(AF195="Impacto",AF196="Impacto"),(AM195-(+AM195*AK196)),IF(AND(AF195="Probabilidad",AF196="Impacto"),(AM194-(+AM194*AK196)),IF(AF196="Probabilidad",AM195,""))),"")</f>
        <v>0.8</v>
      </c>
      <c r="AN196" s="155" t="s">
        <v>218</v>
      </c>
      <c r="AO196" s="155" t="s">
        <v>475</v>
      </c>
      <c r="AP196" s="155" t="s">
        <v>243</v>
      </c>
      <c r="AQ196" s="155" t="s">
        <v>221</v>
      </c>
      <c r="AR196" s="837"/>
      <c r="AS196" s="855"/>
      <c r="AT196" s="855"/>
      <c r="AU196" s="852"/>
      <c r="AV196" s="855"/>
      <c r="AW196" s="855"/>
      <c r="AX196" s="852"/>
      <c r="AY196" s="852"/>
      <c r="AZ196" s="852"/>
      <c r="BA196" s="798"/>
      <c r="BB196" s="131"/>
      <c r="BC196" s="131"/>
      <c r="BD196" s="175" t="str">
        <f t="shared" si="13"/>
        <v/>
      </c>
      <c r="BE196" s="151"/>
      <c r="BF196" s="151"/>
      <c r="BG196" s="151"/>
      <c r="BH196" s="151"/>
      <c r="BI196" s="131"/>
      <c r="BJ196" s="131"/>
      <c r="BK196" s="131"/>
      <c r="BL196" s="131"/>
      <c r="BM196" s="157"/>
      <c r="BN196" s="157"/>
      <c r="BO196" s="157"/>
      <c r="BP196" s="157"/>
      <c r="BQ196" s="158" t="str">
        <f t="shared" si="14"/>
        <v/>
      </c>
      <c r="BR196" s="762" t="str">
        <f t="shared" si="15"/>
        <v/>
      </c>
      <c r="BS196" s="819"/>
      <c r="BT196" s="804"/>
      <c r="BU196" s="804"/>
      <c r="BV196" s="807"/>
    </row>
    <row r="197" spans="1:74" x14ac:dyDescent="0.25">
      <c r="A197" s="1062"/>
      <c r="B197" s="928"/>
      <c r="C197" s="1179"/>
      <c r="D197" s="828"/>
      <c r="E197" s="831"/>
      <c r="F197" s="834"/>
      <c r="G197" s="804"/>
      <c r="H197" s="837"/>
      <c r="I197" s="798"/>
      <c r="J197" s="840"/>
      <c r="K197" s="843"/>
      <c r="L197" s="804"/>
      <c r="M197" s="874"/>
      <c r="N197" s="804"/>
      <c r="O197" s="804"/>
      <c r="P197" s="804"/>
      <c r="Q197" s="1002"/>
      <c r="R197" s="798"/>
      <c r="S197" s="1365"/>
      <c r="T197" s="798"/>
      <c r="U197" s="1365"/>
      <c r="V197" s="798"/>
      <c r="W197" s="1365"/>
      <c r="X197" s="864"/>
      <c r="Y197" s="1365"/>
      <c r="Z197" s="1365"/>
      <c r="AA197" s="852"/>
      <c r="AB197" s="152">
        <v>4</v>
      </c>
      <c r="AC197" s="151"/>
      <c r="AD197" s="151"/>
      <c r="AE197" s="151"/>
      <c r="AF197" s="147" t="str">
        <f t="shared" si="20"/>
        <v/>
      </c>
      <c r="AG197" s="153"/>
      <c r="AH197" s="760" t="str">
        <f t="shared" si="21"/>
        <v/>
      </c>
      <c r="AI197" s="153"/>
      <c r="AJ197" s="760" t="str">
        <f t="shared" si="22"/>
        <v/>
      </c>
      <c r="AK197" s="149" t="str">
        <f t="shared" si="23"/>
        <v/>
      </c>
      <c r="AL197" s="154" t="str">
        <f>IFERROR(IF(AND(AF196="Probabilidad",AF197="Probabilidad"),(AL196-(+AL196*AK197)),IF(AND(AF196="Impacto",AF197="Probabilidad"),(AL195-(+AL195*AK197)),IF(AF197="Impacto",AL196,""))),"")</f>
        <v/>
      </c>
      <c r="AM197" s="154" t="str">
        <f>IFERROR(IF(AND(AF196="Impacto",AF197="Impacto"),(AM196-(+AM196*AK197)),IF(AND(AF196="Probabilidad",AF197="Impacto"),(AM195-(+AM195*AK197)),IF(AF197="Probabilidad",AM196,""))),"")</f>
        <v/>
      </c>
      <c r="AN197" s="155"/>
      <c r="AO197" s="155"/>
      <c r="AP197" s="155"/>
      <c r="AQ197" s="155"/>
      <c r="AR197" s="837"/>
      <c r="AS197" s="855"/>
      <c r="AT197" s="855"/>
      <c r="AU197" s="852"/>
      <c r="AV197" s="855"/>
      <c r="AW197" s="855"/>
      <c r="AX197" s="852"/>
      <c r="AY197" s="852"/>
      <c r="AZ197" s="852"/>
      <c r="BA197" s="798"/>
      <c r="BB197" s="131"/>
      <c r="BC197" s="131"/>
      <c r="BD197" s="175" t="str">
        <f t="shared" ref="BD197:BD260" si="24">IF(SUM(BE197:BH197)=0,"",SUM(BE197:BH197))</f>
        <v/>
      </c>
      <c r="BE197" s="151"/>
      <c r="BF197" s="151"/>
      <c r="BG197" s="151"/>
      <c r="BH197" s="151"/>
      <c r="BI197" s="131"/>
      <c r="BJ197" s="131"/>
      <c r="BK197" s="131"/>
      <c r="BL197" s="131"/>
      <c r="BM197" s="157"/>
      <c r="BN197" s="157"/>
      <c r="BO197" s="157"/>
      <c r="BP197" s="157"/>
      <c r="BQ197" s="158" t="str">
        <f t="shared" si="14"/>
        <v/>
      </c>
      <c r="BR197" s="762" t="str">
        <f t="shared" si="15"/>
        <v/>
      </c>
      <c r="BS197" s="819"/>
      <c r="BT197" s="804"/>
      <c r="BU197" s="804"/>
      <c r="BV197" s="807"/>
    </row>
    <row r="198" spans="1:74" x14ac:dyDescent="0.25">
      <c r="A198" s="1062"/>
      <c r="B198" s="928"/>
      <c r="C198" s="1179"/>
      <c r="D198" s="828"/>
      <c r="E198" s="831"/>
      <c r="F198" s="834"/>
      <c r="G198" s="804"/>
      <c r="H198" s="837"/>
      <c r="I198" s="798"/>
      <c r="J198" s="840"/>
      <c r="K198" s="843"/>
      <c r="L198" s="804"/>
      <c r="M198" s="874"/>
      <c r="N198" s="804"/>
      <c r="O198" s="804"/>
      <c r="P198" s="804"/>
      <c r="Q198" s="1002"/>
      <c r="R198" s="798"/>
      <c r="S198" s="1365"/>
      <c r="T198" s="798"/>
      <c r="U198" s="1365"/>
      <c r="V198" s="798"/>
      <c r="W198" s="1365"/>
      <c r="X198" s="864"/>
      <c r="Y198" s="1365"/>
      <c r="Z198" s="1365"/>
      <c r="AA198" s="852"/>
      <c r="AB198" s="152">
        <v>5</v>
      </c>
      <c r="AC198" s="176"/>
      <c r="AD198" s="176"/>
      <c r="AE198" s="151"/>
      <c r="AF198" s="147" t="str">
        <f t="shared" si="20"/>
        <v/>
      </c>
      <c r="AG198" s="153"/>
      <c r="AH198" s="760" t="str">
        <f t="shared" si="21"/>
        <v/>
      </c>
      <c r="AI198" s="153"/>
      <c r="AJ198" s="760" t="str">
        <f t="shared" si="22"/>
        <v/>
      </c>
      <c r="AK198" s="149" t="str">
        <f t="shared" si="23"/>
        <v/>
      </c>
      <c r="AL198" s="154" t="str">
        <f>IFERROR(IF(AND(AF197="Probabilidad",AF198="Probabilidad"),(AL197-(+AL197*AK198)),IF(AND(AF197="Impacto",AF198="Probabilidad"),(AL196-(+AL196*AK198)),IF(AF198="Impacto",AL197,""))),"")</f>
        <v/>
      </c>
      <c r="AM198" s="154" t="str">
        <f>IFERROR(IF(AND(AF197="Impacto",AF198="Impacto"),(AM197-(+AM197*AK198)),IF(AND(AF197="Probabilidad",AF198="Impacto"),(AM196-(+AM196*AK198)),IF(AF198="Probabilidad",AM197,""))),"")</f>
        <v/>
      </c>
      <c r="AN198" s="155"/>
      <c r="AO198" s="155"/>
      <c r="AP198" s="155"/>
      <c r="AQ198" s="155"/>
      <c r="AR198" s="837"/>
      <c r="AS198" s="855"/>
      <c r="AT198" s="855"/>
      <c r="AU198" s="852"/>
      <c r="AV198" s="855"/>
      <c r="AW198" s="855"/>
      <c r="AX198" s="852"/>
      <c r="AY198" s="852"/>
      <c r="AZ198" s="852"/>
      <c r="BA198" s="798"/>
      <c r="BB198" s="131"/>
      <c r="BC198" s="131"/>
      <c r="BD198" s="175" t="str">
        <f t="shared" si="24"/>
        <v/>
      </c>
      <c r="BE198" s="151"/>
      <c r="BF198" s="151"/>
      <c r="BG198" s="151"/>
      <c r="BH198" s="151"/>
      <c r="BI198" s="131"/>
      <c r="BJ198" s="131"/>
      <c r="BK198" s="131"/>
      <c r="BL198" s="131"/>
      <c r="BM198" s="157"/>
      <c r="BN198" s="157"/>
      <c r="BO198" s="157"/>
      <c r="BP198" s="157"/>
      <c r="BQ198" s="158" t="str">
        <f t="shared" ref="BQ198:BQ261" si="25">IF(SUM(BM198:BP198)=0,"",SUM(BM198:BP198))</f>
        <v/>
      </c>
      <c r="BR198" s="762" t="str">
        <f t="shared" ref="BR198:BR261" si="26">IF(ISERROR(BQ198/BD198),"",(BQ198/BD198))</f>
        <v/>
      </c>
      <c r="BS198" s="819"/>
      <c r="BT198" s="804"/>
      <c r="BU198" s="804"/>
      <c r="BV198" s="807"/>
    </row>
    <row r="199" spans="1:74" ht="15.75" thickBot="1" x14ac:dyDescent="0.3">
      <c r="A199" s="1062"/>
      <c r="B199" s="928"/>
      <c r="C199" s="1179"/>
      <c r="D199" s="829"/>
      <c r="E199" s="832"/>
      <c r="F199" s="835"/>
      <c r="G199" s="805"/>
      <c r="H199" s="838"/>
      <c r="I199" s="799"/>
      <c r="J199" s="841"/>
      <c r="K199" s="844"/>
      <c r="L199" s="805"/>
      <c r="M199" s="875"/>
      <c r="N199" s="805"/>
      <c r="O199" s="805"/>
      <c r="P199" s="805"/>
      <c r="Q199" s="1003"/>
      <c r="R199" s="799"/>
      <c r="S199" s="1366"/>
      <c r="T199" s="799"/>
      <c r="U199" s="1366"/>
      <c r="V199" s="799"/>
      <c r="W199" s="1366"/>
      <c r="X199" s="865"/>
      <c r="Y199" s="1366"/>
      <c r="Z199" s="1366"/>
      <c r="AA199" s="853"/>
      <c r="AB199" s="164">
        <v>6</v>
      </c>
      <c r="AC199" s="162"/>
      <c r="AD199" s="162"/>
      <c r="AE199" s="162"/>
      <c r="AF199" s="177" t="str">
        <f t="shared" si="20"/>
        <v/>
      </c>
      <c r="AG199" s="165"/>
      <c r="AH199" s="763" t="str">
        <f t="shared" si="21"/>
        <v/>
      </c>
      <c r="AI199" s="165"/>
      <c r="AJ199" s="763" t="str">
        <f t="shared" si="22"/>
        <v/>
      </c>
      <c r="AK199" s="166" t="str">
        <f t="shared" si="23"/>
        <v/>
      </c>
      <c r="AL199" s="154" t="str">
        <f>IFERROR(IF(AND(AF198="Probabilidad",AF199="Probabilidad"),(AL198-(+AL198*AK199)),IF(AND(AF198="Impacto",AF199="Probabilidad"),(AL197-(+AL197*AK199)),IF(AF199="Impacto",AL198,""))),"")</f>
        <v/>
      </c>
      <c r="AM199" s="154" t="str">
        <f>IFERROR(IF(AND(AF198="Impacto",AF199="Impacto"),(AM198-(+AM198*AK199)),IF(AND(AF198="Probabilidad",AF199="Impacto"),(AM197-(+AM197*AK199)),IF(AF199="Probabilidad",AM198,""))),"")</f>
        <v/>
      </c>
      <c r="AN199" s="52"/>
      <c r="AO199" s="52"/>
      <c r="AP199" s="52"/>
      <c r="AQ199" s="52"/>
      <c r="AR199" s="838"/>
      <c r="AS199" s="856"/>
      <c r="AT199" s="856"/>
      <c r="AU199" s="853"/>
      <c r="AV199" s="856"/>
      <c r="AW199" s="856"/>
      <c r="AX199" s="853"/>
      <c r="AY199" s="853"/>
      <c r="AZ199" s="853"/>
      <c r="BA199" s="799"/>
      <c r="BB199" s="169"/>
      <c r="BC199" s="169"/>
      <c r="BD199" s="178" t="str">
        <f t="shared" si="24"/>
        <v/>
      </c>
      <c r="BE199" s="162"/>
      <c r="BF199" s="162"/>
      <c r="BG199" s="162"/>
      <c r="BH199" s="162"/>
      <c r="BI199" s="169"/>
      <c r="BJ199" s="169"/>
      <c r="BK199" s="169"/>
      <c r="BL199" s="169"/>
      <c r="BM199" s="170"/>
      <c r="BN199" s="170"/>
      <c r="BO199" s="170"/>
      <c r="BP199" s="170"/>
      <c r="BQ199" s="171" t="str">
        <f t="shared" si="25"/>
        <v/>
      </c>
      <c r="BR199" s="764" t="str">
        <f t="shared" si="26"/>
        <v/>
      </c>
      <c r="BS199" s="820"/>
      <c r="BT199" s="805"/>
      <c r="BU199" s="805"/>
      <c r="BV199" s="808"/>
    </row>
    <row r="200" spans="1:74" ht="117.75" customHeight="1" x14ac:dyDescent="0.25">
      <c r="A200" s="1062"/>
      <c r="B200" s="928"/>
      <c r="C200" s="1179"/>
      <c r="D200" s="827" t="s">
        <v>1533</v>
      </c>
      <c r="E200" s="830" t="s">
        <v>419</v>
      </c>
      <c r="F200" s="833">
        <v>3</v>
      </c>
      <c r="G200" s="803" t="s">
        <v>1764</v>
      </c>
      <c r="H200" s="836" t="s">
        <v>1376</v>
      </c>
      <c r="I200" s="797" t="s">
        <v>1347</v>
      </c>
      <c r="J200" s="839" t="s">
        <v>3005</v>
      </c>
      <c r="K200" s="842" t="s">
        <v>324</v>
      </c>
      <c r="L200" s="803" t="s">
        <v>325</v>
      </c>
      <c r="M200" s="873" t="s">
        <v>1535</v>
      </c>
      <c r="N200" s="803" t="s">
        <v>1765</v>
      </c>
      <c r="O200" s="803" t="s">
        <v>1766</v>
      </c>
      <c r="P200" s="867" t="s">
        <v>609</v>
      </c>
      <c r="Q200" s="879" t="s">
        <v>609</v>
      </c>
      <c r="R200" s="797" t="s">
        <v>272</v>
      </c>
      <c r="S200" s="1364">
        <f>IF(R200="Muy Alta",100%,IF(R200="Alta",80%,IF(R200="Media",60%,IF(R200="Baja",40%,IF(R200="Muy Baja",20%,"")))))</f>
        <v>0.2</v>
      </c>
      <c r="T200" s="797" t="s">
        <v>328</v>
      </c>
      <c r="U200" s="1364">
        <f>IF(T200="Catastrófico",100%,IF(T200="Mayor",80%,IF(T200="Moderado",60%,IF(T200="Menor",40%,IF(T200="Leve",20%,"")))))</f>
        <v>0.2</v>
      </c>
      <c r="V200" s="797" t="s">
        <v>328</v>
      </c>
      <c r="W200" s="1364">
        <f>IF(V200="Catastrófico",100%,IF(V200="Mayor",80%,IF(V200="Moderado",60%,IF(V200="Menor",40%,IF(V200="Leve",20%,"")))))</f>
        <v>0.2</v>
      </c>
      <c r="X200" s="863" t="str">
        <f>IF(Y200=100%,"Catastrófico",IF(Y200=80%,"Mayor",IF(Y200=60%,"Moderado",IF(Y200=40%,"Menor",IF(Y200=20%,"Leve","")))))</f>
        <v>Leve</v>
      </c>
      <c r="Y200" s="1364">
        <f>IF(AND(U200="",W200=""),"",MAX(U200,W200))</f>
        <v>0.2</v>
      </c>
      <c r="Z200" s="1364" t="str">
        <f>CONCATENATE(R200,X200)</f>
        <v>Muy BajaLeve</v>
      </c>
      <c r="AA200" s="851" t="str">
        <f>IF(Z200="Muy AltaLeve","Alto",IF(Z200="Muy AltaMenor","Alto",IF(Z200="Muy AltaModerado","Alto",IF(Z200="Muy AltaMayor","Alto",IF(Z200="Muy AltaCatastrófico","Extremo",IF(Z200="AltaLeve","Moderado",IF(Z200="AltaMenor","Moderado",IF(Z200="AltaModerado","Alto",IF(Z200="AltaMayor","Alto",IF(Z200="AltaCatastrófico","Extremo",IF(Z200="MediaLeve","Moderado",IF(Z200="MediaMenor","Moderado",IF(Z200="MediaModerado","Moderado",IF(Z200="MediaMayor","Alto",IF(Z200="MediaCatastrófico","Extremo",IF(Z200="BajaLeve","Bajo",IF(Z200="BajaMenor","Moderado",IF(Z200="BajaModerado","Moderado",IF(Z200="BajaMayor","Alto",IF(Z200="BajaCatastrófico","Extremo",IF(Z200="Muy BajaLeve","Bajo",IF(Z200="Muy BajaMenor","Bajo",IF(Z200="Muy BajaModerado","Moderado",IF(Z200="Muy BajaMayor","Alto",IF(Z200="Muy BajaCatastrófico","Extremo","")))))))))))))))))))))))))</f>
        <v>Bajo</v>
      </c>
      <c r="AB200" s="98">
        <v>1</v>
      </c>
      <c r="AC200" s="180" t="s">
        <v>1767</v>
      </c>
      <c r="AD200" s="233" t="s">
        <v>1768</v>
      </c>
      <c r="AE200" s="13" t="s">
        <v>278</v>
      </c>
      <c r="AF200" s="100" t="str">
        <f t="shared" si="20"/>
        <v>Probabilidad</v>
      </c>
      <c r="AG200" s="10" t="s">
        <v>216</v>
      </c>
      <c r="AH200" s="759">
        <f t="shared" si="21"/>
        <v>0.25</v>
      </c>
      <c r="AI200" s="10" t="s">
        <v>217</v>
      </c>
      <c r="AJ200" s="759">
        <f t="shared" si="22"/>
        <v>0.15</v>
      </c>
      <c r="AK200" s="102">
        <f t="shared" si="23"/>
        <v>0.4</v>
      </c>
      <c r="AL200" s="101">
        <f>IFERROR(IF(AF200="Probabilidad",(S200-(+S200*AK200)),IF(AF200="Impacto",S200,"")),"")</f>
        <v>0.12</v>
      </c>
      <c r="AM200" s="101">
        <f>IFERROR(IF(AF200="Impacto",(Y200-(+Y200*AK200)),IF(AF200="Probabilidad",Y200,"")),"")</f>
        <v>0.2</v>
      </c>
      <c r="AN200" s="51" t="s">
        <v>1286</v>
      </c>
      <c r="AO200" s="51" t="s">
        <v>247</v>
      </c>
      <c r="AP200" s="51" t="s">
        <v>243</v>
      </c>
      <c r="AQ200" s="51" t="s">
        <v>221</v>
      </c>
      <c r="AR200" s="866" t="s">
        <v>1769</v>
      </c>
      <c r="AS200" s="854">
        <f>S200</f>
        <v>0.2</v>
      </c>
      <c r="AT200" s="854">
        <f>IF(AL200="","",MIN(AL200:AL205))</f>
        <v>4.3199999999999995E-2</v>
      </c>
      <c r="AU200" s="851" t="str">
        <f>IFERROR(IF(AT200="","",IF(AT200&lt;=0.2,"Muy Baja",IF(AT200&lt;=0.4,"Baja",IF(AT200&lt;=0.6,"Media",IF(AT200&lt;=0.8,"Alta","Muy Alta"))))),"")</f>
        <v>Muy Baja</v>
      </c>
      <c r="AV200" s="854">
        <f>Y200</f>
        <v>0.2</v>
      </c>
      <c r="AW200" s="854">
        <f>IF(AM200="","",MIN(AM200:AM205))</f>
        <v>0.2</v>
      </c>
      <c r="AX200" s="851" t="str">
        <f>IFERROR(IF(AW200="","",IF(AW200&lt;=0.2,"Leve",IF(AW200&lt;=0.4,"Menor",IF(AW200&lt;=0.6,"Moderado",IF(AW200&lt;=0.8,"Mayor","Catastrófico"))))),"")</f>
        <v>Leve</v>
      </c>
      <c r="AY200" s="851" t="str">
        <f>AA200</f>
        <v>Bajo</v>
      </c>
      <c r="AZ200" s="851" t="str">
        <f>IFERROR(IF(OR(AND(AU200="Muy Baja",AX200="Leve"),AND(AU200="Muy Baja",AX200="Menor"),AND(AU200="Baja",AX200="Leve")),"Bajo",IF(OR(AND(AU200="Muy baja",AX200="Moderado"),AND(AU200="Baja",AX200="Menor"),AND(AU200="Baja",AX200="Moderado"),AND(AU200="Media",AX200="Leve"),AND(AU200="Media",AX200="Menor"),AND(AU200="Media",AX200="Moderado"),AND(AU200="Alta",AX200="Leve"),AND(AU200="Alta",AX200="Menor")),"Moderado",IF(OR(AND(AU200="Muy Baja",AX200="Mayor"),AND(AU200="Baja",AX200="Mayor"),AND(AU200="Media",AX200="Mayor"),AND(AU200="Alta",AX200="Moderado"),AND(AU200="Alta",AX200="Mayor"),AND(AU200="Muy Alta",AX200="Leve"),AND(AU200="Muy Alta",AX200="Menor"),AND(AU200="Muy Alta",AX200="Moderado"),AND(AU200="Muy Alta",AX200="Mayor")),"Alto",IF(OR(AND(AU200="Muy Baja",AX200="Catastrófico"),AND(AU200="Baja",AX200="Catastrófico"),AND(AU200="Media",AX200="Catastrófico"),AND(AU200="Alta",AX200="Catastrófico"),AND(AU200="Muy Alta",AX200="Catastrófico")),"Extremo","")))),"")</f>
        <v>Bajo</v>
      </c>
      <c r="BA200" s="797" t="s">
        <v>257</v>
      </c>
      <c r="BB200" s="313"/>
      <c r="BC200" s="47"/>
      <c r="BD200" s="104" t="str">
        <f t="shared" si="24"/>
        <v/>
      </c>
      <c r="BE200" s="9"/>
      <c r="BF200" s="9"/>
      <c r="BG200" s="9"/>
      <c r="BH200" s="9"/>
      <c r="BI200" s="47"/>
      <c r="BJ200" s="47"/>
      <c r="BK200" s="47"/>
      <c r="BL200" s="47"/>
      <c r="BM200" s="49"/>
      <c r="BN200" s="49"/>
      <c r="BO200" s="49"/>
      <c r="BP200" s="49"/>
      <c r="BQ200" s="105" t="str">
        <f t="shared" si="25"/>
        <v/>
      </c>
      <c r="BR200" s="761" t="str">
        <f t="shared" si="26"/>
        <v/>
      </c>
      <c r="BS200" s="818" t="s">
        <v>278</v>
      </c>
      <c r="BT200" s="803" t="s">
        <v>2895</v>
      </c>
      <c r="BU200" s="803" t="s">
        <v>278</v>
      </c>
      <c r="BV200" s="806" t="s">
        <v>278</v>
      </c>
    </row>
    <row r="201" spans="1:74" ht="117.75" x14ac:dyDescent="0.25">
      <c r="A201" s="1062"/>
      <c r="B201" s="928"/>
      <c r="C201" s="1179"/>
      <c r="D201" s="828"/>
      <c r="E201" s="831"/>
      <c r="F201" s="834"/>
      <c r="G201" s="804"/>
      <c r="H201" s="837"/>
      <c r="I201" s="798"/>
      <c r="J201" s="840"/>
      <c r="K201" s="843"/>
      <c r="L201" s="804"/>
      <c r="M201" s="874"/>
      <c r="N201" s="804"/>
      <c r="O201" s="804"/>
      <c r="P201" s="868"/>
      <c r="Q201" s="880"/>
      <c r="R201" s="798"/>
      <c r="S201" s="1365"/>
      <c r="T201" s="798"/>
      <c r="U201" s="1365"/>
      <c r="V201" s="798"/>
      <c r="W201" s="1365"/>
      <c r="X201" s="864"/>
      <c r="Y201" s="1365"/>
      <c r="Z201" s="1365"/>
      <c r="AA201" s="852"/>
      <c r="AB201" s="152">
        <v>2</v>
      </c>
      <c r="AC201" s="180" t="s">
        <v>1770</v>
      </c>
      <c r="AD201" s="180" t="s">
        <v>1768</v>
      </c>
      <c r="AE201" s="151" t="s">
        <v>278</v>
      </c>
      <c r="AF201" s="147" t="str">
        <f t="shared" si="20"/>
        <v>Probabilidad</v>
      </c>
      <c r="AG201" s="153" t="s">
        <v>216</v>
      </c>
      <c r="AH201" s="760">
        <f t="shared" si="21"/>
        <v>0.25</v>
      </c>
      <c r="AI201" s="153" t="s">
        <v>217</v>
      </c>
      <c r="AJ201" s="760">
        <f t="shared" si="22"/>
        <v>0.15</v>
      </c>
      <c r="AK201" s="149">
        <f t="shared" si="23"/>
        <v>0.4</v>
      </c>
      <c r="AL201" s="154">
        <f>IFERROR(IF(AND(AF200="Probabilidad",AF201="Probabilidad"),(AL200-(+AL200*AK201)),IF(AF201="Probabilidad",(S200-(+S200*AK201)),IF(AF201="Impacto",AL200,""))),"")</f>
        <v>7.1999999999999995E-2</v>
      </c>
      <c r="AM201" s="154">
        <f>IFERROR(IF(AND(AF200="Impacto",AF201="Impacto"),(AM200-(+AM200*AK201)),IF(AF201="Impacto",(Y200-(+Y200*AK201)),IF(AF201="Probabilidad",AM200,""))),"")</f>
        <v>0.2</v>
      </c>
      <c r="AN201" s="155" t="s">
        <v>1286</v>
      </c>
      <c r="AO201" s="155" t="s">
        <v>247</v>
      </c>
      <c r="AP201" s="155" t="s">
        <v>243</v>
      </c>
      <c r="AQ201" s="155" t="s">
        <v>221</v>
      </c>
      <c r="AR201" s="837"/>
      <c r="AS201" s="855"/>
      <c r="AT201" s="855"/>
      <c r="AU201" s="852"/>
      <c r="AV201" s="855"/>
      <c r="AW201" s="855"/>
      <c r="AX201" s="852"/>
      <c r="AY201" s="852"/>
      <c r="AZ201" s="852"/>
      <c r="BA201" s="798"/>
      <c r="BB201" s="179"/>
      <c r="BC201" s="131"/>
      <c r="BD201" s="175" t="str">
        <f t="shared" si="24"/>
        <v/>
      </c>
      <c r="BE201" s="151"/>
      <c r="BF201" s="151"/>
      <c r="BG201" s="151"/>
      <c r="BH201" s="151"/>
      <c r="BI201" s="131"/>
      <c r="BJ201" s="131"/>
      <c r="BK201" s="131"/>
      <c r="BL201" s="131"/>
      <c r="BM201" s="157"/>
      <c r="BN201" s="157"/>
      <c r="BO201" s="157"/>
      <c r="BP201" s="157"/>
      <c r="BQ201" s="158" t="str">
        <f t="shared" si="25"/>
        <v/>
      </c>
      <c r="BR201" s="762" t="str">
        <f t="shared" si="26"/>
        <v/>
      </c>
      <c r="BS201" s="819"/>
      <c r="BT201" s="804"/>
      <c r="BU201" s="804"/>
      <c r="BV201" s="807"/>
    </row>
    <row r="202" spans="1:74" ht="171.75" x14ac:dyDescent="0.25">
      <c r="A202" s="1062"/>
      <c r="B202" s="928"/>
      <c r="C202" s="1179"/>
      <c r="D202" s="828"/>
      <c r="E202" s="831"/>
      <c r="F202" s="834"/>
      <c r="G202" s="804"/>
      <c r="H202" s="837"/>
      <c r="I202" s="798"/>
      <c r="J202" s="840"/>
      <c r="K202" s="843"/>
      <c r="L202" s="804"/>
      <c r="M202" s="874"/>
      <c r="N202" s="804"/>
      <c r="O202" s="804"/>
      <c r="P202" s="868"/>
      <c r="Q202" s="880"/>
      <c r="R202" s="798"/>
      <c r="S202" s="1365"/>
      <c r="T202" s="798"/>
      <c r="U202" s="1365"/>
      <c r="V202" s="798"/>
      <c r="W202" s="1365"/>
      <c r="X202" s="864"/>
      <c r="Y202" s="1365"/>
      <c r="Z202" s="1365"/>
      <c r="AA202" s="852"/>
      <c r="AB202" s="152">
        <v>3</v>
      </c>
      <c r="AC202" s="180" t="s">
        <v>1771</v>
      </c>
      <c r="AD202" s="180">
        <v>3</v>
      </c>
      <c r="AE202" s="151" t="s">
        <v>1772</v>
      </c>
      <c r="AF202" s="147" t="str">
        <f t="shared" si="20"/>
        <v>Probabilidad</v>
      </c>
      <c r="AG202" s="153" t="s">
        <v>216</v>
      </c>
      <c r="AH202" s="760">
        <f t="shared" si="21"/>
        <v>0.25</v>
      </c>
      <c r="AI202" s="153" t="s">
        <v>217</v>
      </c>
      <c r="AJ202" s="760">
        <f t="shared" si="22"/>
        <v>0.15</v>
      </c>
      <c r="AK202" s="149">
        <f t="shared" si="23"/>
        <v>0.4</v>
      </c>
      <c r="AL202" s="154">
        <f>IFERROR(IF(AND(AF201="Probabilidad",AF202="Probabilidad"),(AL201-(+AL201*AK202)),IF(AND(AF201="Impacto",AF202="Probabilidad"),(AL200-(+AL200*AK202)),IF(AF202="Impacto",AL201,""))),"")</f>
        <v>4.3199999999999995E-2</v>
      </c>
      <c r="AM202" s="154">
        <f>IFERROR(IF(AND(AF201="Impacto",AF202="Impacto"),(AM201-(+AM201*AK202)),IF(AND(AF201="Probabilidad",AF202="Impacto"),(AM200-(+AM200*AK202)),IF(AF202="Probabilidad",AM201,""))),"")</f>
        <v>0.2</v>
      </c>
      <c r="AN202" s="155" t="s">
        <v>218</v>
      </c>
      <c r="AO202" s="155" t="s">
        <v>296</v>
      </c>
      <c r="AP202" s="155" t="s">
        <v>243</v>
      </c>
      <c r="AQ202" s="155" t="s">
        <v>221</v>
      </c>
      <c r="AR202" s="837"/>
      <c r="AS202" s="855"/>
      <c r="AT202" s="855"/>
      <c r="AU202" s="852"/>
      <c r="AV202" s="855"/>
      <c r="AW202" s="855"/>
      <c r="AX202" s="852"/>
      <c r="AY202" s="852"/>
      <c r="AZ202" s="852"/>
      <c r="BA202" s="798"/>
      <c r="BB202" s="179"/>
      <c r="BC202" s="131"/>
      <c r="BD202" s="175" t="str">
        <f t="shared" si="24"/>
        <v/>
      </c>
      <c r="BE202" s="151"/>
      <c r="BF202" s="151"/>
      <c r="BG202" s="151"/>
      <c r="BH202" s="151"/>
      <c r="BI202" s="131"/>
      <c r="BJ202" s="131"/>
      <c r="BK202" s="131"/>
      <c r="BL202" s="131"/>
      <c r="BM202" s="157"/>
      <c r="BN202" s="157"/>
      <c r="BO202" s="157"/>
      <c r="BP202" s="157"/>
      <c r="BQ202" s="158" t="str">
        <f t="shared" si="25"/>
        <v/>
      </c>
      <c r="BR202" s="762" t="str">
        <f t="shared" si="26"/>
        <v/>
      </c>
      <c r="BS202" s="819"/>
      <c r="BT202" s="804"/>
      <c r="BU202" s="804"/>
      <c r="BV202" s="807"/>
    </row>
    <row r="203" spans="1:74" x14ac:dyDescent="0.25">
      <c r="A203" s="1062"/>
      <c r="B203" s="928"/>
      <c r="C203" s="1179"/>
      <c r="D203" s="828"/>
      <c r="E203" s="831"/>
      <c r="F203" s="834"/>
      <c r="G203" s="804"/>
      <c r="H203" s="837"/>
      <c r="I203" s="798"/>
      <c r="J203" s="840"/>
      <c r="K203" s="843"/>
      <c r="L203" s="804"/>
      <c r="M203" s="874"/>
      <c r="N203" s="804"/>
      <c r="O203" s="804"/>
      <c r="P203" s="868"/>
      <c r="Q203" s="880"/>
      <c r="R203" s="798"/>
      <c r="S203" s="1365"/>
      <c r="T203" s="798"/>
      <c r="U203" s="1365"/>
      <c r="V203" s="798"/>
      <c r="W203" s="1365"/>
      <c r="X203" s="864"/>
      <c r="Y203" s="1365"/>
      <c r="Z203" s="1365"/>
      <c r="AA203" s="852"/>
      <c r="AB203" s="152">
        <v>4</v>
      </c>
      <c r="AC203" s="180"/>
      <c r="AD203" s="180"/>
      <c r="AE203" s="151"/>
      <c r="AF203" s="147" t="str">
        <f t="shared" si="20"/>
        <v/>
      </c>
      <c r="AG203" s="153"/>
      <c r="AH203" s="760" t="str">
        <f t="shared" si="21"/>
        <v/>
      </c>
      <c r="AI203" s="153"/>
      <c r="AJ203" s="760" t="str">
        <f t="shared" si="22"/>
        <v/>
      </c>
      <c r="AK203" s="149" t="str">
        <f t="shared" si="23"/>
        <v/>
      </c>
      <c r="AL203" s="154" t="str">
        <f>IFERROR(IF(AND(AF202="Probabilidad",AF203="Probabilidad"),(AL202-(+AL202*AK203)),IF(AND(AF202="Impacto",AF203="Probabilidad"),(AL201-(+AL201*AK203)),IF(AF203="Impacto",AL202,""))),"")</f>
        <v/>
      </c>
      <c r="AM203" s="154" t="str">
        <f>IFERROR(IF(AND(AF202="Impacto",AF203="Impacto"),(AM202-(+AM202*AK203)),IF(AND(AF202="Probabilidad",AF203="Impacto"),(AM201-(+AM201*AK203)),IF(AF203="Probabilidad",AM202,""))),"")</f>
        <v/>
      </c>
      <c r="AN203" s="155"/>
      <c r="AO203" s="155"/>
      <c r="AP203" s="155"/>
      <c r="AQ203" s="155"/>
      <c r="AR203" s="837"/>
      <c r="AS203" s="855"/>
      <c r="AT203" s="855"/>
      <c r="AU203" s="852"/>
      <c r="AV203" s="855"/>
      <c r="AW203" s="855"/>
      <c r="AX203" s="852"/>
      <c r="AY203" s="852"/>
      <c r="AZ203" s="852"/>
      <c r="BA203" s="798"/>
      <c r="BB203" s="179"/>
      <c r="BC203" s="131"/>
      <c r="BD203" s="175" t="str">
        <f t="shared" si="24"/>
        <v/>
      </c>
      <c r="BE203" s="151"/>
      <c r="BF203" s="151"/>
      <c r="BG203" s="151"/>
      <c r="BH203" s="151"/>
      <c r="BI203" s="131"/>
      <c r="BJ203" s="131"/>
      <c r="BK203" s="131"/>
      <c r="BL203" s="131"/>
      <c r="BM203" s="157"/>
      <c r="BN203" s="157"/>
      <c r="BO203" s="157"/>
      <c r="BP203" s="157"/>
      <c r="BQ203" s="158" t="str">
        <f t="shared" si="25"/>
        <v/>
      </c>
      <c r="BR203" s="762" t="str">
        <f t="shared" si="26"/>
        <v/>
      </c>
      <c r="BS203" s="819"/>
      <c r="BT203" s="804"/>
      <c r="BU203" s="804"/>
      <c r="BV203" s="807"/>
    </row>
    <row r="204" spans="1:74" x14ac:dyDescent="0.25">
      <c r="A204" s="1062"/>
      <c r="B204" s="928"/>
      <c r="C204" s="1179"/>
      <c r="D204" s="828"/>
      <c r="E204" s="831"/>
      <c r="F204" s="834"/>
      <c r="G204" s="804"/>
      <c r="H204" s="837"/>
      <c r="I204" s="798"/>
      <c r="J204" s="840"/>
      <c r="K204" s="843"/>
      <c r="L204" s="804"/>
      <c r="M204" s="874"/>
      <c r="N204" s="804"/>
      <c r="O204" s="804"/>
      <c r="P204" s="868"/>
      <c r="Q204" s="880"/>
      <c r="R204" s="798"/>
      <c r="S204" s="1365"/>
      <c r="T204" s="798"/>
      <c r="U204" s="1365"/>
      <c r="V204" s="798"/>
      <c r="W204" s="1365"/>
      <c r="X204" s="864"/>
      <c r="Y204" s="1365"/>
      <c r="Z204" s="1365"/>
      <c r="AA204" s="852"/>
      <c r="AB204" s="152">
        <v>5</v>
      </c>
      <c r="AC204" s="181"/>
      <c r="AD204" s="181"/>
      <c r="AE204" s="29"/>
      <c r="AF204" s="147" t="str">
        <f t="shared" si="20"/>
        <v/>
      </c>
      <c r="AG204" s="153"/>
      <c r="AH204" s="760" t="str">
        <f t="shared" si="21"/>
        <v/>
      </c>
      <c r="AI204" s="153"/>
      <c r="AJ204" s="760" t="str">
        <f t="shared" si="22"/>
        <v/>
      </c>
      <c r="AK204" s="149" t="str">
        <f t="shared" si="23"/>
        <v/>
      </c>
      <c r="AL204" s="154" t="str">
        <f>IFERROR(IF(AND(AF203="Probabilidad",AF204="Probabilidad"),(AL203-(+AL203*AK204)),IF(AND(AF203="Impacto",AF204="Probabilidad"),(AL202-(+AL202*AK204)),IF(AF204="Impacto",AL203,""))),"")</f>
        <v/>
      </c>
      <c r="AM204" s="154" t="str">
        <f>IFERROR(IF(AND(AF203="Impacto",AF204="Impacto"),(AM203-(+AM203*AK204)),IF(AND(AF203="Probabilidad",AF204="Impacto"),(AM202-(+AM202*AK204)),IF(AF204="Probabilidad",AM203,""))),"")</f>
        <v/>
      </c>
      <c r="AN204" s="155"/>
      <c r="AO204" s="155"/>
      <c r="AP204" s="155"/>
      <c r="AQ204" s="155"/>
      <c r="AR204" s="837"/>
      <c r="AS204" s="855"/>
      <c r="AT204" s="855"/>
      <c r="AU204" s="852"/>
      <c r="AV204" s="855"/>
      <c r="AW204" s="855"/>
      <c r="AX204" s="852"/>
      <c r="AY204" s="852"/>
      <c r="AZ204" s="852"/>
      <c r="BA204" s="798"/>
      <c r="BB204" s="179"/>
      <c r="BC204" s="131"/>
      <c r="BD204" s="175" t="str">
        <f t="shared" si="24"/>
        <v/>
      </c>
      <c r="BE204" s="151"/>
      <c r="BF204" s="151"/>
      <c r="BG204" s="151"/>
      <c r="BH204" s="151"/>
      <c r="BI204" s="131"/>
      <c r="BJ204" s="131"/>
      <c r="BK204" s="131"/>
      <c r="BL204" s="131"/>
      <c r="BM204" s="157"/>
      <c r="BN204" s="157"/>
      <c r="BO204" s="157"/>
      <c r="BP204" s="157"/>
      <c r="BQ204" s="158" t="str">
        <f t="shared" si="25"/>
        <v/>
      </c>
      <c r="BR204" s="762" t="str">
        <f t="shared" si="26"/>
        <v/>
      </c>
      <c r="BS204" s="819"/>
      <c r="BT204" s="804"/>
      <c r="BU204" s="804"/>
      <c r="BV204" s="807"/>
    </row>
    <row r="205" spans="1:74" ht="15.75" thickBot="1" x14ac:dyDescent="0.3">
      <c r="A205" s="1062"/>
      <c r="B205" s="928"/>
      <c r="C205" s="1179"/>
      <c r="D205" s="829"/>
      <c r="E205" s="832"/>
      <c r="F205" s="835"/>
      <c r="G205" s="805"/>
      <c r="H205" s="838"/>
      <c r="I205" s="799"/>
      <c r="J205" s="841"/>
      <c r="K205" s="844"/>
      <c r="L205" s="805"/>
      <c r="M205" s="875"/>
      <c r="N205" s="805"/>
      <c r="O205" s="805"/>
      <c r="P205" s="869"/>
      <c r="Q205" s="881"/>
      <c r="R205" s="799"/>
      <c r="S205" s="1366"/>
      <c r="T205" s="799"/>
      <c r="U205" s="1366"/>
      <c r="V205" s="799"/>
      <c r="W205" s="1366"/>
      <c r="X205" s="865"/>
      <c r="Y205" s="1366"/>
      <c r="Z205" s="1366"/>
      <c r="AA205" s="853"/>
      <c r="AB205" s="164">
        <v>6</v>
      </c>
      <c r="AC205" s="162"/>
      <c r="AD205" s="162"/>
      <c r="AE205" s="162"/>
      <c r="AF205" s="177" t="str">
        <f t="shared" si="20"/>
        <v/>
      </c>
      <c r="AG205" s="165"/>
      <c r="AH205" s="763" t="str">
        <f t="shared" si="21"/>
        <v/>
      </c>
      <c r="AI205" s="165"/>
      <c r="AJ205" s="763" t="str">
        <f t="shared" si="22"/>
        <v/>
      </c>
      <c r="AK205" s="166" t="str">
        <f t="shared" si="23"/>
        <v/>
      </c>
      <c r="AL205" s="154" t="str">
        <f>IFERROR(IF(AND(AF204="Probabilidad",AF205="Probabilidad"),(AL204-(+AL204*AK205)),IF(AND(AF204="Impacto",AF205="Probabilidad"),(AL203-(+AL203*AK205)),IF(AF205="Impacto",AL204,""))),"")</f>
        <v/>
      </c>
      <c r="AM205" s="154" t="str">
        <f>IFERROR(IF(AND(AF204="Impacto",AF205="Impacto"),(AM204-(+AM204*AK205)),IF(AND(AF204="Probabilidad",AF205="Impacto"),(AM203-(+AM203*AK205)),IF(AF205="Probabilidad",AM204,""))),"")</f>
        <v/>
      </c>
      <c r="AN205" s="52"/>
      <c r="AO205" s="52"/>
      <c r="AP205" s="52"/>
      <c r="AQ205" s="52"/>
      <c r="AR205" s="838"/>
      <c r="AS205" s="856"/>
      <c r="AT205" s="856"/>
      <c r="AU205" s="853"/>
      <c r="AV205" s="856"/>
      <c r="AW205" s="856"/>
      <c r="AX205" s="853"/>
      <c r="AY205" s="853"/>
      <c r="AZ205" s="853"/>
      <c r="BA205" s="799"/>
      <c r="BB205" s="314"/>
      <c r="BC205" s="169"/>
      <c r="BD205" s="178" t="str">
        <f t="shared" si="24"/>
        <v/>
      </c>
      <c r="BE205" s="162"/>
      <c r="BF205" s="162"/>
      <c r="BG205" s="162"/>
      <c r="BH205" s="162"/>
      <c r="BI205" s="169"/>
      <c r="BJ205" s="169"/>
      <c r="BK205" s="169"/>
      <c r="BL205" s="169"/>
      <c r="BM205" s="170"/>
      <c r="BN205" s="170"/>
      <c r="BO205" s="170"/>
      <c r="BP205" s="170"/>
      <c r="BQ205" s="171" t="str">
        <f t="shared" si="25"/>
        <v/>
      </c>
      <c r="BR205" s="764" t="str">
        <f t="shared" si="26"/>
        <v/>
      </c>
      <c r="BS205" s="820"/>
      <c r="BT205" s="805"/>
      <c r="BU205" s="805"/>
      <c r="BV205" s="808"/>
    </row>
    <row r="206" spans="1:74" ht="171.75" customHeight="1" x14ac:dyDescent="0.25">
      <c r="A206" s="1062"/>
      <c r="B206" s="928"/>
      <c r="C206" s="1179"/>
      <c r="D206" s="827" t="s">
        <v>1533</v>
      </c>
      <c r="E206" s="830" t="s">
        <v>419</v>
      </c>
      <c r="F206" s="833">
        <v>4</v>
      </c>
      <c r="G206" s="803" t="s">
        <v>1764</v>
      </c>
      <c r="H206" s="836" t="s">
        <v>1376</v>
      </c>
      <c r="I206" s="797" t="s">
        <v>1344</v>
      </c>
      <c r="J206" s="839" t="s">
        <v>3006</v>
      </c>
      <c r="K206" s="842" t="s">
        <v>324</v>
      </c>
      <c r="L206" s="803" t="s">
        <v>325</v>
      </c>
      <c r="M206" s="873" t="s">
        <v>1535</v>
      </c>
      <c r="N206" s="803" t="s">
        <v>1773</v>
      </c>
      <c r="O206" s="803" t="s">
        <v>1774</v>
      </c>
      <c r="P206" s="867" t="s">
        <v>609</v>
      </c>
      <c r="Q206" s="1367" t="s">
        <v>609</v>
      </c>
      <c r="R206" s="797" t="s">
        <v>252</v>
      </c>
      <c r="S206" s="1364">
        <f>IF(R206="Muy Alta",100%,IF(R206="Alta",80%,IF(R206="Media",60%,IF(R206="Baja",40%,IF(R206="Muy Baja",20%,"")))))</f>
        <v>0.4</v>
      </c>
      <c r="T206" s="797" t="s">
        <v>328</v>
      </c>
      <c r="U206" s="1364">
        <f>IF(T206="Catastrófico",100%,IF(T206="Mayor",80%,IF(T206="Moderado",60%,IF(T206="Menor",40%,IF(T206="Leve",20%,"")))))</f>
        <v>0.2</v>
      </c>
      <c r="V206" s="797" t="s">
        <v>253</v>
      </c>
      <c r="W206" s="1364">
        <f>IF(V206="Catastrófico",100%,IF(V206="Mayor",80%,IF(V206="Moderado",60%,IF(V206="Menor",40%,IF(V206="Leve",20%,"")))))</f>
        <v>0.4</v>
      </c>
      <c r="X206" s="863" t="str">
        <f>IF(Y206=100%,"Catastrófico",IF(Y206=80%,"Mayor",IF(Y206=60%,"Moderado",IF(Y206=40%,"Menor",IF(Y206=20%,"Leve","")))))</f>
        <v>Menor</v>
      </c>
      <c r="Y206" s="1364">
        <f>IF(AND(U206="",W206=""),"",MAX(U206,W206))</f>
        <v>0.4</v>
      </c>
      <c r="Z206" s="1364" t="str">
        <f>CONCATENATE(R206,X206)</f>
        <v>BajaMenor</v>
      </c>
      <c r="AA206" s="851" t="str">
        <f>IF(Z206="Muy AltaLeve","Alto",IF(Z206="Muy AltaMenor","Alto",IF(Z206="Muy AltaModerado","Alto",IF(Z206="Muy AltaMayor","Alto",IF(Z206="Muy AltaCatastrófico","Extremo",IF(Z206="AltaLeve","Moderado",IF(Z206="AltaMenor","Moderado",IF(Z206="AltaModerado","Alto",IF(Z206="AltaMayor","Alto",IF(Z206="AltaCatastrófico","Extremo",IF(Z206="MediaLeve","Moderado",IF(Z206="MediaMenor","Moderado",IF(Z206="MediaModerado","Moderado",IF(Z206="MediaMayor","Alto",IF(Z206="MediaCatastrófico","Extremo",IF(Z206="BajaLeve","Bajo",IF(Z206="BajaMenor","Moderado",IF(Z206="BajaModerado","Moderado",IF(Z206="BajaMayor","Alto",IF(Z206="BajaCatastrófico","Extremo",IF(Z206="Muy BajaLeve","Bajo",IF(Z206="Muy BajaMenor","Bajo",IF(Z206="Muy BajaModerado","Moderado",IF(Z206="Muy BajaMayor","Alto",IF(Z206="Muy BajaCatastrófico","Extremo","")))))))))))))))))))))))))</f>
        <v>Moderado</v>
      </c>
      <c r="AB206" s="98">
        <v>1</v>
      </c>
      <c r="AC206" s="9" t="s">
        <v>1775</v>
      </c>
      <c r="AD206" s="9" t="s">
        <v>1776</v>
      </c>
      <c r="AE206" s="9" t="s">
        <v>1772</v>
      </c>
      <c r="AF206" s="100" t="str">
        <f t="shared" si="20"/>
        <v>Probabilidad</v>
      </c>
      <c r="AG206" s="10" t="s">
        <v>216</v>
      </c>
      <c r="AH206" s="759">
        <f t="shared" si="21"/>
        <v>0.25</v>
      </c>
      <c r="AI206" s="10" t="s">
        <v>217</v>
      </c>
      <c r="AJ206" s="759">
        <f t="shared" si="22"/>
        <v>0.15</v>
      </c>
      <c r="AK206" s="102">
        <f t="shared" si="23"/>
        <v>0.4</v>
      </c>
      <c r="AL206" s="101">
        <f>IFERROR(IF(AF206="Probabilidad",(S206-(+S206*AK206)),IF(AF206="Impacto",S206,"")),"")</f>
        <v>0.24</v>
      </c>
      <c r="AM206" s="101">
        <f>IFERROR(IF(AF206="Impacto",(Y206-(+Y206*AK206)),IF(AF206="Probabilidad",Y206,"")),"")</f>
        <v>0.4</v>
      </c>
      <c r="AN206" s="51" t="s">
        <v>218</v>
      </c>
      <c r="AO206" s="51" t="s">
        <v>296</v>
      </c>
      <c r="AP206" s="51" t="s">
        <v>243</v>
      </c>
      <c r="AQ206" s="51" t="s">
        <v>221</v>
      </c>
      <c r="AR206" s="866" t="s">
        <v>1777</v>
      </c>
      <c r="AS206" s="854">
        <f>S206</f>
        <v>0.4</v>
      </c>
      <c r="AT206" s="854">
        <f>IF(AL206="","",MIN(AL206:AL211))</f>
        <v>0.14399999999999999</v>
      </c>
      <c r="AU206" s="851" t="str">
        <f>IFERROR(IF(AT206="","",IF(AT206&lt;=0.2,"Muy Baja",IF(AT206&lt;=0.4,"Baja",IF(AT206&lt;=0.6,"Media",IF(AT206&lt;=0.8,"Alta","Muy Alta"))))),"")</f>
        <v>Muy Baja</v>
      </c>
      <c r="AV206" s="854">
        <f>Y206</f>
        <v>0.4</v>
      </c>
      <c r="AW206" s="854">
        <f>IF(AM206="","",MIN(AM206:AM211))</f>
        <v>0.4</v>
      </c>
      <c r="AX206" s="851" t="str">
        <f>IFERROR(IF(AW206="","",IF(AW206&lt;=0.2,"Leve",IF(AW206&lt;=0.4,"Menor",IF(AW206&lt;=0.6,"Moderado",IF(AW206&lt;=0.8,"Mayor","Catastrófico"))))),"")</f>
        <v>Menor</v>
      </c>
      <c r="AY206" s="851" t="str">
        <f>AA206</f>
        <v>Moderado</v>
      </c>
      <c r="AZ206" s="851" t="str">
        <f>IFERROR(IF(OR(AND(AU206="Muy Baja",AX206="Leve"),AND(AU206="Muy Baja",AX206="Menor"),AND(AU206="Baja",AX206="Leve")),"Bajo",IF(OR(AND(AU206="Muy baja",AX206="Moderado"),AND(AU206="Baja",AX206="Menor"),AND(AU206="Baja",AX206="Moderado"),AND(AU206="Media",AX206="Leve"),AND(AU206="Media",AX206="Menor"),AND(AU206="Media",AX206="Moderado"),AND(AU206="Alta",AX206="Leve"),AND(AU206="Alta",AX206="Menor")),"Moderado",IF(OR(AND(AU206="Muy Baja",AX206="Mayor"),AND(AU206="Baja",AX206="Mayor"),AND(AU206="Media",AX206="Mayor"),AND(AU206="Alta",AX206="Moderado"),AND(AU206="Alta",AX206="Mayor"),AND(AU206="Muy Alta",AX206="Leve"),AND(AU206="Muy Alta",AX206="Menor"),AND(AU206="Muy Alta",AX206="Moderado"),AND(AU206="Muy Alta",AX206="Mayor")),"Alto",IF(OR(AND(AU206="Muy Baja",AX206="Catastrófico"),AND(AU206="Baja",AX206="Catastrófico"),AND(AU206="Media",AX206="Catastrófico"),AND(AU206="Alta",AX206="Catastrófico"),AND(AU206="Muy Alta",AX206="Catastrófico")),"Extremo","")))),"")</f>
        <v>Bajo</v>
      </c>
      <c r="BA206" s="797" t="s">
        <v>257</v>
      </c>
      <c r="BB206" s="47"/>
      <c r="BC206" s="47"/>
      <c r="BD206" s="104" t="str">
        <f t="shared" si="24"/>
        <v/>
      </c>
      <c r="BE206" s="9"/>
      <c r="BF206" s="9"/>
      <c r="BG206" s="9"/>
      <c r="BH206" s="9"/>
      <c r="BI206" s="47"/>
      <c r="BJ206" s="47"/>
      <c r="BK206" s="47"/>
      <c r="BL206" s="47"/>
      <c r="BM206" s="49"/>
      <c r="BN206" s="49"/>
      <c r="BO206" s="49"/>
      <c r="BP206" s="49"/>
      <c r="BQ206" s="105" t="str">
        <f t="shared" si="25"/>
        <v/>
      </c>
      <c r="BR206" s="761" t="str">
        <f t="shared" si="26"/>
        <v/>
      </c>
      <c r="BS206" s="818" t="s">
        <v>278</v>
      </c>
      <c r="BT206" s="803" t="s">
        <v>2895</v>
      </c>
      <c r="BU206" s="803" t="s">
        <v>278</v>
      </c>
      <c r="BV206" s="806" t="s">
        <v>278</v>
      </c>
    </row>
    <row r="207" spans="1:74" ht="171.75" x14ac:dyDescent="0.25">
      <c r="A207" s="1062"/>
      <c r="B207" s="928"/>
      <c r="C207" s="1179"/>
      <c r="D207" s="828"/>
      <c r="E207" s="831"/>
      <c r="F207" s="834"/>
      <c r="G207" s="804"/>
      <c r="H207" s="837"/>
      <c r="I207" s="798"/>
      <c r="J207" s="840"/>
      <c r="K207" s="843"/>
      <c r="L207" s="804"/>
      <c r="M207" s="874"/>
      <c r="N207" s="804"/>
      <c r="O207" s="804"/>
      <c r="P207" s="868"/>
      <c r="Q207" s="1368"/>
      <c r="R207" s="798"/>
      <c r="S207" s="1365"/>
      <c r="T207" s="798"/>
      <c r="U207" s="1365"/>
      <c r="V207" s="798"/>
      <c r="W207" s="1365"/>
      <c r="X207" s="864"/>
      <c r="Y207" s="1365"/>
      <c r="Z207" s="1365"/>
      <c r="AA207" s="852"/>
      <c r="AB207" s="152">
        <v>2</v>
      </c>
      <c r="AC207" s="151" t="s">
        <v>1778</v>
      </c>
      <c r="AD207" s="151" t="s">
        <v>1776</v>
      </c>
      <c r="AE207" s="151" t="s">
        <v>1779</v>
      </c>
      <c r="AF207" s="147" t="str">
        <f t="shared" si="20"/>
        <v>Probabilidad</v>
      </c>
      <c r="AG207" s="153" t="s">
        <v>216</v>
      </c>
      <c r="AH207" s="760">
        <f t="shared" si="21"/>
        <v>0.25</v>
      </c>
      <c r="AI207" s="153" t="s">
        <v>217</v>
      </c>
      <c r="AJ207" s="760">
        <f t="shared" si="22"/>
        <v>0.15</v>
      </c>
      <c r="AK207" s="149">
        <f t="shared" si="23"/>
        <v>0.4</v>
      </c>
      <c r="AL207" s="154">
        <f>IFERROR(IF(AND(AF206="Probabilidad",AF207="Probabilidad"),(AL206-(+AL206*AK207)),IF(AF207="Probabilidad",(S206-(+S206*AK207)),IF(AF207="Impacto",AL206,""))),"")</f>
        <v>0.14399999999999999</v>
      </c>
      <c r="AM207" s="154">
        <f>IFERROR(IF(AND(AF206="Impacto",AF207="Impacto"),(AM206-(+AM206*AK207)),IF(AF207="Impacto",(Y206-(+Y206*AK207)),IF(AF207="Probabilidad",AM206,""))),"")</f>
        <v>0.4</v>
      </c>
      <c r="AN207" s="155" t="s">
        <v>856</v>
      </c>
      <c r="AO207" s="155" t="s">
        <v>296</v>
      </c>
      <c r="AP207" s="155" t="s">
        <v>243</v>
      </c>
      <c r="AQ207" s="155" t="s">
        <v>221</v>
      </c>
      <c r="AR207" s="837"/>
      <c r="AS207" s="855"/>
      <c r="AT207" s="855"/>
      <c r="AU207" s="852"/>
      <c r="AV207" s="855"/>
      <c r="AW207" s="855"/>
      <c r="AX207" s="852"/>
      <c r="AY207" s="852"/>
      <c r="AZ207" s="852"/>
      <c r="BA207" s="798"/>
      <c r="BB207" s="131"/>
      <c r="BC207" s="131"/>
      <c r="BD207" s="175" t="str">
        <f t="shared" si="24"/>
        <v/>
      </c>
      <c r="BE207" s="151"/>
      <c r="BF207" s="151"/>
      <c r="BG207" s="151"/>
      <c r="BH207" s="151"/>
      <c r="BI207" s="131"/>
      <c r="BJ207" s="131"/>
      <c r="BK207" s="131"/>
      <c r="BL207" s="131"/>
      <c r="BM207" s="157"/>
      <c r="BN207" s="157"/>
      <c r="BO207" s="157"/>
      <c r="BP207" s="157"/>
      <c r="BQ207" s="158" t="str">
        <f t="shared" si="25"/>
        <v/>
      </c>
      <c r="BR207" s="762" t="str">
        <f t="shared" si="26"/>
        <v/>
      </c>
      <c r="BS207" s="819"/>
      <c r="BT207" s="804"/>
      <c r="BU207" s="804"/>
      <c r="BV207" s="807"/>
    </row>
    <row r="208" spans="1:74" x14ac:dyDescent="0.25">
      <c r="A208" s="1062"/>
      <c r="B208" s="928"/>
      <c r="C208" s="1179"/>
      <c r="D208" s="828"/>
      <c r="E208" s="831"/>
      <c r="F208" s="834"/>
      <c r="G208" s="804"/>
      <c r="H208" s="837"/>
      <c r="I208" s="798"/>
      <c r="J208" s="840"/>
      <c r="K208" s="843"/>
      <c r="L208" s="804"/>
      <c r="M208" s="874"/>
      <c r="N208" s="804"/>
      <c r="O208" s="804"/>
      <c r="P208" s="868"/>
      <c r="Q208" s="1368"/>
      <c r="R208" s="798"/>
      <c r="S208" s="1365"/>
      <c r="T208" s="798"/>
      <c r="U208" s="1365"/>
      <c r="V208" s="798"/>
      <c r="W208" s="1365"/>
      <c r="X208" s="864"/>
      <c r="Y208" s="1365"/>
      <c r="Z208" s="1365"/>
      <c r="AA208" s="852"/>
      <c r="AB208" s="152">
        <v>3</v>
      </c>
      <c r="AC208" s="151"/>
      <c r="AD208" s="151"/>
      <c r="AE208" s="151"/>
      <c r="AF208" s="147" t="str">
        <f t="shared" si="20"/>
        <v/>
      </c>
      <c r="AG208" s="153"/>
      <c r="AH208" s="760" t="str">
        <f t="shared" si="21"/>
        <v/>
      </c>
      <c r="AI208" s="153"/>
      <c r="AJ208" s="760" t="str">
        <f t="shared" si="22"/>
        <v/>
      </c>
      <c r="AK208" s="149" t="str">
        <f t="shared" si="23"/>
        <v/>
      </c>
      <c r="AL208" s="154" t="str">
        <f>IFERROR(IF(AND(AF207="Probabilidad",AF208="Probabilidad"),(AL207-(+AL207*AK208)),IF(AND(AF207="Impacto",AF208="Probabilidad"),(AL206-(+AL206*AK208)),IF(AF208="Impacto",AL207,""))),"")</f>
        <v/>
      </c>
      <c r="AM208" s="154" t="str">
        <f>IFERROR(IF(AND(AF207="Impacto",AF208="Impacto"),(AM207-(+AM207*AK208)),IF(AND(AF207="Probabilidad",AF208="Impacto"),(AM206-(+AM206*AK208)),IF(AF208="Probabilidad",AM207,""))),"")</f>
        <v/>
      </c>
      <c r="AN208" s="155"/>
      <c r="AO208" s="155"/>
      <c r="AP208" s="155"/>
      <c r="AQ208" s="155"/>
      <c r="AR208" s="837"/>
      <c r="AS208" s="855"/>
      <c r="AT208" s="855"/>
      <c r="AU208" s="852"/>
      <c r="AV208" s="855"/>
      <c r="AW208" s="855"/>
      <c r="AX208" s="852"/>
      <c r="AY208" s="852"/>
      <c r="AZ208" s="852"/>
      <c r="BA208" s="798"/>
      <c r="BB208" s="131"/>
      <c r="BC208" s="131"/>
      <c r="BD208" s="175" t="str">
        <f t="shared" si="24"/>
        <v/>
      </c>
      <c r="BE208" s="151"/>
      <c r="BF208" s="151"/>
      <c r="BG208" s="151"/>
      <c r="BH208" s="151"/>
      <c r="BI208" s="131"/>
      <c r="BJ208" s="131"/>
      <c r="BK208" s="131"/>
      <c r="BL208" s="131"/>
      <c r="BM208" s="157"/>
      <c r="BN208" s="157"/>
      <c r="BO208" s="157"/>
      <c r="BP208" s="157"/>
      <c r="BQ208" s="158" t="str">
        <f t="shared" si="25"/>
        <v/>
      </c>
      <c r="BR208" s="762" t="str">
        <f t="shared" si="26"/>
        <v/>
      </c>
      <c r="BS208" s="819"/>
      <c r="BT208" s="804"/>
      <c r="BU208" s="804"/>
      <c r="BV208" s="807"/>
    </row>
    <row r="209" spans="1:74" x14ac:dyDescent="0.25">
      <c r="A209" s="1062"/>
      <c r="B209" s="928"/>
      <c r="C209" s="1179"/>
      <c r="D209" s="828"/>
      <c r="E209" s="831"/>
      <c r="F209" s="834"/>
      <c r="G209" s="804"/>
      <c r="H209" s="837"/>
      <c r="I209" s="798"/>
      <c r="J209" s="840"/>
      <c r="K209" s="843"/>
      <c r="L209" s="804"/>
      <c r="M209" s="874"/>
      <c r="N209" s="804"/>
      <c r="O209" s="804"/>
      <c r="P209" s="868"/>
      <c r="Q209" s="1368"/>
      <c r="R209" s="798"/>
      <c r="S209" s="1365"/>
      <c r="T209" s="798"/>
      <c r="U209" s="1365"/>
      <c r="V209" s="798"/>
      <c r="W209" s="1365"/>
      <c r="X209" s="864"/>
      <c r="Y209" s="1365"/>
      <c r="Z209" s="1365"/>
      <c r="AA209" s="852"/>
      <c r="AB209" s="152">
        <v>4</v>
      </c>
      <c r="AC209" s="151"/>
      <c r="AD209" s="151"/>
      <c r="AE209" s="151"/>
      <c r="AF209" s="147" t="str">
        <f t="shared" si="20"/>
        <v/>
      </c>
      <c r="AG209" s="153"/>
      <c r="AH209" s="760" t="str">
        <f t="shared" si="21"/>
        <v/>
      </c>
      <c r="AI209" s="153"/>
      <c r="AJ209" s="760" t="str">
        <f t="shared" si="22"/>
        <v/>
      </c>
      <c r="AK209" s="149" t="str">
        <f t="shared" si="23"/>
        <v/>
      </c>
      <c r="AL209" s="154" t="str">
        <f>IFERROR(IF(AND(AF208="Probabilidad",AF209="Probabilidad"),(AL208-(+AL208*AK209)),IF(AND(AF208="Impacto",AF209="Probabilidad"),(AL207-(+AL207*AK209)),IF(AF209="Impacto",AL208,""))),"")</f>
        <v/>
      </c>
      <c r="AM209" s="154" t="str">
        <f>IFERROR(IF(AND(AF208="Impacto",AF209="Impacto"),(AM208-(+AM208*AK209)),IF(AND(AF208="Probabilidad",AF209="Impacto"),(AM207-(+AM207*AK209)),IF(AF209="Probabilidad",AM208,""))),"")</f>
        <v/>
      </c>
      <c r="AN209" s="155"/>
      <c r="AO209" s="155"/>
      <c r="AP209" s="155"/>
      <c r="AQ209" s="155"/>
      <c r="AR209" s="837"/>
      <c r="AS209" s="855"/>
      <c r="AT209" s="855"/>
      <c r="AU209" s="852"/>
      <c r="AV209" s="855"/>
      <c r="AW209" s="855"/>
      <c r="AX209" s="852"/>
      <c r="AY209" s="852"/>
      <c r="AZ209" s="852"/>
      <c r="BA209" s="798"/>
      <c r="BB209" s="131"/>
      <c r="BC209" s="131"/>
      <c r="BD209" s="175" t="str">
        <f t="shared" si="24"/>
        <v/>
      </c>
      <c r="BE209" s="151"/>
      <c r="BF209" s="151"/>
      <c r="BG209" s="151"/>
      <c r="BH209" s="151"/>
      <c r="BI209" s="131"/>
      <c r="BJ209" s="131"/>
      <c r="BK209" s="131"/>
      <c r="BL209" s="131"/>
      <c r="BM209" s="157"/>
      <c r="BN209" s="157"/>
      <c r="BO209" s="157"/>
      <c r="BP209" s="157"/>
      <c r="BQ209" s="158" t="str">
        <f t="shared" si="25"/>
        <v/>
      </c>
      <c r="BR209" s="762" t="str">
        <f t="shared" si="26"/>
        <v/>
      </c>
      <c r="BS209" s="819"/>
      <c r="BT209" s="804"/>
      <c r="BU209" s="804"/>
      <c r="BV209" s="807"/>
    </row>
    <row r="210" spans="1:74" x14ac:dyDescent="0.25">
      <c r="A210" s="1062"/>
      <c r="B210" s="928"/>
      <c r="C210" s="1179"/>
      <c r="D210" s="828"/>
      <c r="E210" s="831"/>
      <c r="F210" s="834"/>
      <c r="G210" s="804"/>
      <c r="H210" s="837"/>
      <c r="I210" s="798"/>
      <c r="J210" s="840"/>
      <c r="K210" s="843"/>
      <c r="L210" s="804"/>
      <c r="M210" s="874"/>
      <c r="N210" s="804"/>
      <c r="O210" s="804"/>
      <c r="P210" s="868"/>
      <c r="Q210" s="1368"/>
      <c r="R210" s="798"/>
      <c r="S210" s="1365"/>
      <c r="T210" s="798"/>
      <c r="U210" s="1365"/>
      <c r="V210" s="798"/>
      <c r="W210" s="1365"/>
      <c r="X210" s="864"/>
      <c r="Y210" s="1365"/>
      <c r="Z210" s="1365"/>
      <c r="AA210" s="852"/>
      <c r="AB210" s="152">
        <v>5</v>
      </c>
      <c r="AC210" s="151"/>
      <c r="AD210" s="151"/>
      <c r="AE210" s="151"/>
      <c r="AF210" s="147" t="str">
        <f t="shared" si="20"/>
        <v/>
      </c>
      <c r="AG210" s="153"/>
      <c r="AH210" s="760" t="str">
        <f t="shared" si="21"/>
        <v/>
      </c>
      <c r="AI210" s="153"/>
      <c r="AJ210" s="760" t="str">
        <f t="shared" si="22"/>
        <v/>
      </c>
      <c r="AK210" s="149" t="str">
        <f t="shared" si="23"/>
        <v/>
      </c>
      <c r="AL210" s="154" t="str">
        <f>IFERROR(IF(AND(AF209="Probabilidad",AF210="Probabilidad"),(AL209-(+AL209*AK210)),IF(AND(AF209="Impacto",AF210="Probabilidad"),(AL208-(+AL208*AK210)),IF(AF210="Impacto",AL209,""))),"")</f>
        <v/>
      </c>
      <c r="AM210" s="154" t="str">
        <f>IFERROR(IF(AND(AF209="Impacto",AF210="Impacto"),(AM209-(+AM209*AK210)),IF(AND(AF209="Probabilidad",AF210="Impacto"),(AM208-(+AM208*AK210)),IF(AF210="Probabilidad",AM209,""))),"")</f>
        <v/>
      </c>
      <c r="AN210" s="155"/>
      <c r="AO210" s="155"/>
      <c r="AP210" s="155"/>
      <c r="AQ210" s="155"/>
      <c r="AR210" s="837"/>
      <c r="AS210" s="855"/>
      <c r="AT210" s="855"/>
      <c r="AU210" s="852"/>
      <c r="AV210" s="855"/>
      <c r="AW210" s="855"/>
      <c r="AX210" s="852"/>
      <c r="AY210" s="852"/>
      <c r="AZ210" s="852"/>
      <c r="BA210" s="798"/>
      <c r="BB210" s="131"/>
      <c r="BC210" s="131"/>
      <c r="BD210" s="175" t="str">
        <f t="shared" si="24"/>
        <v/>
      </c>
      <c r="BE210" s="151"/>
      <c r="BF210" s="151"/>
      <c r="BG210" s="151"/>
      <c r="BH210" s="151"/>
      <c r="BI210" s="131"/>
      <c r="BJ210" s="131"/>
      <c r="BK210" s="131"/>
      <c r="BL210" s="131"/>
      <c r="BM210" s="157"/>
      <c r="BN210" s="157"/>
      <c r="BO210" s="157"/>
      <c r="BP210" s="157"/>
      <c r="BQ210" s="158" t="str">
        <f t="shared" si="25"/>
        <v/>
      </c>
      <c r="BR210" s="762" t="str">
        <f t="shared" si="26"/>
        <v/>
      </c>
      <c r="BS210" s="819"/>
      <c r="BT210" s="804"/>
      <c r="BU210" s="804"/>
      <c r="BV210" s="807"/>
    </row>
    <row r="211" spans="1:74" ht="15.75" thickBot="1" x14ac:dyDescent="0.3">
      <c r="A211" s="1062"/>
      <c r="B211" s="928"/>
      <c r="C211" s="1179"/>
      <c r="D211" s="829"/>
      <c r="E211" s="832"/>
      <c r="F211" s="835"/>
      <c r="G211" s="805"/>
      <c r="H211" s="838"/>
      <c r="I211" s="799"/>
      <c r="J211" s="841"/>
      <c r="K211" s="844"/>
      <c r="L211" s="805"/>
      <c r="M211" s="875"/>
      <c r="N211" s="805"/>
      <c r="O211" s="805"/>
      <c r="P211" s="869"/>
      <c r="Q211" s="1369"/>
      <c r="R211" s="799"/>
      <c r="S211" s="1366"/>
      <c r="T211" s="799"/>
      <c r="U211" s="1366"/>
      <c r="V211" s="799"/>
      <c r="W211" s="1366"/>
      <c r="X211" s="865"/>
      <c r="Y211" s="1366"/>
      <c r="Z211" s="1366"/>
      <c r="AA211" s="853"/>
      <c r="AB211" s="164">
        <v>6</v>
      </c>
      <c r="AC211" s="162"/>
      <c r="AD211" s="162"/>
      <c r="AE211" s="162"/>
      <c r="AF211" s="177" t="str">
        <f t="shared" si="20"/>
        <v/>
      </c>
      <c r="AG211" s="165"/>
      <c r="AH211" s="763" t="str">
        <f t="shared" si="21"/>
        <v/>
      </c>
      <c r="AI211" s="165"/>
      <c r="AJ211" s="763" t="str">
        <f t="shared" si="22"/>
        <v/>
      </c>
      <c r="AK211" s="166" t="str">
        <f t="shared" si="23"/>
        <v/>
      </c>
      <c r="AL211" s="154" t="str">
        <f>IFERROR(IF(AND(AF210="Probabilidad",AF211="Probabilidad"),(AL210-(+AL210*AK211)),IF(AND(AF210="Impacto",AF211="Probabilidad"),(AL209-(+AL209*AK211)),IF(AF211="Impacto",AL210,""))),"")</f>
        <v/>
      </c>
      <c r="AM211" s="154" t="str">
        <f>IFERROR(IF(AND(AF210="Impacto",AF211="Impacto"),(AM210-(+AM210*AK211)),IF(AND(AF210="Probabilidad",AF211="Impacto"),(AM209-(+AM209*AK211)),IF(AF211="Probabilidad",AM210,""))),"")</f>
        <v/>
      </c>
      <c r="AN211" s="52"/>
      <c r="AO211" s="52"/>
      <c r="AP211" s="52"/>
      <c r="AQ211" s="52"/>
      <c r="AR211" s="838"/>
      <c r="AS211" s="856"/>
      <c r="AT211" s="856"/>
      <c r="AU211" s="853"/>
      <c r="AV211" s="856"/>
      <c r="AW211" s="856"/>
      <c r="AX211" s="853"/>
      <c r="AY211" s="853"/>
      <c r="AZ211" s="853"/>
      <c r="BA211" s="799"/>
      <c r="BB211" s="169"/>
      <c r="BC211" s="169"/>
      <c r="BD211" s="178" t="str">
        <f t="shared" si="24"/>
        <v/>
      </c>
      <c r="BE211" s="162"/>
      <c r="BF211" s="162"/>
      <c r="BG211" s="162"/>
      <c r="BH211" s="162"/>
      <c r="BI211" s="169"/>
      <c r="BJ211" s="169"/>
      <c r="BK211" s="169"/>
      <c r="BL211" s="169"/>
      <c r="BM211" s="170"/>
      <c r="BN211" s="170"/>
      <c r="BO211" s="170"/>
      <c r="BP211" s="170"/>
      <c r="BQ211" s="171" t="str">
        <f t="shared" si="25"/>
        <v/>
      </c>
      <c r="BR211" s="764" t="str">
        <f t="shared" si="26"/>
        <v/>
      </c>
      <c r="BS211" s="820"/>
      <c r="BT211" s="805"/>
      <c r="BU211" s="805"/>
      <c r="BV211" s="808"/>
    </row>
    <row r="212" spans="1:74" ht="171.75" x14ac:dyDescent="0.25">
      <c r="A212" s="1062"/>
      <c r="B212" s="928"/>
      <c r="C212" s="1179"/>
      <c r="D212" s="827" t="s">
        <v>1533</v>
      </c>
      <c r="E212" s="830" t="s">
        <v>419</v>
      </c>
      <c r="F212" s="833">
        <v>5</v>
      </c>
      <c r="G212" s="803" t="s">
        <v>1780</v>
      </c>
      <c r="H212" s="836" t="s">
        <v>1376</v>
      </c>
      <c r="I212" s="797" t="s">
        <v>1347</v>
      </c>
      <c r="J212" s="839" t="s">
        <v>3150</v>
      </c>
      <c r="K212" s="842" t="s">
        <v>324</v>
      </c>
      <c r="L212" s="803" t="s">
        <v>618</v>
      </c>
      <c r="M212" s="873" t="s">
        <v>1535</v>
      </c>
      <c r="N212" s="803" t="s">
        <v>3151</v>
      </c>
      <c r="O212" s="803" t="s">
        <v>3152</v>
      </c>
      <c r="P212" s="848" t="s">
        <v>609</v>
      </c>
      <c r="Q212" s="1367" t="s">
        <v>609</v>
      </c>
      <c r="R212" s="797" t="s">
        <v>212</v>
      </c>
      <c r="S212" s="1364">
        <f>IF(R212="Muy Alta",100%,IF(R212="Alta",80%,IF(R212="Media",60%,IF(R212="Baja",40%,IF(R212="Muy Baja",20%,"")))))</f>
        <v>0.6</v>
      </c>
      <c r="T212" s="797" t="s">
        <v>328</v>
      </c>
      <c r="U212" s="1364">
        <f>IF(T212="Catastrófico",100%,IF(T212="Mayor",80%,IF(T212="Moderado",60%,IF(T212="Menor",40%,IF(T212="Leve",20%,"")))))</f>
        <v>0.2</v>
      </c>
      <c r="V212" s="797" t="s">
        <v>253</v>
      </c>
      <c r="W212" s="1364">
        <f>IF(V212="Catastrófico",100%,IF(V212="Mayor",80%,IF(V212="Moderado",60%,IF(V212="Menor",40%,IF(V212="Leve",20%,"")))))</f>
        <v>0.4</v>
      </c>
      <c r="X212" s="863" t="str">
        <f>IF(Y212=100%,"Catastrófico",IF(Y212=80%,"Mayor",IF(Y212=60%,"Moderado",IF(Y212=40%,"Menor",IF(Y212=20%,"Leve","")))))</f>
        <v>Menor</v>
      </c>
      <c r="Y212" s="1364">
        <f>IF(AND(U212="",W212=""),"",MAX(U212,W212))</f>
        <v>0.4</v>
      </c>
      <c r="Z212" s="1364" t="str">
        <f>CONCATENATE(R212,X212)</f>
        <v>MediaMenor</v>
      </c>
      <c r="AA212" s="851" t="str">
        <f>IF(Z212="Muy AltaLeve","Alto",IF(Z212="Muy AltaMenor","Alto",IF(Z212="Muy AltaModerado","Alto",IF(Z212="Muy AltaMayor","Alto",IF(Z212="Muy AltaCatastrófico","Extremo",IF(Z212="AltaLeve","Moderado",IF(Z212="AltaMenor","Moderado",IF(Z212="AltaModerado","Alto",IF(Z212="AltaMayor","Alto",IF(Z212="AltaCatastrófico","Extremo",IF(Z212="MediaLeve","Moderado",IF(Z212="MediaMenor","Moderado",IF(Z212="MediaModerado","Moderado",IF(Z212="MediaMayor","Alto",IF(Z212="MediaCatastrófico","Extremo",IF(Z212="BajaLeve","Bajo",IF(Z212="BajaMenor","Moderado",IF(Z212="BajaModerado","Moderado",IF(Z212="BajaMayor","Alto",IF(Z212="BajaCatastrófico","Extremo",IF(Z212="Muy BajaLeve","Bajo",IF(Z212="Muy BajaMenor","Bajo",IF(Z212="Muy BajaModerado","Moderado",IF(Z212="Muy BajaMayor","Alto",IF(Z212="Muy BajaCatastrófico","Extremo","")))))))))))))))))))))))))</f>
        <v>Moderado</v>
      </c>
      <c r="AB212" s="98">
        <v>1</v>
      </c>
      <c r="AC212" s="9" t="s">
        <v>1556</v>
      </c>
      <c r="AD212" s="9" t="s">
        <v>234</v>
      </c>
      <c r="AE212" s="9" t="s">
        <v>1554</v>
      </c>
      <c r="AF212" s="234" t="str">
        <f t="shared" si="20"/>
        <v>Probabilidad</v>
      </c>
      <c r="AG212" s="10" t="s">
        <v>216</v>
      </c>
      <c r="AH212" s="759">
        <f t="shared" si="21"/>
        <v>0.25</v>
      </c>
      <c r="AI212" s="10" t="s">
        <v>217</v>
      </c>
      <c r="AJ212" s="759">
        <f t="shared" si="22"/>
        <v>0.15</v>
      </c>
      <c r="AK212" s="102">
        <f t="shared" si="23"/>
        <v>0.4</v>
      </c>
      <c r="AL212" s="101">
        <f>IFERROR(IF(AF212="Probabilidad",(S212-(+S212*AK212)),IF(AF212="Impacto",S212,"")),"")</f>
        <v>0.36</v>
      </c>
      <c r="AM212" s="101">
        <f>IFERROR(IF(AF212="Impacto",(Y212-(+Y212*AK212)),IF(AF212="Probabilidad",Y212,"")),"")</f>
        <v>0.4</v>
      </c>
      <c r="AN212" s="51" t="s">
        <v>952</v>
      </c>
      <c r="AO212" s="51" t="s">
        <v>296</v>
      </c>
      <c r="AP212" s="51" t="s">
        <v>243</v>
      </c>
      <c r="AQ212" s="51" t="s">
        <v>221</v>
      </c>
      <c r="AR212" s="866" t="s">
        <v>1558</v>
      </c>
      <c r="AS212" s="854">
        <f>S212</f>
        <v>0.6</v>
      </c>
      <c r="AT212" s="854">
        <f>IF(AL212="","",MIN(AL212:AL217))</f>
        <v>0.126</v>
      </c>
      <c r="AU212" s="851" t="str">
        <f>IFERROR(IF(AT212="","",IF(AT212&lt;=0.2,"Muy Baja",IF(AT212&lt;=0.4,"Baja",IF(AT212&lt;=0.6,"Media",IF(AT212&lt;=0.8,"Alta","Muy Alta"))))),"")</f>
        <v>Muy Baja</v>
      </c>
      <c r="AV212" s="854">
        <f>Y212</f>
        <v>0.4</v>
      </c>
      <c r="AW212" s="854">
        <f>IF(AM212="","",MIN(AM212:AM217))</f>
        <v>0.22500000000000003</v>
      </c>
      <c r="AX212" s="851" t="str">
        <f>IFERROR(IF(AW212="","",IF(AW212&lt;=0.2,"Leve",IF(AW212&lt;=0.4,"Menor",IF(AW212&lt;=0.6,"Moderado",IF(AW212&lt;=0.8,"Mayor","Catastrófico"))))),"")</f>
        <v>Menor</v>
      </c>
      <c r="AY212" s="851" t="str">
        <f>AA212</f>
        <v>Moderado</v>
      </c>
      <c r="AZ212" s="851" t="str">
        <f>IFERROR(IF(OR(AND(AU212="Muy Baja",AX212="Leve"),AND(AU212="Muy Baja",AX212="Menor"),AND(AU212="Baja",AX212="Leve")),"Bajo",IF(OR(AND(AU212="Muy baja",AX212="Moderado"),AND(AU212="Baja",AX212="Menor"),AND(AU212="Baja",AX212="Moderado"),AND(AU212="Media",AX212="Leve"),AND(AU212="Media",AX212="Menor"),AND(AU212="Media",AX212="Moderado"),AND(AU212="Alta",AX212="Leve"),AND(AU212="Alta",AX212="Menor")),"Moderado",IF(OR(AND(AU212="Muy Baja",AX212="Mayor"),AND(AU212="Baja",AX212="Mayor"),AND(AU212="Media",AX212="Mayor"),AND(AU212="Alta",AX212="Moderado"),AND(AU212="Alta",AX212="Mayor"),AND(AU212="Muy Alta",AX212="Leve"),AND(AU212="Muy Alta",AX212="Menor"),AND(AU212="Muy Alta",AX212="Moderado"),AND(AU212="Muy Alta",AX212="Mayor")),"Alto",IF(OR(AND(AU212="Muy Baja",AX212="Catastrófico"),AND(AU212="Baja",AX212="Catastrófico"),AND(AU212="Media",AX212="Catastrófico"),AND(AU212="Alta",AX212="Catastrófico"),AND(AU212="Muy Alta",AX212="Catastrófico")),"Extremo","")))),"")</f>
        <v>Bajo</v>
      </c>
      <c r="BA212" s="797" t="s">
        <v>257</v>
      </c>
      <c r="BB212" s="47"/>
      <c r="BC212" s="47"/>
      <c r="BD212" s="104" t="str">
        <f t="shared" si="24"/>
        <v/>
      </c>
      <c r="BE212" s="9"/>
      <c r="BF212" s="9"/>
      <c r="BG212" s="9"/>
      <c r="BH212" s="9"/>
      <c r="BI212" s="47"/>
      <c r="BJ212" s="47"/>
      <c r="BK212" s="47"/>
      <c r="BL212" s="47"/>
      <c r="BM212" s="49"/>
      <c r="BN212" s="49"/>
      <c r="BO212" s="49"/>
      <c r="BP212" s="49"/>
      <c r="BQ212" s="105" t="str">
        <f t="shared" si="25"/>
        <v/>
      </c>
      <c r="BR212" s="761" t="str">
        <f t="shared" si="26"/>
        <v/>
      </c>
      <c r="BS212" s="818" t="s">
        <v>278</v>
      </c>
      <c r="BT212" s="803" t="s">
        <v>2895</v>
      </c>
      <c r="BU212" s="803" t="s">
        <v>278</v>
      </c>
      <c r="BV212" s="806" t="s">
        <v>278</v>
      </c>
    </row>
    <row r="213" spans="1:74" ht="145.5" x14ac:dyDescent="0.25">
      <c r="A213" s="1062"/>
      <c r="B213" s="928"/>
      <c r="C213" s="1179"/>
      <c r="D213" s="828"/>
      <c r="E213" s="831"/>
      <c r="F213" s="834"/>
      <c r="G213" s="804"/>
      <c r="H213" s="837"/>
      <c r="I213" s="798"/>
      <c r="J213" s="840"/>
      <c r="K213" s="843"/>
      <c r="L213" s="804"/>
      <c r="M213" s="874"/>
      <c r="N213" s="804"/>
      <c r="O213" s="804"/>
      <c r="P213" s="849"/>
      <c r="Q213" s="1368"/>
      <c r="R213" s="798"/>
      <c r="S213" s="1365"/>
      <c r="T213" s="798"/>
      <c r="U213" s="1365"/>
      <c r="V213" s="798"/>
      <c r="W213" s="1365"/>
      <c r="X213" s="864"/>
      <c r="Y213" s="1365"/>
      <c r="Z213" s="1365"/>
      <c r="AA213" s="852"/>
      <c r="AB213" s="152">
        <v>2</v>
      </c>
      <c r="AC213" s="151" t="s">
        <v>1559</v>
      </c>
      <c r="AD213" s="151">
        <v>2</v>
      </c>
      <c r="AE213" s="151" t="s">
        <v>1560</v>
      </c>
      <c r="AF213" s="147" t="str">
        <f t="shared" si="20"/>
        <v>Impacto</v>
      </c>
      <c r="AG213" s="153" t="s">
        <v>267</v>
      </c>
      <c r="AH213" s="760">
        <f t="shared" si="21"/>
        <v>0.1</v>
      </c>
      <c r="AI213" s="153" t="s">
        <v>217</v>
      </c>
      <c r="AJ213" s="760">
        <f t="shared" si="22"/>
        <v>0.15</v>
      </c>
      <c r="AK213" s="149">
        <f t="shared" si="23"/>
        <v>0.25</v>
      </c>
      <c r="AL213" s="154">
        <f>IFERROR(IF(AND(AF212="Probabilidad",AF213="Probabilidad"),(AL212-(+AL212*AK213)),IF(AF213="Probabilidad",(S212-(+S212*AK213)),IF(AF213="Impacto",AL212,""))),"")</f>
        <v>0.36</v>
      </c>
      <c r="AM213" s="154">
        <f>IFERROR(IF(AND(AF212="Impacto",AF213="Impacto"),(AM212-(+AM212*AK213)),IF(AF213="Impacto",(Y212-(+Y212*AK213)),IF(AF213="Probabilidad",AM212,""))),"")</f>
        <v>0.30000000000000004</v>
      </c>
      <c r="AN213" s="155" t="s">
        <v>218</v>
      </c>
      <c r="AO213" s="155" t="s">
        <v>475</v>
      </c>
      <c r="AP213" s="155" t="s">
        <v>243</v>
      </c>
      <c r="AQ213" s="155" t="s">
        <v>221</v>
      </c>
      <c r="AR213" s="837"/>
      <c r="AS213" s="855"/>
      <c r="AT213" s="855"/>
      <c r="AU213" s="852"/>
      <c r="AV213" s="855"/>
      <c r="AW213" s="855"/>
      <c r="AX213" s="852"/>
      <c r="AY213" s="852"/>
      <c r="AZ213" s="852"/>
      <c r="BA213" s="798"/>
      <c r="BB213" s="131"/>
      <c r="BC213" s="131"/>
      <c r="BD213" s="175" t="str">
        <f t="shared" si="24"/>
        <v/>
      </c>
      <c r="BE213" s="151"/>
      <c r="BF213" s="151"/>
      <c r="BG213" s="151"/>
      <c r="BH213" s="151"/>
      <c r="BI213" s="131"/>
      <c r="BJ213" s="131"/>
      <c r="BK213" s="131"/>
      <c r="BL213" s="131"/>
      <c r="BM213" s="157"/>
      <c r="BN213" s="157"/>
      <c r="BO213" s="157"/>
      <c r="BP213" s="157"/>
      <c r="BQ213" s="158" t="str">
        <f t="shared" si="25"/>
        <v/>
      </c>
      <c r="BR213" s="762" t="str">
        <f t="shared" si="26"/>
        <v/>
      </c>
      <c r="BS213" s="819"/>
      <c r="BT213" s="804"/>
      <c r="BU213" s="804"/>
      <c r="BV213" s="807"/>
    </row>
    <row r="214" spans="1:74" ht="120" x14ac:dyDescent="0.25">
      <c r="A214" s="1062"/>
      <c r="B214" s="928"/>
      <c r="C214" s="1179"/>
      <c r="D214" s="828"/>
      <c r="E214" s="831"/>
      <c r="F214" s="834"/>
      <c r="G214" s="804"/>
      <c r="H214" s="837"/>
      <c r="I214" s="798"/>
      <c r="J214" s="840"/>
      <c r="K214" s="843"/>
      <c r="L214" s="804"/>
      <c r="M214" s="874"/>
      <c r="N214" s="804"/>
      <c r="O214" s="804"/>
      <c r="P214" s="849"/>
      <c r="Q214" s="1368"/>
      <c r="R214" s="798"/>
      <c r="S214" s="1365"/>
      <c r="T214" s="798"/>
      <c r="U214" s="1365"/>
      <c r="V214" s="798"/>
      <c r="W214" s="1365"/>
      <c r="X214" s="864"/>
      <c r="Y214" s="1365"/>
      <c r="Z214" s="1365"/>
      <c r="AA214" s="852"/>
      <c r="AB214" s="152">
        <v>3</v>
      </c>
      <c r="AC214" s="151" t="s">
        <v>1553</v>
      </c>
      <c r="AD214" s="151">
        <v>1</v>
      </c>
      <c r="AE214" s="151" t="s">
        <v>1562</v>
      </c>
      <c r="AF214" s="147" t="str">
        <f t="shared" si="20"/>
        <v>Probabilidad</v>
      </c>
      <c r="AG214" s="153" t="s">
        <v>286</v>
      </c>
      <c r="AH214" s="760">
        <f t="shared" si="21"/>
        <v>0.15</v>
      </c>
      <c r="AI214" s="153" t="s">
        <v>217</v>
      </c>
      <c r="AJ214" s="760">
        <f t="shared" si="22"/>
        <v>0.15</v>
      </c>
      <c r="AK214" s="149">
        <f t="shared" si="23"/>
        <v>0.3</v>
      </c>
      <c r="AL214" s="154">
        <f>IFERROR(IF(AND(AF213="Probabilidad",AF214="Probabilidad"),(AL213-(+AL213*AK214)),IF(AND(AF213="Impacto",AF214="Probabilidad"),(AL212-(+AL212*AK214)),IF(AF214="Impacto",AL213,""))),"")</f>
        <v>0.252</v>
      </c>
      <c r="AM214" s="154">
        <f>IFERROR(IF(AND(AF213="Impacto",AF214="Impacto"),(AM213-(+AM213*AK214)),IF(AND(AF213="Probabilidad",AF214="Impacto"),(AM212-(+AM212*AK214)),IF(AF214="Probabilidad",AM213,""))),"")</f>
        <v>0.30000000000000004</v>
      </c>
      <c r="AN214" s="155" t="s">
        <v>952</v>
      </c>
      <c r="AO214" s="155" t="s">
        <v>247</v>
      </c>
      <c r="AP214" s="155" t="s">
        <v>243</v>
      </c>
      <c r="AQ214" s="155" t="s">
        <v>221</v>
      </c>
      <c r="AR214" s="837"/>
      <c r="AS214" s="855"/>
      <c r="AT214" s="855"/>
      <c r="AU214" s="852"/>
      <c r="AV214" s="855"/>
      <c r="AW214" s="855"/>
      <c r="AX214" s="852"/>
      <c r="AY214" s="852"/>
      <c r="AZ214" s="852"/>
      <c r="BA214" s="798"/>
      <c r="BB214" s="131"/>
      <c r="BC214" s="131"/>
      <c r="BD214" s="175" t="str">
        <f t="shared" si="24"/>
        <v/>
      </c>
      <c r="BE214" s="151"/>
      <c r="BF214" s="151"/>
      <c r="BG214" s="151"/>
      <c r="BH214" s="151"/>
      <c r="BI214" s="131"/>
      <c r="BJ214" s="131"/>
      <c r="BK214" s="131"/>
      <c r="BL214" s="131"/>
      <c r="BM214" s="157"/>
      <c r="BN214" s="157"/>
      <c r="BO214" s="157"/>
      <c r="BP214" s="157"/>
      <c r="BQ214" s="158" t="str">
        <f t="shared" si="25"/>
        <v/>
      </c>
      <c r="BR214" s="762" t="str">
        <f t="shared" si="26"/>
        <v/>
      </c>
      <c r="BS214" s="819"/>
      <c r="BT214" s="804"/>
      <c r="BU214" s="804"/>
      <c r="BV214" s="807"/>
    </row>
    <row r="215" spans="1:74" ht="145.5" x14ac:dyDescent="0.25">
      <c r="A215" s="1062"/>
      <c r="B215" s="928"/>
      <c r="C215" s="1179"/>
      <c r="D215" s="828"/>
      <c r="E215" s="831"/>
      <c r="F215" s="834"/>
      <c r="G215" s="804"/>
      <c r="H215" s="837"/>
      <c r="I215" s="798"/>
      <c r="J215" s="840"/>
      <c r="K215" s="843"/>
      <c r="L215" s="804"/>
      <c r="M215" s="874"/>
      <c r="N215" s="804"/>
      <c r="O215" s="804"/>
      <c r="P215" s="849"/>
      <c r="Q215" s="1368"/>
      <c r="R215" s="798"/>
      <c r="S215" s="1365"/>
      <c r="T215" s="798"/>
      <c r="U215" s="1365"/>
      <c r="V215" s="798"/>
      <c r="W215" s="1365"/>
      <c r="X215" s="864"/>
      <c r="Y215" s="1365"/>
      <c r="Z215" s="1365"/>
      <c r="AA215" s="852"/>
      <c r="AB215" s="152">
        <v>4</v>
      </c>
      <c r="AC215" s="151" t="s">
        <v>1546</v>
      </c>
      <c r="AD215" s="151">
        <v>2</v>
      </c>
      <c r="AE215" s="151" t="s">
        <v>1547</v>
      </c>
      <c r="AF215" s="147" t="str">
        <f t="shared" si="20"/>
        <v>Probabilidad</v>
      </c>
      <c r="AG215" s="153" t="s">
        <v>216</v>
      </c>
      <c r="AH215" s="760">
        <f t="shared" si="21"/>
        <v>0.25</v>
      </c>
      <c r="AI215" s="153" t="s">
        <v>814</v>
      </c>
      <c r="AJ215" s="760">
        <f t="shared" si="22"/>
        <v>0.25</v>
      </c>
      <c r="AK215" s="149">
        <f t="shared" si="23"/>
        <v>0.5</v>
      </c>
      <c r="AL215" s="154">
        <f>IFERROR(IF(AND(AF214="Probabilidad",AF215="Probabilidad"),(AL214-(+AL214*AK215)),IF(AND(AF214="Impacto",AF215="Probabilidad"),(AL213-(+AL213*AK215)),IF(AF215="Impacto",AL214,""))),"")</f>
        <v>0.126</v>
      </c>
      <c r="AM215" s="154">
        <f>IFERROR(IF(AND(AF214="Impacto",AF215="Impacto"),(AM214-(+AM214*AK215)),IF(AND(AF214="Probabilidad",AF215="Impacto"),(AM213-(+AM213*AK215)),IF(AF215="Probabilidad",AM214,""))),"")</f>
        <v>0.30000000000000004</v>
      </c>
      <c r="AN215" s="155" t="s">
        <v>218</v>
      </c>
      <c r="AO215" s="155" t="s">
        <v>475</v>
      </c>
      <c r="AP215" s="155" t="s">
        <v>243</v>
      </c>
      <c r="AQ215" s="155" t="s">
        <v>244</v>
      </c>
      <c r="AR215" s="837"/>
      <c r="AS215" s="855"/>
      <c r="AT215" s="855"/>
      <c r="AU215" s="852"/>
      <c r="AV215" s="855"/>
      <c r="AW215" s="855"/>
      <c r="AX215" s="852"/>
      <c r="AY215" s="852"/>
      <c r="AZ215" s="852"/>
      <c r="BA215" s="798"/>
      <c r="BB215" s="131"/>
      <c r="BC215" s="131"/>
      <c r="BD215" s="175" t="str">
        <f t="shared" si="24"/>
        <v/>
      </c>
      <c r="BE215" s="151"/>
      <c r="BF215" s="151"/>
      <c r="BG215" s="151"/>
      <c r="BH215" s="151"/>
      <c r="BI215" s="131"/>
      <c r="BJ215" s="131"/>
      <c r="BK215" s="131"/>
      <c r="BL215" s="131"/>
      <c r="BM215" s="157"/>
      <c r="BN215" s="157"/>
      <c r="BO215" s="157"/>
      <c r="BP215" s="157"/>
      <c r="BQ215" s="158" t="str">
        <f t="shared" si="25"/>
        <v/>
      </c>
      <c r="BR215" s="762" t="str">
        <f t="shared" si="26"/>
        <v/>
      </c>
      <c r="BS215" s="819"/>
      <c r="BT215" s="804"/>
      <c r="BU215" s="804"/>
      <c r="BV215" s="807"/>
    </row>
    <row r="216" spans="1:74" ht="171.75" x14ac:dyDescent="0.25">
      <c r="A216" s="1062"/>
      <c r="B216" s="928"/>
      <c r="C216" s="1179"/>
      <c r="D216" s="828"/>
      <c r="E216" s="831"/>
      <c r="F216" s="834"/>
      <c r="G216" s="804"/>
      <c r="H216" s="837"/>
      <c r="I216" s="798"/>
      <c r="J216" s="840"/>
      <c r="K216" s="843"/>
      <c r="L216" s="804"/>
      <c r="M216" s="874"/>
      <c r="N216" s="804"/>
      <c r="O216" s="804"/>
      <c r="P216" s="849"/>
      <c r="Q216" s="1368"/>
      <c r="R216" s="798"/>
      <c r="S216" s="1365"/>
      <c r="T216" s="798"/>
      <c r="U216" s="1365"/>
      <c r="V216" s="798"/>
      <c r="W216" s="1365"/>
      <c r="X216" s="864"/>
      <c r="Y216" s="1365"/>
      <c r="Z216" s="1365"/>
      <c r="AA216" s="852"/>
      <c r="AB216" s="152">
        <v>5</v>
      </c>
      <c r="AC216" s="151" t="s">
        <v>1563</v>
      </c>
      <c r="AD216" s="151">
        <v>2</v>
      </c>
      <c r="AE216" s="151" t="s">
        <v>1547</v>
      </c>
      <c r="AF216" s="147" t="str">
        <f t="shared" si="20"/>
        <v>Impacto</v>
      </c>
      <c r="AG216" s="153" t="s">
        <v>267</v>
      </c>
      <c r="AH216" s="760">
        <f t="shared" si="21"/>
        <v>0.1</v>
      </c>
      <c r="AI216" s="153" t="s">
        <v>217</v>
      </c>
      <c r="AJ216" s="760">
        <f t="shared" si="22"/>
        <v>0.15</v>
      </c>
      <c r="AK216" s="149">
        <f t="shared" si="23"/>
        <v>0.25</v>
      </c>
      <c r="AL216" s="154">
        <f>IFERROR(IF(AND(AF215="Probabilidad",AF216="Probabilidad"),(AL215-(+AL215*AK216)),IF(AND(AF215="Impacto",AF216="Probabilidad"),(AL214-(+AL214*AK216)),IF(AF216="Impacto",AL215,""))),"")</f>
        <v>0.126</v>
      </c>
      <c r="AM216" s="154">
        <f>IFERROR(IF(AND(AF215="Impacto",AF216="Impacto"),(AM215-(+AM215*AK216)),IF(AND(AF215="Probabilidad",AF216="Impacto"),(AM214-(+AM214*AK216)),IF(AF216="Probabilidad",AM215,""))),"")</f>
        <v>0.22500000000000003</v>
      </c>
      <c r="AN216" s="155" t="s">
        <v>218</v>
      </c>
      <c r="AO216" s="155" t="s">
        <v>296</v>
      </c>
      <c r="AP216" s="155" t="s">
        <v>243</v>
      </c>
      <c r="AQ216" s="155" t="s">
        <v>244</v>
      </c>
      <c r="AR216" s="837"/>
      <c r="AS216" s="855"/>
      <c r="AT216" s="855"/>
      <c r="AU216" s="852"/>
      <c r="AV216" s="855"/>
      <c r="AW216" s="855"/>
      <c r="AX216" s="852"/>
      <c r="AY216" s="852"/>
      <c r="AZ216" s="852"/>
      <c r="BA216" s="798"/>
      <c r="BB216" s="131"/>
      <c r="BC216" s="131"/>
      <c r="BD216" s="175" t="str">
        <f t="shared" si="24"/>
        <v/>
      </c>
      <c r="BE216" s="151"/>
      <c r="BF216" s="151"/>
      <c r="BG216" s="151"/>
      <c r="BH216" s="151"/>
      <c r="BI216" s="131"/>
      <c r="BJ216" s="131"/>
      <c r="BK216" s="131"/>
      <c r="BL216" s="131"/>
      <c r="BM216" s="157"/>
      <c r="BN216" s="157"/>
      <c r="BO216" s="157"/>
      <c r="BP216" s="157"/>
      <c r="BQ216" s="158" t="str">
        <f t="shared" si="25"/>
        <v/>
      </c>
      <c r="BR216" s="762" t="str">
        <f t="shared" si="26"/>
        <v/>
      </c>
      <c r="BS216" s="819"/>
      <c r="BT216" s="804"/>
      <c r="BU216" s="804"/>
      <c r="BV216" s="807"/>
    </row>
    <row r="217" spans="1:74" ht="15.75" thickBot="1" x14ac:dyDescent="0.3">
      <c r="A217" s="1062"/>
      <c r="B217" s="928"/>
      <c r="C217" s="1179"/>
      <c r="D217" s="829"/>
      <c r="E217" s="832"/>
      <c r="F217" s="835"/>
      <c r="G217" s="805"/>
      <c r="H217" s="838"/>
      <c r="I217" s="799"/>
      <c r="J217" s="841"/>
      <c r="K217" s="844"/>
      <c r="L217" s="805"/>
      <c r="M217" s="875"/>
      <c r="N217" s="805"/>
      <c r="O217" s="805"/>
      <c r="P217" s="850"/>
      <c r="Q217" s="1369"/>
      <c r="R217" s="799"/>
      <c r="S217" s="1366"/>
      <c r="T217" s="799"/>
      <c r="U217" s="1366"/>
      <c r="V217" s="799"/>
      <c r="W217" s="1366"/>
      <c r="X217" s="865"/>
      <c r="Y217" s="1366"/>
      <c r="Z217" s="1366"/>
      <c r="AA217" s="853"/>
      <c r="AB217" s="164">
        <v>6</v>
      </c>
      <c r="AC217" s="162"/>
      <c r="AD217" s="162"/>
      <c r="AE217" s="162"/>
      <c r="AF217" s="99" t="str">
        <f t="shared" si="20"/>
        <v/>
      </c>
      <c r="AG217" s="242"/>
      <c r="AH217" s="763" t="str">
        <f t="shared" si="21"/>
        <v/>
      </c>
      <c r="AI217" s="242"/>
      <c r="AJ217" s="763" t="str">
        <f t="shared" si="22"/>
        <v/>
      </c>
      <c r="AK217" s="166" t="str">
        <f t="shared" si="23"/>
        <v/>
      </c>
      <c r="AL217" s="154" t="str">
        <f>IFERROR(IF(AND(AF216="Probabilidad",AF217="Probabilidad"),(AL216-(+AL216*AK217)),IF(AND(AF216="Impacto",AF217="Probabilidad"),(AL215-(+AL215*AK217)),IF(AF217="Impacto",AL216,""))),"")</f>
        <v/>
      </c>
      <c r="AM217" s="154" t="str">
        <f>IFERROR(IF(AND(AF216="Impacto",AF217="Impacto"),(AM216-(+AM216*AK217)),IF(AND(AF216="Probabilidad",AF217="Impacto"),(AM215-(+AM215*AK217)),IF(AF217="Probabilidad",AM216,""))),"")</f>
        <v/>
      </c>
      <c r="AN217" s="52"/>
      <c r="AO217" s="52"/>
      <c r="AP217" s="52"/>
      <c r="AQ217" s="52"/>
      <c r="AR217" s="838"/>
      <c r="AS217" s="856"/>
      <c r="AT217" s="856"/>
      <c r="AU217" s="853"/>
      <c r="AV217" s="856"/>
      <c r="AW217" s="856"/>
      <c r="AX217" s="853"/>
      <c r="AY217" s="853"/>
      <c r="AZ217" s="853"/>
      <c r="BA217" s="799"/>
      <c r="BB217" s="169"/>
      <c r="BC217" s="169"/>
      <c r="BD217" s="178" t="str">
        <f t="shared" si="24"/>
        <v/>
      </c>
      <c r="BE217" s="162"/>
      <c r="BF217" s="162"/>
      <c r="BG217" s="162"/>
      <c r="BH217" s="162"/>
      <c r="BI217" s="169"/>
      <c r="BJ217" s="169"/>
      <c r="BK217" s="169"/>
      <c r="BL217" s="169"/>
      <c r="BM217" s="170"/>
      <c r="BN217" s="170"/>
      <c r="BO217" s="170"/>
      <c r="BP217" s="170"/>
      <c r="BQ217" s="171" t="str">
        <f t="shared" si="25"/>
        <v/>
      </c>
      <c r="BR217" s="764" t="str">
        <f t="shared" si="26"/>
        <v/>
      </c>
      <c r="BS217" s="820"/>
      <c r="BT217" s="805"/>
      <c r="BU217" s="805"/>
      <c r="BV217" s="808"/>
    </row>
    <row r="218" spans="1:74" ht="145.5" x14ac:dyDescent="0.25">
      <c r="A218" s="1062"/>
      <c r="B218" s="928"/>
      <c r="C218" s="1179"/>
      <c r="D218" s="827" t="s">
        <v>1533</v>
      </c>
      <c r="E218" s="830" t="s">
        <v>419</v>
      </c>
      <c r="F218" s="833">
        <v>6</v>
      </c>
      <c r="G218" s="803" t="s">
        <v>1780</v>
      </c>
      <c r="H218" s="836" t="s">
        <v>1376</v>
      </c>
      <c r="I218" s="797" t="s">
        <v>1344</v>
      </c>
      <c r="J218" s="839" t="s">
        <v>3136</v>
      </c>
      <c r="K218" s="842" t="s">
        <v>324</v>
      </c>
      <c r="L218" s="803" t="s">
        <v>618</v>
      </c>
      <c r="M218" s="873" t="s">
        <v>1535</v>
      </c>
      <c r="N218" s="803" t="s">
        <v>3148</v>
      </c>
      <c r="O218" s="803" t="s">
        <v>3153</v>
      </c>
      <c r="P218" s="867" t="s">
        <v>609</v>
      </c>
      <c r="Q218" s="879" t="s">
        <v>609</v>
      </c>
      <c r="R218" s="797" t="s">
        <v>212</v>
      </c>
      <c r="S218" s="1364">
        <f>IF(R218="Muy Alta",100%,IF(R218="Alta",80%,IF(R218="Media",60%,IF(R218="Baja",40%,IF(R218="Muy Baja",20%,"")))))</f>
        <v>0.6</v>
      </c>
      <c r="T218" s="797" t="s">
        <v>328</v>
      </c>
      <c r="U218" s="1364">
        <f>IF(T218="Catastrófico",100%,IF(T218="Mayor",80%,IF(T218="Moderado",60%,IF(T218="Menor",40%,IF(T218="Leve",20%,"")))))</f>
        <v>0.2</v>
      </c>
      <c r="V218" s="797" t="s">
        <v>253</v>
      </c>
      <c r="W218" s="1364">
        <f>IF(V218="Catastrófico",100%,IF(V218="Mayor",80%,IF(V218="Moderado",60%,IF(V218="Menor",40%,IF(V218="Leve",20%,"")))))</f>
        <v>0.4</v>
      </c>
      <c r="X218" s="863" t="str">
        <f>IF(Y218=100%,"Catastrófico",IF(Y218=80%,"Mayor",IF(Y218=60%,"Moderado",IF(Y218=40%,"Menor",IF(Y218=20%,"Leve","")))))</f>
        <v>Menor</v>
      </c>
      <c r="Y218" s="1364">
        <f>IF(AND(U218="",W218=""),"",MAX(U218,W218))</f>
        <v>0.4</v>
      </c>
      <c r="Z218" s="1364" t="str">
        <f>CONCATENATE(R218,X218)</f>
        <v>MediaMenor</v>
      </c>
      <c r="AA218" s="851" t="str">
        <f>IF(Z218="Muy AltaLeve","Alto",IF(Z218="Muy AltaMenor","Alto",IF(Z218="Muy AltaModerado","Alto",IF(Z218="Muy AltaMayor","Alto",IF(Z218="Muy AltaCatastrófico","Extremo",IF(Z218="AltaLeve","Moderado",IF(Z218="AltaMenor","Moderado",IF(Z218="AltaModerado","Alto",IF(Z218="AltaMayor","Alto",IF(Z218="AltaCatastrófico","Extremo",IF(Z218="MediaLeve","Moderado",IF(Z218="MediaMenor","Moderado",IF(Z218="MediaModerado","Moderado",IF(Z218="MediaMayor","Alto",IF(Z218="MediaCatastrófico","Extremo",IF(Z218="BajaLeve","Bajo",IF(Z218="BajaMenor","Moderado",IF(Z218="BajaModerado","Moderado",IF(Z218="BajaMayor","Alto",IF(Z218="BajaCatastrófico","Extremo",IF(Z218="Muy BajaLeve","Bajo",IF(Z218="Muy BajaMenor","Bajo",IF(Z218="Muy BajaModerado","Moderado",IF(Z218="Muy BajaMayor","Alto",IF(Z218="Muy BajaCatastrófico","Extremo","")))))))))))))))))))))))))</f>
        <v>Moderado</v>
      </c>
      <c r="AB218" s="98">
        <v>1</v>
      </c>
      <c r="AC218" s="9" t="s">
        <v>1546</v>
      </c>
      <c r="AD218" s="9">
        <v>3</v>
      </c>
      <c r="AE218" s="9" t="s">
        <v>1547</v>
      </c>
      <c r="AF218" s="100" t="str">
        <f t="shared" si="20"/>
        <v>Probabilidad</v>
      </c>
      <c r="AG218" s="10" t="s">
        <v>216</v>
      </c>
      <c r="AH218" s="759">
        <f t="shared" si="21"/>
        <v>0.25</v>
      </c>
      <c r="AI218" s="10" t="s">
        <v>814</v>
      </c>
      <c r="AJ218" s="759">
        <f t="shared" si="22"/>
        <v>0.25</v>
      </c>
      <c r="AK218" s="102">
        <f t="shared" si="23"/>
        <v>0.5</v>
      </c>
      <c r="AL218" s="101">
        <f>IFERROR(IF(AF218="Probabilidad",(S218-(+S218*AK218)),IF(AF218="Impacto",S218,"")),"")</f>
        <v>0.3</v>
      </c>
      <c r="AM218" s="101">
        <f>IFERROR(IF(AF218="Impacto",(Y218-(+Y218*AK218)),IF(AF218="Probabilidad",Y218,"")),"")</f>
        <v>0.4</v>
      </c>
      <c r="AN218" s="51" t="s">
        <v>218</v>
      </c>
      <c r="AO218" s="51" t="s">
        <v>475</v>
      </c>
      <c r="AP218" s="51" t="s">
        <v>243</v>
      </c>
      <c r="AQ218" s="51" t="s">
        <v>244</v>
      </c>
      <c r="AR218" s="866" t="s">
        <v>1558</v>
      </c>
      <c r="AS218" s="854">
        <f>S218</f>
        <v>0.6</v>
      </c>
      <c r="AT218" s="854">
        <f>IF(AL218="","",MIN(AL218:AL223))</f>
        <v>0.126</v>
      </c>
      <c r="AU218" s="851" t="str">
        <f>IFERROR(IF(AT218="","",IF(AT218&lt;=0.2,"Muy Baja",IF(AT218&lt;=0.4,"Baja",IF(AT218&lt;=0.6,"Media",IF(AT218&lt;=0.8,"Alta","Muy Alta"))))),"")</f>
        <v>Muy Baja</v>
      </c>
      <c r="AV218" s="854">
        <f>Y218</f>
        <v>0.4</v>
      </c>
      <c r="AW218" s="854">
        <f>IF(AM218="","",MIN(AM218:AM223))</f>
        <v>0.30000000000000004</v>
      </c>
      <c r="AX218" s="851" t="str">
        <f>IFERROR(IF(AW218="","",IF(AW218&lt;=0.2,"Leve",IF(AW218&lt;=0.4,"Menor",IF(AW218&lt;=0.6,"Moderado",IF(AW218&lt;=0.8,"Mayor","Catastrófico"))))),"")</f>
        <v>Menor</v>
      </c>
      <c r="AY218" s="851" t="str">
        <f>AA218</f>
        <v>Moderado</v>
      </c>
      <c r="AZ218" s="851" t="str">
        <f>IFERROR(IF(OR(AND(AU218="Muy Baja",AX218="Leve"),AND(AU218="Muy Baja",AX218="Menor"),AND(AU218="Baja",AX218="Leve")),"Bajo",IF(OR(AND(AU218="Muy baja",AX218="Moderado"),AND(AU218="Baja",AX218="Menor"),AND(AU218="Baja",AX218="Moderado"),AND(AU218="Media",AX218="Leve"),AND(AU218="Media",AX218="Menor"),AND(AU218="Media",AX218="Moderado"),AND(AU218="Alta",AX218="Leve"),AND(AU218="Alta",AX218="Menor")),"Moderado",IF(OR(AND(AU218="Muy Baja",AX218="Mayor"),AND(AU218="Baja",AX218="Mayor"),AND(AU218="Media",AX218="Mayor"),AND(AU218="Alta",AX218="Moderado"),AND(AU218="Alta",AX218="Mayor"),AND(AU218="Muy Alta",AX218="Leve"),AND(AU218="Muy Alta",AX218="Menor"),AND(AU218="Muy Alta",AX218="Moderado"),AND(AU218="Muy Alta",AX218="Mayor")),"Alto",IF(OR(AND(AU218="Muy Baja",AX218="Catastrófico"),AND(AU218="Baja",AX218="Catastrófico"),AND(AU218="Media",AX218="Catastrófico"),AND(AU218="Alta",AX218="Catastrófico"),AND(AU218="Muy Alta",AX218="Catastrófico")),"Extremo","")))),"")</f>
        <v>Bajo</v>
      </c>
      <c r="BA218" s="797" t="s">
        <v>257</v>
      </c>
      <c r="BB218" s="47"/>
      <c r="BC218" s="47"/>
      <c r="BD218" s="104" t="str">
        <f t="shared" si="24"/>
        <v/>
      </c>
      <c r="BE218" s="9"/>
      <c r="BF218" s="9"/>
      <c r="BG218" s="9"/>
      <c r="BH218" s="9"/>
      <c r="BI218" s="47"/>
      <c r="BJ218" s="47"/>
      <c r="BK218" s="47"/>
      <c r="BL218" s="47"/>
      <c r="BM218" s="49"/>
      <c r="BN218" s="49"/>
      <c r="BO218" s="49"/>
      <c r="BP218" s="49"/>
      <c r="BQ218" s="105" t="str">
        <f t="shared" si="25"/>
        <v/>
      </c>
      <c r="BR218" s="761" t="str">
        <f t="shared" si="26"/>
        <v/>
      </c>
      <c r="BS218" s="818" t="s">
        <v>278</v>
      </c>
      <c r="BT218" s="803" t="s">
        <v>2895</v>
      </c>
      <c r="BU218" s="803" t="s">
        <v>278</v>
      </c>
      <c r="BV218" s="806" t="s">
        <v>278</v>
      </c>
    </row>
    <row r="219" spans="1:74" ht="171.75" x14ac:dyDescent="0.25">
      <c r="A219" s="1062"/>
      <c r="B219" s="928"/>
      <c r="C219" s="1179"/>
      <c r="D219" s="828"/>
      <c r="E219" s="831"/>
      <c r="F219" s="834"/>
      <c r="G219" s="804"/>
      <c r="H219" s="837"/>
      <c r="I219" s="798"/>
      <c r="J219" s="840"/>
      <c r="K219" s="843"/>
      <c r="L219" s="804"/>
      <c r="M219" s="874"/>
      <c r="N219" s="804"/>
      <c r="O219" s="804"/>
      <c r="P219" s="868"/>
      <c r="Q219" s="880"/>
      <c r="R219" s="798"/>
      <c r="S219" s="1365"/>
      <c r="T219" s="798"/>
      <c r="U219" s="1365"/>
      <c r="V219" s="798"/>
      <c r="W219" s="1365"/>
      <c r="X219" s="864"/>
      <c r="Y219" s="1365"/>
      <c r="Z219" s="1365"/>
      <c r="AA219" s="852"/>
      <c r="AB219" s="152">
        <v>2</v>
      </c>
      <c r="AC219" s="151" t="s">
        <v>1549</v>
      </c>
      <c r="AD219" s="151">
        <v>3</v>
      </c>
      <c r="AE219" s="151" t="s">
        <v>1547</v>
      </c>
      <c r="AF219" s="147" t="str">
        <f t="shared" si="20"/>
        <v>Impacto</v>
      </c>
      <c r="AG219" s="153" t="s">
        <v>267</v>
      </c>
      <c r="AH219" s="760">
        <f t="shared" si="21"/>
        <v>0.1</v>
      </c>
      <c r="AI219" s="153" t="s">
        <v>217</v>
      </c>
      <c r="AJ219" s="760">
        <f t="shared" si="22"/>
        <v>0.15</v>
      </c>
      <c r="AK219" s="149">
        <f t="shared" si="23"/>
        <v>0.25</v>
      </c>
      <c r="AL219" s="154">
        <f>IFERROR(IF(AND(AF218="Probabilidad",AF219="Probabilidad"),(AL218-(+AL218*AK219)),IF(AF219="Probabilidad",(S218-(+S218*AK219)),IF(AF219="Impacto",AL218,""))),"")</f>
        <v>0.3</v>
      </c>
      <c r="AM219" s="154">
        <f>IFERROR(IF(AND(AF218="Impacto",AF219="Impacto"),(AM218-(+AM218*AK219)),IF(AF219="Impacto",(Y218-(+Y218*AK219)),IF(AF219="Probabilidad",AM218,""))),"")</f>
        <v>0.30000000000000004</v>
      </c>
      <c r="AN219" s="155" t="s">
        <v>218</v>
      </c>
      <c r="AO219" s="155" t="s">
        <v>296</v>
      </c>
      <c r="AP219" s="155" t="s">
        <v>243</v>
      </c>
      <c r="AQ219" s="155" t="s">
        <v>221</v>
      </c>
      <c r="AR219" s="837"/>
      <c r="AS219" s="855"/>
      <c r="AT219" s="855"/>
      <c r="AU219" s="852"/>
      <c r="AV219" s="855"/>
      <c r="AW219" s="855"/>
      <c r="AX219" s="852"/>
      <c r="AY219" s="852"/>
      <c r="AZ219" s="852"/>
      <c r="BA219" s="798"/>
      <c r="BB219" s="131"/>
      <c r="BC219" s="131"/>
      <c r="BD219" s="175" t="str">
        <f t="shared" si="24"/>
        <v/>
      </c>
      <c r="BE219" s="151"/>
      <c r="BF219" s="151"/>
      <c r="BG219" s="151"/>
      <c r="BH219" s="151"/>
      <c r="BI219" s="131"/>
      <c r="BJ219" s="131"/>
      <c r="BK219" s="131"/>
      <c r="BL219" s="131"/>
      <c r="BM219" s="157"/>
      <c r="BN219" s="157"/>
      <c r="BO219" s="157"/>
      <c r="BP219" s="157"/>
      <c r="BQ219" s="158" t="str">
        <f t="shared" si="25"/>
        <v/>
      </c>
      <c r="BR219" s="762" t="str">
        <f t="shared" si="26"/>
        <v/>
      </c>
      <c r="BS219" s="819"/>
      <c r="BT219" s="804"/>
      <c r="BU219" s="804"/>
      <c r="BV219" s="807"/>
    </row>
    <row r="220" spans="1:74" ht="145.5" x14ac:dyDescent="0.25">
      <c r="A220" s="1062"/>
      <c r="B220" s="928"/>
      <c r="C220" s="1179"/>
      <c r="D220" s="828"/>
      <c r="E220" s="831"/>
      <c r="F220" s="834"/>
      <c r="G220" s="804"/>
      <c r="H220" s="837"/>
      <c r="I220" s="798"/>
      <c r="J220" s="840"/>
      <c r="K220" s="843"/>
      <c r="L220" s="804"/>
      <c r="M220" s="874"/>
      <c r="N220" s="804"/>
      <c r="O220" s="804"/>
      <c r="P220" s="868"/>
      <c r="Q220" s="880"/>
      <c r="R220" s="798"/>
      <c r="S220" s="1365"/>
      <c r="T220" s="798"/>
      <c r="U220" s="1365"/>
      <c r="V220" s="798"/>
      <c r="W220" s="1365"/>
      <c r="X220" s="864"/>
      <c r="Y220" s="1365"/>
      <c r="Z220" s="1365"/>
      <c r="AA220" s="852"/>
      <c r="AB220" s="152">
        <v>3</v>
      </c>
      <c r="AC220" s="151" t="s">
        <v>1550</v>
      </c>
      <c r="AD220" s="151">
        <v>2</v>
      </c>
      <c r="AE220" s="151" t="s">
        <v>1552</v>
      </c>
      <c r="AF220" s="147" t="str">
        <f t="shared" si="20"/>
        <v>Probabilidad</v>
      </c>
      <c r="AG220" s="153" t="s">
        <v>216</v>
      </c>
      <c r="AH220" s="760">
        <f t="shared" si="21"/>
        <v>0.25</v>
      </c>
      <c r="AI220" s="153" t="s">
        <v>217</v>
      </c>
      <c r="AJ220" s="760">
        <f t="shared" si="22"/>
        <v>0.15</v>
      </c>
      <c r="AK220" s="149">
        <f t="shared" si="23"/>
        <v>0.4</v>
      </c>
      <c r="AL220" s="154">
        <f>IFERROR(IF(AND(AF219="Probabilidad",AF220="Probabilidad"),(AL219-(+AL219*AK220)),IF(AND(AF219="Impacto",AF220="Probabilidad"),(AL218-(+AL218*AK220)),IF(AF220="Impacto",AL219,""))),"")</f>
        <v>0.18</v>
      </c>
      <c r="AM220" s="154">
        <f>IFERROR(IF(AND(AF219="Impacto",AF220="Impacto"),(AM219-(+AM219*AK220)),IF(AND(AF219="Probabilidad",AF220="Impacto"),(AM218-(+AM218*AK220)),IF(AF220="Probabilidad",AM219,""))),"")</f>
        <v>0.30000000000000004</v>
      </c>
      <c r="AN220" s="155" t="s">
        <v>218</v>
      </c>
      <c r="AO220" s="155" t="s">
        <v>475</v>
      </c>
      <c r="AP220" s="155" t="s">
        <v>243</v>
      </c>
      <c r="AQ220" s="155" t="s">
        <v>221</v>
      </c>
      <c r="AR220" s="837"/>
      <c r="AS220" s="855"/>
      <c r="AT220" s="855"/>
      <c r="AU220" s="852"/>
      <c r="AV220" s="855"/>
      <c r="AW220" s="855"/>
      <c r="AX220" s="852"/>
      <c r="AY220" s="852"/>
      <c r="AZ220" s="852"/>
      <c r="BA220" s="798"/>
      <c r="BB220" s="131"/>
      <c r="BC220" s="131"/>
      <c r="BD220" s="175" t="str">
        <f t="shared" si="24"/>
        <v/>
      </c>
      <c r="BE220" s="151"/>
      <c r="BF220" s="151"/>
      <c r="BG220" s="151"/>
      <c r="BH220" s="151"/>
      <c r="BI220" s="131"/>
      <c r="BJ220" s="131"/>
      <c r="BK220" s="131"/>
      <c r="BL220" s="131"/>
      <c r="BM220" s="157"/>
      <c r="BN220" s="157"/>
      <c r="BO220" s="157"/>
      <c r="BP220" s="157"/>
      <c r="BQ220" s="158" t="str">
        <f t="shared" si="25"/>
        <v/>
      </c>
      <c r="BR220" s="762" t="str">
        <f t="shared" si="26"/>
        <v/>
      </c>
      <c r="BS220" s="819"/>
      <c r="BT220" s="804"/>
      <c r="BU220" s="804"/>
      <c r="BV220" s="807"/>
    </row>
    <row r="221" spans="1:74" ht="120" x14ac:dyDescent="0.25">
      <c r="A221" s="1062"/>
      <c r="B221" s="928"/>
      <c r="C221" s="1179"/>
      <c r="D221" s="828"/>
      <c r="E221" s="831"/>
      <c r="F221" s="834"/>
      <c r="G221" s="804"/>
      <c r="H221" s="837"/>
      <c r="I221" s="798"/>
      <c r="J221" s="840"/>
      <c r="K221" s="843"/>
      <c r="L221" s="804"/>
      <c r="M221" s="874"/>
      <c r="N221" s="804"/>
      <c r="O221" s="804"/>
      <c r="P221" s="868"/>
      <c r="Q221" s="880"/>
      <c r="R221" s="798"/>
      <c r="S221" s="1365"/>
      <c r="T221" s="798"/>
      <c r="U221" s="1365"/>
      <c r="V221" s="798"/>
      <c r="W221" s="1365"/>
      <c r="X221" s="864"/>
      <c r="Y221" s="1365"/>
      <c r="Z221" s="1365"/>
      <c r="AA221" s="852"/>
      <c r="AB221" s="152">
        <v>4</v>
      </c>
      <c r="AC221" s="151" t="s">
        <v>1553</v>
      </c>
      <c r="AD221" s="151">
        <v>1</v>
      </c>
      <c r="AE221" s="151" t="s">
        <v>1554</v>
      </c>
      <c r="AF221" s="147" t="str">
        <f t="shared" si="20"/>
        <v>Probabilidad</v>
      </c>
      <c r="AG221" s="153" t="s">
        <v>286</v>
      </c>
      <c r="AH221" s="760">
        <f t="shared" si="21"/>
        <v>0.15</v>
      </c>
      <c r="AI221" s="153" t="s">
        <v>217</v>
      </c>
      <c r="AJ221" s="760">
        <f t="shared" si="22"/>
        <v>0.15</v>
      </c>
      <c r="AK221" s="149">
        <f t="shared" si="23"/>
        <v>0.3</v>
      </c>
      <c r="AL221" s="154">
        <f>IFERROR(IF(AND(AF220="Probabilidad",AF221="Probabilidad"),(AL220-(+AL220*AK221)),IF(AND(AF220="Impacto",AF221="Probabilidad"),(AL219-(+AL219*AK221)),IF(AF221="Impacto",AL220,""))),"")</f>
        <v>0.126</v>
      </c>
      <c r="AM221" s="154">
        <f>IFERROR(IF(AND(AF220="Impacto",AF221="Impacto"),(AM220-(+AM220*AK221)),IF(AND(AF220="Probabilidad",AF221="Impacto"),(AM219-(+AM219*AK221)),IF(AF221="Probabilidad",AM220,""))),"")</f>
        <v>0.30000000000000004</v>
      </c>
      <c r="AN221" s="155" t="s">
        <v>952</v>
      </c>
      <c r="AO221" s="155" t="s">
        <v>247</v>
      </c>
      <c r="AP221" s="155" t="s">
        <v>243</v>
      </c>
      <c r="AQ221" s="155" t="s">
        <v>221</v>
      </c>
      <c r="AR221" s="837"/>
      <c r="AS221" s="855"/>
      <c r="AT221" s="855"/>
      <c r="AU221" s="852"/>
      <c r="AV221" s="855"/>
      <c r="AW221" s="855"/>
      <c r="AX221" s="852"/>
      <c r="AY221" s="852"/>
      <c r="AZ221" s="852"/>
      <c r="BA221" s="798"/>
      <c r="BB221" s="131"/>
      <c r="BC221" s="131"/>
      <c r="BD221" s="175" t="str">
        <f t="shared" si="24"/>
        <v/>
      </c>
      <c r="BE221" s="151"/>
      <c r="BF221" s="151"/>
      <c r="BG221" s="151"/>
      <c r="BH221" s="151"/>
      <c r="BI221" s="131"/>
      <c r="BJ221" s="131"/>
      <c r="BK221" s="131"/>
      <c r="BL221" s="131"/>
      <c r="BM221" s="157"/>
      <c r="BN221" s="157"/>
      <c r="BO221" s="157"/>
      <c r="BP221" s="157"/>
      <c r="BQ221" s="158" t="str">
        <f t="shared" si="25"/>
        <v/>
      </c>
      <c r="BR221" s="762" t="str">
        <f t="shared" si="26"/>
        <v/>
      </c>
      <c r="BS221" s="819"/>
      <c r="BT221" s="804"/>
      <c r="BU221" s="804"/>
      <c r="BV221" s="807"/>
    </row>
    <row r="222" spans="1:74" x14ac:dyDescent="0.25">
      <c r="A222" s="1062"/>
      <c r="B222" s="928"/>
      <c r="C222" s="1179"/>
      <c r="D222" s="828"/>
      <c r="E222" s="831"/>
      <c r="F222" s="834"/>
      <c r="G222" s="804"/>
      <c r="H222" s="837"/>
      <c r="I222" s="798"/>
      <c r="J222" s="840"/>
      <c r="K222" s="843"/>
      <c r="L222" s="804"/>
      <c r="M222" s="874"/>
      <c r="N222" s="804"/>
      <c r="O222" s="804"/>
      <c r="P222" s="868"/>
      <c r="Q222" s="880"/>
      <c r="R222" s="798"/>
      <c r="S222" s="1365"/>
      <c r="T222" s="798"/>
      <c r="U222" s="1365"/>
      <c r="V222" s="798"/>
      <c r="W222" s="1365"/>
      <c r="X222" s="864"/>
      <c r="Y222" s="1365"/>
      <c r="Z222" s="1365"/>
      <c r="AA222" s="852"/>
      <c r="AB222" s="152">
        <v>5</v>
      </c>
      <c r="AC222" s="151"/>
      <c r="AD222" s="151"/>
      <c r="AE222" s="151"/>
      <c r="AF222" s="147" t="str">
        <f t="shared" si="20"/>
        <v/>
      </c>
      <c r="AG222" s="153"/>
      <c r="AH222" s="760" t="str">
        <f t="shared" si="21"/>
        <v/>
      </c>
      <c r="AI222" s="153"/>
      <c r="AJ222" s="760" t="str">
        <f t="shared" si="22"/>
        <v/>
      </c>
      <c r="AK222" s="149" t="str">
        <f t="shared" si="23"/>
        <v/>
      </c>
      <c r="AL222" s="154" t="str">
        <f>IFERROR(IF(AND(AF221="Probabilidad",AF222="Probabilidad"),(AL221-(+AL221*AK222)),IF(AND(AF221="Impacto",AF222="Probabilidad"),(AL220-(+AL220*AK222)),IF(AF222="Impacto",AL221,""))),"")</f>
        <v/>
      </c>
      <c r="AM222" s="154" t="str">
        <f>IFERROR(IF(AND(AF221="Impacto",AF222="Impacto"),(AM221-(+AM221*AK222)),IF(AND(AF221="Probabilidad",AF222="Impacto"),(AM220-(+AM220*AK222)),IF(AF222="Probabilidad",AM221,""))),"")</f>
        <v/>
      </c>
      <c r="AN222" s="155"/>
      <c r="AO222" s="155"/>
      <c r="AP222" s="155"/>
      <c r="AQ222" s="155"/>
      <c r="AR222" s="837"/>
      <c r="AS222" s="855"/>
      <c r="AT222" s="855"/>
      <c r="AU222" s="852"/>
      <c r="AV222" s="855"/>
      <c r="AW222" s="855"/>
      <c r="AX222" s="852"/>
      <c r="AY222" s="852"/>
      <c r="AZ222" s="852"/>
      <c r="BA222" s="798"/>
      <c r="BB222" s="131"/>
      <c r="BC222" s="131"/>
      <c r="BD222" s="175" t="str">
        <f t="shared" si="24"/>
        <v/>
      </c>
      <c r="BE222" s="151"/>
      <c r="BF222" s="151"/>
      <c r="BG222" s="151"/>
      <c r="BH222" s="151"/>
      <c r="BI222" s="131"/>
      <c r="BJ222" s="131"/>
      <c r="BK222" s="131"/>
      <c r="BL222" s="131"/>
      <c r="BM222" s="157"/>
      <c r="BN222" s="157"/>
      <c r="BO222" s="157"/>
      <c r="BP222" s="157"/>
      <c r="BQ222" s="158" t="str">
        <f t="shared" si="25"/>
        <v/>
      </c>
      <c r="BR222" s="762" t="str">
        <f t="shared" si="26"/>
        <v/>
      </c>
      <c r="BS222" s="819"/>
      <c r="BT222" s="804"/>
      <c r="BU222" s="804"/>
      <c r="BV222" s="807"/>
    </row>
    <row r="223" spans="1:74" ht="15.75" thickBot="1" x14ac:dyDescent="0.3">
      <c r="A223" s="1062"/>
      <c r="B223" s="928"/>
      <c r="C223" s="1179"/>
      <c r="D223" s="829"/>
      <c r="E223" s="832"/>
      <c r="F223" s="835"/>
      <c r="G223" s="805"/>
      <c r="H223" s="838"/>
      <c r="I223" s="799"/>
      <c r="J223" s="841"/>
      <c r="K223" s="844"/>
      <c r="L223" s="805"/>
      <c r="M223" s="875"/>
      <c r="N223" s="805"/>
      <c r="O223" s="805"/>
      <c r="P223" s="869"/>
      <c r="Q223" s="881"/>
      <c r="R223" s="799"/>
      <c r="S223" s="1366"/>
      <c r="T223" s="799"/>
      <c r="U223" s="1366"/>
      <c r="V223" s="799"/>
      <c r="W223" s="1366"/>
      <c r="X223" s="865"/>
      <c r="Y223" s="1366"/>
      <c r="Z223" s="1366"/>
      <c r="AA223" s="853"/>
      <c r="AB223" s="164">
        <v>6</v>
      </c>
      <c r="AC223" s="162"/>
      <c r="AD223" s="162"/>
      <c r="AE223" s="162"/>
      <c r="AF223" s="177" t="str">
        <f t="shared" si="20"/>
        <v/>
      </c>
      <c r="AG223" s="165"/>
      <c r="AH223" s="763" t="str">
        <f t="shared" si="21"/>
        <v/>
      </c>
      <c r="AI223" s="165"/>
      <c r="AJ223" s="763" t="str">
        <f t="shared" si="22"/>
        <v/>
      </c>
      <c r="AK223" s="166" t="str">
        <f t="shared" si="23"/>
        <v/>
      </c>
      <c r="AL223" s="154" t="str">
        <f>IFERROR(IF(AND(AF222="Probabilidad",AF223="Probabilidad"),(AL222-(+AL222*AK223)),IF(AND(AF222="Impacto",AF223="Probabilidad"),(AL221-(+AL221*AK223)),IF(AF223="Impacto",AL222,""))),"")</f>
        <v/>
      </c>
      <c r="AM223" s="154" t="str">
        <f>IFERROR(IF(AND(AF222="Impacto",AF223="Impacto"),(AM222-(+AM222*AK223)),IF(AND(AF222="Probabilidad",AF223="Impacto"),(AM221-(+AM221*AK223)),IF(AF223="Probabilidad",AM222,""))),"")</f>
        <v/>
      </c>
      <c r="AN223" s="52"/>
      <c r="AO223" s="52"/>
      <c r="AP223" s="52"/>
      <c r="AQ223" s="52"/>
      <c r="AR223" s="838"/>
      <c r="AS223" s="856"/>
      <c r="AT223" s="856"/>
      <c r="AU223" s="853"/>
      <c r="AV223" s="856"/>
      <c r="AW223" s="856"/>
      <c r="AX223" s="853"/>
      <c r="AY223" s="853"/>
      <c r="AZ223" s="853"/>
      <c r="BA223" s="799"/>
      <c r="BB223" s="169"/>
      <c r="BC223" s="169"/>
      <c r="BD223" s="178" t="str">
        <f t="shared" si="24"/>
        <v/>
      </c>
      <c r="BE223" s="162"/>
      <c r="BF223" s="162"/>
      <c r="BG223" s="162"/>
      <c r="BH223" s="162"/>
      <c r="BI223" s="169"/>
      <c r="BJ223" s="169"/>
      <c r="BK223" s="169"/>
      <c r="BL223" s="169"/>
      <c r="BM223" s="170"/>
      <c r="BN223" s="170"/>
      <c r="BO223" s="170"/>
      <c r="BP223" s="170"/>
      <c r="BQ223" s="171" t="str">
        <f t="shared" si="25"/>
        <v/>
      </c>
      <c r="BR223" s="764" t="str">
        <f t="shared" si="26"/>
        <v/>
      </c>
      <c r="BS223" s="820"/>
      <c r="BT223" s="805"/>
      <c r="BU223" s="805"/>
      <c r="BV223" s="808"/>
    </row>
    <row r="224" spans="1:74" ht="120" x14ac:dyDescent="0.25">
      <c r="A224" s="1062"/>
      <c r="B224" s="928"/>
      <c r="C224" s="1179"/>
      <c r="D224" s="827" t="s">
        <v>1533</v>
      </c>
      <c r="E224" s="830" t="s">
        <v>419</v>
      </c>
      <c r="F224" s="833">
        <v>7</v>
      </c>
      <c r="G224" s="803" t="s">
        <v>1781</v>
      </c>
      <c r="H224" s="836" t="s">
        <v>1374</v>
      </c>
      <c r="I224" s="797" t="s">
        <v>1345</v>
      </c>
      <c r="J224" s="839" t="s">
        <v>3007</v>
      </c>
      <c r="K224" s="842" t="s">
        <v>324</v>
      </c>
      <c r="L224" s="803" t="s">
        <v>325</v>
      </c>
      <c r="M224" s="873" t="s">
        <v>1535</v>
      </c>
      <c r="N224" s="803" t="s">
        <v>1782</v>
      </c>
      <c r="O224" s="803" t="s">
        <v>1783</v>
      </c>
      <c r="P224" s="867" t="s">
        <v>609</v>
      </c>
      <c r="Q224" s="879" t="s">
        <v>609</v>
      </c>
      <c r="R224" s="797" t="s">
        <v>252</v>
      </c>
      <c r="S224" s="1364">
        <f>IF(R224="Muy Alta",100%,IF(R224="Alta",80%,IF(R224="Media",60%,IF(R224="Baja",40%,IF(R224="Muy Baja",20%,"")))))</f>
        <v>0.4</v>
      </c>
      <c r="T224" s="797" t="s">
        <v>328</v>
      </c>
      <c r="U224" s="1364">
        <f>IF(T224="Catastrófico",100%,IF(T224="Mayor",80%,IF(T224="Moderado",60%,IF(T224="Menor",40%,IF(T224="Leve",20%,"")))))</f>
        <v>0.2</v>
      </c>
      <c r="V224" s="797" t="s">
        <v>253</v>
      </c>
      <c r="W224" s="1364">
        <f>IF(V224="Catastrófico",100%,IF(V224="Mayor",80%,IF(V224="Moderado",60%,IF(V224="Menor",40%,IF(V224="Leve",20%,"")))))</f>
        <v>0.4</v>
      </c>
      <c r="X224" s="863" t="str">
        <f>IF(Y224=100%,"Catastrófico",IF(Y224=80%,"Mayor",IF(Y224=60%,"Moderado",IF(Y224=40%,"Menor",IF(Y224=20%,"Leve","")))))</f>
        <v>Menor</v>
      </c>
      <c r="Y224" s="1364">
        <f>IF(AND(U224="",W224=""),"",MAX(U224,W224))</f>
        <v>0.4</v>
      </c>
      <c r="Z224" s="1364" t="str">
        <f>CONCATENATE(R224,X224)</f>
        <v>BajaMenor</v>
      </c>
      <c r="AA224" s="851" t="str">
        <f>IF(Z224="Muy AltaLeve","Alto",IF(Z224="Muy AltaMenor","Alto",IF(Z224="Muy AltaModerado","Alto",IF(Z224="Muy AltaMayor","Alto",IF(Z224="Muy AltaCatastrófico","Extremo",IF(Z224="AltaLeve","Moderado",IF(Z224="AltaMenor","Moderado",IF(Z224="AltaModerado","Alto",IF(Z224="AltaMayor","Alto",IF(Z224="AltaCatastrófico","Extremo",IF(Z224="MediaLeve","Moderado",IF(Z224="MediaMenor","Moderado",IF(Z224="MediaModerado","Moderado",IF(Z224="MediaMayor","Alto",IF(Z224="MediaCatastrófico","Extremo",IF(Z224="BajaLeve","Bajo",IF(Z224="BajaMenor","Moderado",IF(Z224="BajaModerado","Moderado",IF(Z224="BajaMayor","Alto",IF(Z224="BajaCatastrófico","Extremo",IF(Z224="Muy BajaLeve","Bajo",IF(Z224="Muy BajaMenor","Bajo",IF(Z224="Muy BajaModerado","Moderado",IF(Z224="Muy BajaMayor","Alto",IF(Z224="Muy BajaCatastrófico","Extremo","")))))))))))))))))))))))))</f>
        <v>Moderado</v>
      </c>
      <c r="AB224" s="98">
        <v>1</v>
      </c>
      <c r="AC224" s="151" t="s">
        <v>1553</v>
      </c>
      <c r="AD224" s="9">
        <v>1</v>
      </c>
      <c r="AE224" s="9" t="s">
        <v>1568</v>
      </c>
      <c r="AF224" s="234" t="str">
        <f t="shared" si="20"/>
        <v>Probabilidad</v>
      </c>
      <c r="AG224" s="235" t="s">
        <v>216</v>
      </c>
      <c r="AH224" s="759">
        <f t="shared" si="21"/>
        <v>0.25</v>
      </c>
      <c r="AI224" s="235" t="s">
        <v>217</v>
      </c>
      <c r="AJ224" s="759">
        <f t="shared" si="22"/>
        <v>0.15</v>
      </c>
      <c r="AK224" s="102">
        <f t="shared" si="23"/>
        <v>0.4</v>
      </c>
      <c r="AL224" s="101">
        <f>IFERROR(IF(AF224="Probabilidad",(S224-(+S224*AK224)),IF(AF224="Impacto",S224,"")),"")</f>
        <v>0.24</v>
      </c>
      <c r="AM224" s="101">
        <f>IFERROR(IF(AF224="Impacto",(Y224-(+Y224*AK224)),IF(AF224="Probabilidad",Y224,"")),"")</f>
        <v>0.4</v>
      </c>
      <c r="AN224" s="51" t="s">
        <v>952</v>
      </c>
      <c r="AO224" s="51" t="s">
        <v>247</v>
      </c>
      <c r="AP224" s="51" t="s">
        <v>243</v>
      </c>
      <c r="AQ224" s="51" t="s">
        <v>221</v>
      </c>
      <c r="AR224" s="866" t="s">
        <v>1569</v>
      </c>
      <c r="AS224" s="854">
        <f>S224</f>
        <v>0.4</v>
      </c>
      <c r="AT224" s="854">
        <f>IF(AL224="","",MIN(AL224:AL229))</f>
        <v>0.14399999999999999</v>
      </c>
      <c r="AU224" s="851" t="str">
        <f>IFERROR(IF(AT224="","",IF(AT224&lt;=0.2,"Muy Baja",IF(AT224&lt;=0.4,"Baja",IF(AT224&lt;=0.6,"Media",IF(AT224&lt;=0.8,"Alta","Muy Alta"))))),"")</f>
        <v>Muy Baja</v>
      </c>
      <c r="AV224" s="854">
        <f>Y224</f>
        <v>0.4</v>
      </c>
      <c r="AW224" s="854">
        <f>IF(AM224="","",MIN(AM224:AM229))</f>
        <v>0.4</v>
      </c>
      <c r="AX224" s="851" t="str">
        <f>IFERROR(IF(AW224="","",IF(AW224&lt;=0.2,"Leve",IF(AW224&lt;=0.4,"Menor",IF(AW224&lt;=0.6,"Moderado",IF(AW224&lt;=0.8,"Mayor","Catastrófico"))))),"")</f>
        <v>Menor</v>
      </c>
      <c r="AY224" s="851" t="str">
        <f>AA224</f>
        <v>Moderado</v>
      </c>
      <c r="AZ224" s="851" t="str">
        <f>IFERROR(IF(OR(AND(AU224="Muy Baja",AX224="Leve"),AND(AU224="Muy Baja",AX224="Menor"),AND(AU224="Baja",AX224="Leve")),"Bajo",IF(OR(AND(AU224="Muy baja",AX224="Moderado"),AND(AU224="Baja",AX224="Menor"),AND(AU224="Baja",AX224="Moderado"),AND(AU224="Media",AX224="Leve"),AND(AU224="Media",AX224="Menor"),AND(AU224="Media",AX224="Moderado"),AND(AU224="Alta",AX224="Leve"),AND(AU224="Alta",AX224="Menor")),"Moderado",IF(OR(AND(AU224="Muy Baja",AX224="Mayor"),AND(AU224="Baja",AX224="Mayor"),AND(AU224="Media",AX224="Mayor"),AND(AU224="Alta",AX224="Moderado"),AND(AU224="Alta",AX224="Mayor"),AND(AU224="Muy Alta",AX224="Leve"),AND(AU224="Muy Alta",AX224="Menor"),AND(AU224="Muy Alta",AX224="Moderado"),AND(AU224="Muy Alta",AX224="Mayor")),"Alto",IF(OR(AND(AU224="Muy Baja",AX224="Catastrófico"),AND(AU224="Baja",AX224="Catastrófico"),AND(AU224="Media",AX224="Catastrófico"),AND(AU224="Alta",AX224="Catastrófico"),AND(AU224="Muy Alta",AX224="Catastrófico")),"Extremo","")))),"")</f>
        <v>Bajo</v>
      </c>
      <c r="BA224" s="797" t="s">
        <v>257</v>
      </c>
      <c r="BB224" s="47"/>
      <c r="BC224" s="47"/>
      <c r="BD224" s="104" t="str">
        <f t="shared" si="24"/>
        <v/>
      </c>
      <c r="BE224" s="9"/>
      <c r="BF224" s="9"/>
      <c r="BG224" s="9"/>
      <c r="BH224" s="9"/>
      <c r="BI224" s="47"/>
      <c r="BJ224" s="47"/>
      <c r="BK224" s="47"/>
      <c r="BL224" s="47"/>
      <c r="BM224" s="49"/>
      <c r="BN224" s="49"/>
      <c r="BO224" s="49"/>
      <c r="BP224" s="49"/>
      <c r="BQ224" s="105" t="str">
        <f t="shared" si="25"/>
        <v/>
      </c>
      <c r="BR224" s="761" t="str">
        <f t="shared" si="26"/>
        <v/>
      </c>
      <c r="BS224" s="818" t="s">
        <v>278</v>
      </c>
      <c r="BT224" s="803" t="s">
        <v>2895</v>
      </c>
      <c r="BU224" s="803" t="s">
        <v>278</v>
      </c>
      <c r="BV224" s="806" t="s">
        <v>278</v>
      </c>
    </row>
    <row r="225" spans="1:74" ht="171.75" x14ac:dyDescent="0.25">
      <c r="A225" s="1062"/>
      <c r="B225" s="928"/>
      <c r="C225" s="1179"/>
      <c r="D225" s="828"/>
      <c r="E225" s="831"/>
      <c r="F225" s="834"/>
      <c r="G225" s="804"/>
      <c r="H225" s="837"/>
      <c r="I225" s="798"/>
      <c r="J225" s="840"/>
      <c r="K225" s="843"/>
      <c r="L225" s="804"/>
      <c r="M225" s="874"/>
      <c r="N225" s="804"/>
      <c r="O225" s="804"/>
      <c r="P225" s="868"/>
      <c r="Q225" s="880"/>
      <c r="R225" s="798"/>
      <c r="S225" s="1365"/>
      <c r="T225" s="798"/>
      <c r="U225" s="1365"/>
      <c r="V225" s="798"/>
      <c r="W225" s="1365"/>
      <c r="X225" s="864"/>
      <c r="Y225" s="1365"/>
      <c r="Z225" s="1365"/>
      <c r="AA225" s="852"/>
      <c r="AB225" s="152">
        <v>2</v>
      </c>
      <c r="AC225" s="151" t="s">
        <v>1574</v>
      </c>
      <c r="AD225" s="151">
        <v>1</v>
      </c>
      <c r="AE225" s="151" t="s">
        <v>1784</v>
      </c>
      <c r="AF225" s="147" t="str">
        <f t="shared" si="20"/>
        <v>Probabilidad</v>
      </c>
      <c r="AG225" s="153" t="s">
        <v>216</v>
      </c>
      <c r="AH225" s="760">
        <f t="shared" si="21"/>
        <v>0.25</v>
      </c>
      <c r="AI225" s="153" t="s">
        <v>217</v>
      </c>
      <c r="AJ225" s="760">
        <f t="shared" si="22"/>
        <v>0.15</v>
      </c>
      <c r="AK225" s="149">
        <f t="shared" si="23"/>
        <v>0.4</v>
      </c>
      <c r="AL225" s="154">
        <f>IFERROR(IF(AND(AF224="Probabilidad",AF225="Probabilidad"),(AL224-(+AL224*AK225)),IF(AF225="Probabilidad",(S224-(+S224*AK225)),IF(AF225="Impacto",AL224,""))),"")</f>
        <v>0.14399999999999999</v>
      </c>
      <c r="AM225" s="154">
        <f>IFERROR(IF(AND(AF224="Impacto",AF225="Impacto"),(AM224-(+AM224*AK225)),IF(AF225="Impacto",(Y224-(Y224*AK225)),IF(AF225="Probabilidad",AM224,""))),"")</f>
        <v>0.4</v>
      </c>
      <c r="AN225" s="155" t="s">
        <v>952</v>
      </c>
      <c r="AO225" s="155" t="s">
        <v>296</v>
      </c>
      <c r="AP225" s="155" t="s">
        <v>243</v>
      </c>
      <c r="AQ225" s="155" t="s">
        <v>221</v>
      </c>
      <c r="AR225" s="837"/>
      <c r="AS225" s="855"/>
      <c r="AT225" s="855"/>
      <c r="AU225" s="852"/>
      <c r="AV225" s="855"/>
      <c r="AW225" s="855"/>
      <c r="AX225" s="852"/>
      <c r="AY225" s="852"/>
      <c r="AZ225" s="852"/>
      <c r="BA225" s="798"/>
      <c r="BB225" s="131"/>
      <c r="BC225" s="131"/>
      <c r="BD225" s="175" t="str">
        <f t="shared" si="24"/>
        <v/>
      </c>
      <c r="BE225" s="151"/>
      <c r="BF225" s="151"/>
      <c r="BG225" s="151"/>
      <c r="BH225" s="151"/>
      <c r="BI225" s="131"/>
      <c r="BJ225" s="131"/>
      <c r="BK225" s="131"/>
      <c r="BL225" s="131"/>
      <c r="BM225" s="157"/>
      <c r="BN225" s="157"/>
      <c r="BO225" s="157"/>
      <c r="BP225" s="157"/>
      <c r="BQ225" s="158" t="str">
        <f t="shared" si="25"/>
        <v/>
      </c>
      <c r="BR225" s="762" t="str">
        <f t="shared" si="26"/>
        <v/>
      </c>
      <c r="BS225" s="819"/>
      <c r="BT225" s="804"/>
      <c r="BU225" s="804"/>
      <c r="BV225" s="807"/>
    </row>
    <row r="226" spans="1:74" x14ac:dyDescent="0.25">
      <c r="A226" s="1062"/>
      <c r="B226" s="928"/>
      <c r="C226" s="1179"/>
      <c r="D226" s="828"/>
      <c r="E226" s="831"/>
      <c r="F226" s="834"/>
      <c r="G226" s="804"/>
      <c r="H226" s="837"/>
      <c r="I226" s="798"/>
      <c r="J226" s="840"/>
      <c r="K226" s="843"/>
      <c r="L226" s="804"/>
      <c r="M226" s="874"/>
      <c r="N226" s="804"/>
      <c r="O226" s="804"/>
      <c r="P226" s="868"/>
      <c r="Q226" s="880"/>
      <c r="R226" s="798"/>
      <c r="S226" s="1365"/>
      <c r="T226" s="798"/>
      <c r="U226" s="1365"/>
      <c r="V226" s="798"/>
      <c r="W226" s="1365"/>
      <c r="X226" s="864"/>
      <c r="Y226" s="1365"/>
      <c r="Z226" s="1365"/>
      <c r="AA226" s="852"/>
      <c r="AB226" s="152">
        <v>3</v>
      </c>
      <c r="AC226" s="151"/>
      <c r="AD226" s="151"/>
      <c r="AE226" s="151"/>
      <c r="AF226" s="147" t="str">
        <f t="shared" si="20"/>
        <v/>
      </c>
      <c r="AG226" s="153"/>
      <c r="AH226" s="760" t="str">
        <f t="shared" si="21"/>
        <v/>
      </c>
      <c r="AI226" s="153"/>
      <c r="AJ226" s="760" t="str">
        <f t="shared" si="22"/>
        <v/>
      </c>
      <c r="AK226" s="149" t="str">
        <f t="shared" si="23"/>
        <v/>
      </c>
      <c r="AL226" s="154" t="str">
        <f>IFERROR(IF(AND(AF225="Probabilidad",AF226="Probabilidad"),(AL225-(+AL225*AK226)),IF(AND(AF225="Impacto",AF226="Probabilidad"),(AL224-(+AL224*AK226)),IF(AF226="Impacto",AL225,""))),"")</f>
        <v/>
      </c>
      <c r="AM226" s="154" t="str">
        <f>IFERROR(IF(AND(AF225="Impacto",AF226="Impacto"),(AM225-(+AM225*AK226)),IF(AND(AF225="Probabilidad",AF226="Impacto"),(AM224-(+AM224*AK226)),IF(AF226="Probabilidad",AM225,""))),"")</f>
        <v/>
      </c>
      <c r="AN226" s="155"/>
      <c r="AO226" s="155"/>
      <c r="AP226" s="155"/>
      <c r="AQ226" s="155"/>
      <c r="AR226" s="837"/>
      <c r="AS226" s="855"/>
      <c r="AT226" s="855"/>
      <c r="AU226" s="852"/>
      <c r="AV226" s="855"/>
      <c r="AW226" s="855"/>
      <c r="AX226" s="852"/>
      <c r="AY226" s="852"/>
      <c r="AZ226" s="852"/>
      <c r="BA226" s="798"/>
      <c r="BB226" s="131"/>
      <c r="BC226" s="131"/>
      <c r="BD226" s="175" t="str">
        <f t="shared" si="24"/>
        <v/>
      </c>
      <c r="BE226" s="151"/>
      <c r="BF226" s="151"/>
      <c r="BG226" s="151"/>
      <c r="BH226" s="151"/>
      <c r="BI226" s="131"/>
      <c r="BJ226" s="131"/>
      <c r="BK226" s="131"/>
      <c r="BL226" s="131"/>
      <c r="BM226" s="157"/>
      <c r="BN226" s="157"/>
      <c r="BO226" s="157"/>
      <c r="BP226" s="157"/>
      <c r="BQ226" s="158" t="str">
        <f t="shared" si="25"/>
        <v/>
      </c>
      <c r="BR226" s="762" t="str">
        <f t="shared" si="26"/>
        <v/>
      </c>
      <c r="BS226" s="819"/>
      <c r="BT226" s="804"/>
      <c r="BU226" s="804"/>
      <c r="BV226" s="807"/>
    </row>
    <row r="227" spans="1:74" x14ac:dyDescent="0.25">
      <c r="A227" s="1062"/>
      <c r="B227" s="928"/>
      <c r="C227" s="1179"/>
      <c r="D227" s="828"/>
      <c r="E227" s="831"/>
      <c r="F227" s="834"/>
      <c r="G227" s="804"/>
      <c r="H227" s="837"/>
      <c r="I227" s="798"/>
      <c r="J227" s="840"/>
      <c r="K227" s="843"/>
      <c r="L227" s="804"/>
      <c r="M227" s="874"/>
      <c r="N227" s="804"/>
      <c r="O227" s="804"/>
      <c r="P227" s="868"/>
      <c r="Q227" s="880"/>
      <c r="R227" s="798"/>
      <c r="S227" s="1365"/>
      <c r="T227" s="798"/>
      <c r="U227" s="1365"/>
      <c r="V227" s="798"/>
      <c r="W227" s="1365"/>
      <c r="X227" s="864"/>
      <c r="Y227" s="1365"/>
      <c r="Z227" s="1365"/>
      <c r="AA227" s="852"/>
      <c r="AB227" s="152">
        <v>4</v>
      </c>
      <c r="AC227" s="151"/>
      <c r="AD227" s="151"/>
      <c r="AE227" s="151"/>
      <c r="AF227" s="147" t="str">
        <f t="shared" si="20"/>
        <v/>
      </c>
      <c r="AG227" s="153"/>
      <c r="AH227" s="760" t="str">
        <f t="shared" si="21"/>
        <v/>
      </c>
      <c r="AI227" s="153"/>
      <c r="AJ227" s="760" t="str">
        <f t="shared" si="22"/>
        <v/>
      </c>
      <c r="AK227" s="149" t="str">
        <f t="shared" si="23"/>
        <v/>
      </c>
      <c r="AL227" s="154" t="str">
        <f>IFERROR(IF(AND(AF226="Probabilidad",AF227="Probabilidad"),(AL226-(+AL226*AK227)),IF(AND(AF226="Impacto",AF227="Probabilidad"),(AL225-(+AL225*AK227)),IF(AF227="Impacto",AL226,""))),"")</f>
        <v/>
      </c>
      <c r="AM227" s="154" t="str">
        <f>IFERROR(IF(AND(AF226="Impacto",AF227="Impacto"),(AM226-(+AM226*AK227)),IF(AND(AF226="Probabilidad",AF227="Impacto"),(AM225-(+AM225*AK227)),IF(AF227="Probabilidad",AM226,""))),"")</f>
        <v/>
      </c>
      <c r="AN227" s="155"/>
      <c r="AO227" s="155"/>
      <c r="AP227" s="155"/>
      <c r="AQ227" s="155"/>
      <c r="AR227" s="837"/>
      <c r="AS227" s="855"/>
      <c r="AT227" s="855"/>
      <c r="AU227" s="852"/>
      <c r="AV227" s="855"/>
      <c r="AW227" s="855"/>
      <c r="AX227" s="852"/>
      <c r="AY227" s="852"/>
      <c r="AZ227" s="852"/>
      <c r="BA227" s="798"/>
      <c r="BB227" s="131"/>
      <c r="BC227" s="131"/>
      <c r="BD227" s="175" t="str">
        <f t="shared" si="24"/>
        <v/>
      </c>
      <c r="BE227" s="151"/>
      <c r="BF227" s="151"/>
      <c r="BG227" s="151"/>
      <c r="BH227" s="151"/>
      <c r="BI227" s="131"/>
      <c r="BJ227" s="131"/>
      <c r="BK227" s="131"/>
      <c r="BL227" s="131"/>
      <c r="BM227" s="157"/>
      <c r="BN227" s="157"/>
      <c r="BO227" s="157"/>
      <c r="BP227" s="157"/>
      <c r="BQ227" s="158" t="str">
        <f t="shared" si="25"/>
        <v/>
      </c>
      <c r="BR227" s="762" t="str">
        <f t="shared" si="26"/>
        <v/>
      </c>
      <c r="BS227" s="819"/>
      <c r="BT227" s="804"/>
      <c r="BU227" s="804"/>
      <c r="BV227" s="807"/>
    </row>
    <row r="228" spans="1:74" x14ac:dyDescent="0.25">
      <c r="A228" s="1062"/>
      <c r="B228" s="928"/>
      <c r="C228" s="1179"/>
      <c r="D228" s="828"/>
      <c r="E228" s="831"/>
      <c r="F228" s="834"/>
      <c r="G228" s="804"/>
      <c r="H228" s="837"/>
      <c r="I228" s="798"/>
      <c r="J228" s="840"/>
      <c r="K228" s="843"/>
      <c r="L228" s="804"/>
      <c r="M228" s="874"/>
      <c r="N228" s="804"/>
      <c r="O228" s="804"/>
      <c r="P228" s="868"/>
      <c r="Q228" s="880"/>
      <c r="R228" s="798"/>
      <c r="S228" s="1365"/>
      <c r="T228" s="798"/>
      <c r="U228" s="1365"/>
      <c r="V228" s="798"/>
      <c r="W228" s="1365"/>
      <c r="X228" s="864"/>
      <c r="Y228" s="1365"/>
      <c r="Z228" s="1365"/>
      <c r="AA228" s="852"/>
      <c r="AB228" s="152">
        <v>5</v>
      </c>
      <c r="AC228" s="151"/>
      <c r="AD228" s="151"/>
      <c r="AE228" s="151"/>
      <c r="AF228" s="147" t="str">
        <f t="shared" si="20"/>
        <v/>
      </c>
      <c r="AG228" s="153"/>
      <c r="AH228" s="760" t="str">
        <f t="shared" si="21"/>
        <v/>
      </c>
      <c r="AI228" s="153"/>
      <c r="AJ228" s="760" t="str">
        <f t="shared" si="22"/>
        <v/>
      </c>
      <c r="AK228" s="149" t="str">
        <f t="shared" si="23"/>
        <v/>
      </c>
      <c r="AL228" s="154" t="str">
        <f>IFERROR(IF(AND(AF227="Probabilidad",AF228="Probabilidad"),(AL227-(+AL227*AK228)),IF(AND(AF227="Impacto",AF228="Probabilidad"),(AL226-(+AL226*AK228)),IF(AF228="Impacto",AL227,""))),"")</f>
        <v/>
      </c>
      <c r="AM228" s="154" t="str">
        <f>IFERROR(IF(AND(AF227="Impacto",AF228="Impacto"),(AM227-(+AM227*AK228)),IF(AND(AF227="Probabilidad",AF228="Impacto"),(AM226-(+AM226*AK228)),IF(AF228="Probabilidad",AM227,""))),"")</f>
        <v/>
      </c>
      <c r="AN228" s="155"/>
      <c r="AO228" s="155"/>
      <c r="AP228" s="155"/>
      <c r="AQ228" s="155"/>
      <c r="AR228" s="837"/>
      <c r="AS228" s="855"/>
      <c r="AT228" s="855"/>
      <c r="AU228" s="852"/>
      <c r="AV228" s="855"/>
      <c r="AW228" s="855"/>
      <c r="AX228" s="852"/>
      <c r="AY228" s="852"/>
      <c r="AZ228" s="852"/>
      <c r="BA228" s="798"/>
      <c r="BB228" s="131"/>
      <c r="BC228" s="131"/>
      <c r="BD228" s="175" t="str">
        <f t="shared" si="24"/>
        <v/>
      </c>
      <c r="BE228" s="151"/>
      <c r="BF228" s="151"/>
      <c r="BG228" s="151"/>
      <c r="BH228" s="151"/>
      <c r="BI228" s="131"/>
      <c r="BJ228" s="131"/>
      <c r="BK228" s="131"/>
      <c r="BL228" s="131"/>
      <c r="BM228" s="157"/>
      <c r="BN228" s="157"/>
      <c r="BO228" s="157"/>
      <c r="BP228" s="157"/>
      <c r="BQ228" s="158" t="str">
        <f t="shared" si="25"/>
        <v/>
      </c>
      <c r="BR228" s="762" t="str">
        <f t="shared" si="26"/>
        <v/>
      </c>
      <c r="BS228" s="819"/>
      <c r="BT228" s="804"/>
      <c r="BU228" s="804"/>
      <c r="BV228" s="807"/>
    </row>
    <row r="229" spans="1:74" ht="15.75" thickBot="1" x14ac:dyDescent="0.3">
      <c r="A229" s="1062"/>
      <c r="B229" s="928"/>
      <c r="C229" s="1179"/>
      <c r="D229" s="829"/>
      <c r="E229" s="832"/>
      <c r="F229" s="835"/>
      <c r="G229" s="805"/>
      <c r="H229" s="838"/>
      <c r="I229" s="799"/>
      <c r="J229" s="841"/>
      <c r="K229" s="844"/>
      <c r="L229" s="805"/>
      <c r="M229" s="875"/>
      <c r="N229" s="805"/>
      <c r="O229" s="805"/>
      <c r="P229" s="869"/>
      <c r="Q229" s="881"/>
      <c r="R229" s="799"/>
      <c r="S229" s="1366"/>
      <c r="T229" s="799"/>
      <c r="U229" s="1366"/>
      <c r="V229" s="799"/>
      <c r="W229" s="1366"/>
      <c r="X229" s="865"/>
      <c r="Y229" s="1366"/>
      <c r="Z229" s="1366"/>
      <c r="AA229" s="853"/>
      <c r="AB229" s="164">
        <v>6</v>
      </c>
      <c r="AC229" s="162"/>
      <c r="AD229" s="162"/>
      <c r="AE229" s="162"/>
      <c r="AF229" s="99" t="str">
        <f t="shared" si="20"/>
        <v/>
      </c>
      <c r="AG229" s="242"/>
      <c r="AH229" s="763" t="str">
        <f t="shared" si="21"/>
        <v/>
      </c>
      <c r="AI229" s="242"/>
      <c r="AJ229" s="763" t="str">
        <f t="shared" si="22"/>
        <v/>
      </c>
      <c r="AK229" s="166" t="str">
        <f t="shared" si="23"/>
        <v/>
      </c>
      <c r="AL229" s="154" t="str">
        <f>IFERROR(IF(AND(AF228="Probabilidad",AF229="Probabilidad"),(AL228-(+AL228*AK229)),IF(AND(AF228="Impacto",AF229="Probabilidad"),(AL227-(+AL227*AK229)),IF(AF229="Impacto",AL228,""))),"")</f>
        <v/>
      </c>
      <c r="AM229" s="154" t="str">
        <f>IFERROR(IF(AND(AF228="Impacto",AF229="Impacto"),(AM228-(+AM228*AK229)),IF(AND(AF228="Probabilidad",AF229="Impacto"),(AM227-(+AM227*AK229)),IF(AF229="Probabilidad",AM228,""))),"")</f>
        <v/>
      </c>
      <c r="AN229" s="52"/>
      <c r="AO229" s="52"/>
      <c r="AP229" s="52"/>
      <c r="AQ229" s="52"/>
      <c r="AR229" s="838"/>
      <c r="AS229" s="856"/>
      <c r="AT229" s="856"/>
      <c r="AU229" s="853"/>
      <c r="AV229" s="856"/>
      <c r="AW229" s="856"/>
      <c r="AX229" s="853"/>
      <c r="AY229" s="853"/>
      <c r="AZ229" s="853"/>
      <c r="BA229" s="799"/>
      <c r="BB229" s="169"/>
      <c r="BC229" s="169"/>
      <c r="BD229" s="178" t="str">
        <f t="shared" si="24"/>
        <v/>
      </c>
      <c r="BE229" s="162"/>
      <c r="BF229" s="162"/>
      <c r="BG229" s="162"/>
      <c r="BH229" s="162"/>
      <c r="BI229" s="169"/>
      <c r="BJ229" s="169"/>
      <c r="BK229" s="169"/>
      <c r="BL229" s="169"/>
      <c r="BM229" s="170"/>
      <c r="BN229" s="170"/>
      <c r="BO229" s="170"/>
      <c r="BP229" s="170"/>
      <c r="BQ229" s="171" t="str">
        <f t="shared" si="25"/>
        <v/>
      </c>
      <c r="BR229" s="764" t="str">
        <f t="shared" si="26"/>
        <v/>
      </c>
      <c r="BS229" s="820"/>
      <c r="BT229" s="805"/>
      <c r="BU229" s="805"/>
      <c r="BV229" s="808"/>
    </row>
    <row r="230" spans="1:74" ht="120" x14ac:dyDescent="0.25">
      <c r="A230" s="1062"/>
      <c r="B230" s="928"/>
      <c r="C230" s="1179"/>
      <c r="D230" s="827" t="s">
        <v>1533</v>
      </c>
      <c r="E230" s="830" t="s">
        <v>419</v>
      </c>
      <c r="F230" s="833">
        <v>8</v>
      </c>
      <c r="G230" s="803" t="s">
        <v>1781</v>
      </c>
      <c r="H230" s="836" t="s">
        <v>1374</v>
      </c>
      <c r="I230" s="797" t="s">
        <v>1344</v>
      </c>
      <c r="J230" s="839" t="s">
        <v>3008</v>
      </c>
      <c r="K230" s="842" t="s">
        <v>324</v>
      </c>
      <c r="L230" s="803" t="s">
        <v>325</v>
      </c>
      <c r="M230" s="873" t="s">
        <v>1535</v>
      </c>
      <c r="N230" s="803" t="s">
        <v>1785</v>
      </c>
      <c r="O230" s="803" t="s">
        <v>1786</v>
      </c>
      <c r="P230" s="867" t="s">
        <v>609</v>
      </c>
      <c r="Q230" s="879" t="s">
        <v>609</v>
      </c>
      <c r="R230" s="797" t="s">
        <v>272</v>
      </c>
      <c r="S230" s="1364">
        <f>IF(R230="Muy Alta",100%,IF(R230="Alta",80%,IF(R230="Media",60%,IF(R230="Baja",40%,IF(R230="Muy Baja",20%,"")))))</f>
        <v>0.2</v>
      </c>
      <c r="T230" s="797" t="s">
        <v>328</v>
      </c>
      <c r="U230" s="1364">
        <f>IF(T230="Catastrófico",100%,IF(T230="Mayor",80%,IF(T230="Moderado",60%,IF(T230="Menor",40%,IF(T230="Leve",20%,"")))))</f>
        <v>0.2</v>
      </c>
      <c r="V230" s="797" t="s">
        <v>328</v>
      </c>
      <c r="W230" s="1364">
        <f>IF(V230="Catastrófico",100%,IF(V230="Mayor",80%,IF(V230="Moderado",60%,IF(V230="Menor",40%,IF(V230="Leve",20%,"")))))</f>
        <v>0.2</v>
      </c>
      <c r="X230" s="863" t="str">
        <f>IF(Y230=100%,"Catastrófico",IF(Y230=80%,"Mayor",IF(Y230=60%,"Moderado",IF(Y230=40%,"Menor",IF(Y230=20%,"Leve","")))))</f>
        <v>Leve</v>
      </c>
      <c r="Y230" s="1364">
        <f>IF(AND(U230="",W230=""),"",MAX(U230,W230))</f>
        <v>0.2</v>
      </c>
      <c r="Z230" s="1364" t="str">
        <f>CONCATENATE(R230,X230)</f>
        <v>Muy BajaLeve</v>
      </c>
      <c r="AA230" s="851" t="str">
        <f>IF(Z230="Muy AltaLeve","Alto",IF(Z230="Muy AltaMenor","Alto",IF(Z230="Muy AltaModerado","Alto",IF(Z230="Muy AltaMayor","Alto",IF(Z230="Muy AltaCatastrófico","Extremo",IF(Z230="AltaLeve","Moderado",IF(Z230="AltaMenor","Moderado",IF(Z230="AltaModerado","Alto",IF(Z230="AltaMayor","Alto",IF(Z230="AltaCatastrófico","Extremo",IF(Z230="MediaLeve","Moderado",IF(Z230="MediaMenor","Moderado",IF(Z230="MediaModerado","Moderado",IF(Z230="MediaMayor","Alto",IF(Z230="MediaCatastrófico","Extremo",IF(Z230="BajaLeve","Bajo",IF(Z230="BajaMenor","Moderado",IF(Z230="BajaModerado","Moderado",IF(Z230="BajaMayor","Alto",IF(Z230="BajaCatastrófico","Extremo",IF(Z230="Muy BajaLeve","Bajo",IF(Z230="Muy BajaMenor","Bajo",IF(Z230="Muy BajaModerado","Moderado",IF(Z230="Muy BajaMayor","Alto",IF(Z230="Muy BajaCatastrófico","Extremo","")))))))))))))))))))))))))</f>
        <v>Bajo</v>
      </c>
      <c r="AB230" s="98">
        <v>1</v>
      </c>
      <c r="AC230" s="151" t="s">
        <v>1553</v>
      </c>
      <c r="AD230" s="9" t="s">
        <v>1768</v>
      </c>
      <c r="AE230" s="9" t="s">
        <v>1620</v>
      </c>
      <c r="AF230" s="100" t="str">
        <f t="shared" si="20"/>
        <v>Probabilidad</v>
      </c>
      <c r="AG230" s="10" t="s">
        <v>216</v>
      </c>
      <c r="AH230" s="759">
        <f t="shared" si="21"/>
        <v>0.25</v>
      </c>
      <c r="AI230" s="10" t="s">
        <v>217</v>
      </c>
      <c r="AJ230" s="759">
        <f t="shared" si="22"/>
        <v>0.15</v>
      </c>
      <c r="AK230" s="102">
        <f t="shared" si="23"/>
        <v>0.4</v>
      </c>
      <c r="AL230" s="101">
        <f>IFERROR(IF(AF230="Probabilidad",(S230-(+S230*AK230)),IF(AF230="Impacto",S230,"")),"")</f>
        <v>0.12</v>
      </c>
      <c r="AM230" s="101">
        <f>IFERROR(IF(AF230="Impacto",(Y230-(+Y230*AK230)),IF(AF230="Probabilidad",Y230,"")),"")</f>
        <v>0.2</v>
      </c>
      <c r="AN230" s="51" t="s">
        <v>952</v>
      </c>
      <c r="AO230" s="51" t="s">
        <v>247</v>
      </c>
      <c r="AP230" s="51" t="s">
        <v>243</v>
      </c>
      <c r="AQ230" s="51" t="s">
        <v>221</v>
      </c>
      <c r="AR230" s="866" t="s">
        <v>1578</v>
      </c>
      <c r="AS230" s="854">
        <f>S230</f>
        <v>0.2</v>
      </c>
      <c r="AT230" s="854">
        <f>IF(AL230="","",MIN(AL230:AL235))</f>
        <v>7.1999999999999995E-2</v>
      </c>
      <c r="AU230" s="851" t="str">
        <f>IFERROR(IF(AT230="","",IF(AT230&lt;=0.2,"Muy Baja",IF(AT230&lt;=0.4,"Baja",IF(AT230&lt;=0.6,"Media",IF(AT230&lt;=0.8,"Alta","Muy Alta"))))),"")</f>
        <v>Muy Baja</v>
      </c>
      <c r="AV230" s="854">
        <f>Y230</f>
        <v>0.2</v>
      </c>
      <c r="AW230" s="854">
        <f>IF(AM230="","",MIN(AM230:AM235))</f>
        <v>0.2</v>
      </c>
      <c r="AX230" s="851" t="str">
        <f>IFERROR(IF(AW230="","",IF(AW230&lt;=0.2,"Leve",IF(AW230&lt;=0.4,"Menor",IF(AW230&lt;=0.6,"Moderado",IF(AW230&lt;=0.8,"Mayor","Catastrófico"))))),"")</f>
        <v>Leve</v>
      </c>
      <c r="AY230" s="851" t="str">
        <f>AA230</f>
        <v>Bajo</v>
      </c>
      <c r="AZ230" s="851" t="str">
        <f>IFERROR(IF(OR(AND(AU230="Muy Baja",AX230="Leve"),AND(AU230="Muy Baja",AX230="Menor"),AND(AU230="Baja",AX230="Leve")),"Bajo",IF(OR(AND(AU230="Muy baja",AX230="Moderado"),AND(AU230="Baja",AX230="Menor"),AND(AU230="Baja",AX230="Moderado"),AND(AU230="Media",AX230="Leve"),AND(AU230="Media",AX230="Menor"),AND(AU230="Media",AX230="Moderado"),AND(AU230="Alta",AX230="Leve"),AND(AU230="Alta",AX230="Menor")),"Moderado",IF(OR(AND(AU230="Muy Baja",AX230="Mayor"),AND(AU230="Baja",AX230="Mayor"),AND(AU230="Media",AX230="Mayor"),AND(AU230="Alta",AX230="Moderado"),AND(AU230="Alta",AX230="Mayor"),AND(AU230="Muy Alta",AX230="Leve"),AND(AU230="Muy Alta",AX230="Menor"),AND(AU230="Muy Alta",AX230="Moderado"),AND(AU230="Muy Alta",AX230="Mayor")),"Alto",IF(OR(AND(AU230="Muy Baja",AX230="Catastrófico"),AND(AU230="Baja",AX230="Catastrófico"),AND(AU230="Media",AX230="Catastrófico"),AND(AU230="Alta",AX230="Catastrófico"),AND(AU230="Muy Alta",AX230="Catastrófico")),"Extremo","")))),"")</f>
        <v>Bajo</v>
      </c>
      <c r="BA230" s="797" t="s">
        <v>257</v>
      </c>
      <c r="BB230" s="47"/>
      <c r="BC230" s="47"/>
      <c r="BD230" s="104" t="str">
        <f t="shared" si="24"/>
        <v/>
      </c>
      <c r="BE230" s="9"/>
      <c r="BF230" s="9"/>
      <c r="BG230" s="9"/>
      <c r="BH230" s="9"/>
      <c r="BI230" s="47"/>
      <c r="BJ230" s="47"/>
      <c r="BK230" s="47"/>
      <c r="BL230" s="47"/>
      <c r="BM230" s="49"/>
      <c r="BN230" s="49"/>
      <c r="BO230" s="49"/>
      <c r="BP230" s="49"/>
      <c r="BQ230" s="105" t="str">
        <f t="shared" si="25"/>
        <v/>
      </c>
      <c r="BR230" s="761" t="str">
        <f t="shared" si="26"/>
        <v/>
      </c>
      <c r="BS230" s="818" t="s">
        <v>278</v>
      </c>
      <c r="BT230" s="803" t="s">
        <v>2895</v>
      </c>
      <c r="BU230" s="803" t="s">
        <v>278</v>
      </c>
      <c r="BV230" s="806" t="s">
        <v>278</v>
      </c>
    </row>
    <row r="231" spans="1:74" ht="171.75" x14ac:dyDescent="0.25">
      <c r="A231" s="1062"/>
      <c r="B231" s="928"/>
      <c r="C231" s="1179"/>
      <c r="D231" s="828"/>
      <c r="E231" s="831"/>
      <c r="F231" s="834"/>
      <c r="G231" s="804"/>
      <c r="H231" s="837"/>
      <c r="I231" s="798"/>
      <c r="J231" s="840"/>
      <c r="K231" s="843"/>
      <c r="L231" s="804"/>
      <c r="M231" s="874"/>
      <c r="N231" s="804"/>
      <c r="O231" s="804"/>
      <c r="P231" s="868"/>
      <c r="Q231" s="880"/>
      <c r="R231" s="798"/>
      <c r="S231" s="1365"/>
      <c r="T231" s="798"/>
      <c r="U231" s="1365"/>
      <c r="V231" s="798"/>
      <c r="W231" s="1365"/>
      <c r="X231" s="864"/>
      <c r="Y231" s="1365"/>
      <c r="Z231" s="1365"/>
      <c r="AA231" s="852"/>
      <c r="AB231" s="152">
        <v>2</v>
      </c>
      <c r="AC231" s="151" t="s">
        <v>1787</v>
      </c>
      <c r="AD231" s="151">
        <v>1</v>
      </c>
      <c r="AE231" s="151" t="s">
        <v>1788</v>
      </c>
      <c r="AF231" s="147" t="str">
        <f t="shared" si="20"/>
        <v>Probabilidad</v>
      </c>
      <c r="AG231" s="153" t="s">
        <v>216</v>
      </c>
      <c r="AH231" s="760">
        <f t="shared" si="21"/>
        <v>0.25</v>
      </c>
      <c r="AI231" s="153" t="s">
        <v>217</v>
      </c>
      <c r="AJ231" s="760">
        <f t="shared" si="22"/>
        <v>0.15</v>
      </c>
      <c r="AK231" s="149">
        <f t="shared" si="23"/>
        <v>0.4</v>
      </c>
      <c r="AL231" s="154">
        <f>IFERROR(IF(AND(AF230="Probabilidad",AF231="Probabilidad"),(AL230-(+AL230*AK231)),IF(AF231="Probabilidad",(S230-(+S230*AK231)),IF(AF231="Impacto",AL230,""))),"")</f>
        <v>7.1999999999999995E-2</v>
      </c>
      <c r="AM231" s="154">
        <f>IFERROR(IF(AND(AF230="Impacto",AF231="Impacto"),(AM230-(+AM230*AK231)),IF(AF231="Impacto",(Y230-(Y230*AK231)),IF(AF231="Probabilidad",AM230,""))),"")</f>
        <v>0.2</v>
      </c>
      <c r="AN231" s="155" t="s">
        <v>952</v>
      </c>
      <c r="AO231" s="155" t="s">
        <v>296</v>
      </c>
      <c r="AP231" s="155" t="s">
        <v>243</v>
      </c>
      <c r="AQ231" s="155" t="s">
        <v>221</v>
      </c>
      <c r="AR231" s="837"/>
      <c r="AS231" s="855"/>
      <c r="AT231" s="855"/>
      <c r="AU231" s="852"/>
      <c r="AV231" s="855"/>
      <c r="AW231" s="855"/>
      <c r="AX231" s="852"/>
      <c r="AY231" s="852"/>
      <c r="AZ231" s="852"/>
      <c r="BA231" s="798"/>
      <c r="BB231" s="131"/>
      <c r="BC231" s="131"/>
      <c r="BD231" s="175" t="str">
        <f t="shared" si="24"/>
        <v/>
      </c>
      <c r="BE231" s="151"/>
      <c r="BF231" s="151"/>
      <c r="BG231" s="151"/>
      <c r="BH231" s="151"/>
      <c r="BI231" s="131"/>
      <c r="BJ231" s="131"/>
      <c r="BK231" s="131"/>
      <c r="BL231" s="131"/>
      <c r="BM231" s="157"/>
      <c r="BN231" s="157"/>
      <c r="BO231" s="157"/>
      <c r="BP231" s="157"/>
      <c r="BQ231" s="158" t="str">
        <f t="shared" si="25"/>
        <v/>
      </c>
      <c r="BR231" s="762" t="str">
        <f t="shared" si="26"/>
        <v/>
      </c>
      <c r="BS231" s="819"/>
      <c r="BT231" s="804"/>
      <c r="BU231" s="804"/>
      <c r="BV231" s="807"/>
    </row>
    <row r="232" spans="1:74" x14ac:dyDescent="0.25">
      <c r="A232" s="1062"/>
      <c r="B232" s="928"/>
      <c r="C232" s="1179"/>
      <c r="D232" s="828"/>
      <c r="E232" s="831"/>
      <c r="F232" s="834"/>
      <c r="G232" s="804"/>
      <c r="H232" s="837"/>
      <c r="I232" s="798"/>
      <c r="J232" s="840"/>
      <c r="K232" s="843"/>
      <c r="L232" s="804"/>
      <c r="M232" s="874"/>
      <c r="N232" s="804"/>
      <c r="O232" s="804"/>
      <c r="P232" s="868"/>
      <c r="Q232" s="880"/>
      <c r="R232" s="798"/>
      <c r="S232" s="1365"/>
      <c r="T232" s="798"/>
      <c r="U232" s="1365"/>
      <c r="V232" s="798"/>
      <c r="W232" s="1365"/>
      <c r="X232" s="864"/>
      <c r="Y232" s="1365"/>
      <c r="Z232" s="1365"/>
      <c r="AA232" s="852"/>
      <c r="AB232" s="152">
        <v>3</v>
      </c>
      <c r="AC232" s="151"/>
      <c r="AD232" s="151"/>
      <c r="AE232" s="151"/>
      <c r="AF232" s="147" t="str">
        <f t="shared" si="20"/>
        <v/>
      </c>
      <c r="AG232" s="153"/>
      <c r="AH232" s="760" t="str">
        <f t="shared" si="21"/>
        <v/>
      </c>
      <c r="AI232" s="153"/>
      <c r="AJ232" s="760" t="str">
        <f t="shared" si="22"/>
        <v/>
      </c>
      <c r="AK232" s="149" t="str">
        <f t="shared" si="23"/>
        <v/>
      </c>
      <c r="AL232" s="154" t="str">
        <f>IFERROR(IF(AND(AF231="Probabilidad",AF232="Probabilidad"),(AL231-(+AL231*AK232)),IF(AND(AF231="Impacto",AF232="Probabilidad"),(AL230-(+AL230*AK232)),IF(AF232="Impacto",AL231,""))),"")</f>
        <v/>
      </c>
      <c r="AM232" s="154" t="str">
        <f>IFERROR(IF(AND(AF231="Impacto",AF232="Impacto"),(AM231-(+AM231*AK232)),IF(AND(AF231="Probabilidad",AF232="Impacto"),(AM230-(+AM230*AK232)),IF(AF232="Probabilidad",AM231,""))),"")</f>
        <v/>
      </c>
      <c r="AN232" s="155"/>
      <c r="AO232" s="155"/>
      <c r="AP232" s="155"/>
      <c r="AQ232" s="155"/>
      <c r="AR232" s="837"/>
      <c r="AS232" s="855"/>
      <c r="AT232" s="855"/>
      <c r="AU232" s="852"/>
      <c r="AV232" s="855"/>
      <c r="AW232" s="855"/>
      <c r="AX232" s="852"/>
      <c r="AY232" s="852"/>
      <c r="AZ232" s="852"/>
      <c r="BA232" s="798"/>
      <c r="BB232" s="131"/>
      <c r="BC232" s="131"/>
      <c r="BD232" s="175" t="str">
        <f t="shared" si="24"/>
        <v/>
      </c>
      <c r="BE232" s="151"/>
      <c r="BF232" s="151"/>
      <c r="BG232" s="151"/>
      <c r="BH232" s="151"/>
      <c r="BI232" s="131"/>
      <c r="BJ232" s="131"/>
      <c r="BK232" s="131"/>
      <c r="BL232" s="131"/>
      <c r="BM232" s="157"/>
      <c r="BN232" s="157"/>
      <c r="BO232" s="157"/>
      <c r="BP232" s="157"/>
      <c r="BQ232" s="158" t="str">
        <f t="shared" si="25"/>
        <v/>
      </c>
      <c r="BR232" s="762" t="str">
        <f t="shared" si="26"/>
        <v/>
      </c>
      <c r="BS232" s="819"/>
      <c r="BT232" s="804"/>
      <c r="BU232" s="804"/>
      <c r="BV232" s="807"/>
    </row>
    <row r="233" spans="1:74" x14ac:dyDescent="0.25">
      <c r="A233" s="1062"/>
      <c r="B233" s="928"/>
      <c r="C233" s="1179"/>
      <c r="D233" s="828"/>
      <c r="E233" s="831"/>
      <c r="F233" s="834"/>
      <c r="G233" s="804"/>
      <c r="H233" s="837"/>
      <c r="I233" s="798"/>
      <c r="J233" s="840"/>
      <c r="K233" s="843"/>
      <c r="L233" s="804"/>
      <c r="M233" s="874"/>
      <c r="N233" s="804"/>
      <c r="O233" s="804"/>
      <c r="P233" s="868"/>
      <c r="Q233" s="880"/>
      <c r="R233" s="798"/>
      <c r="S233" s="1365"/>
      <c r="T233" s="798"/>
      <c r="U233" s="1365"/>
      <c r="V233" s="798"/>
      <c r="W233" s="1365"/>
      <c r="X233" s="864"/>
      <c r="Y233" s="1365"/>
      <c r="Z233" s="1365"/>
      <c r="AA233" s="852"/>
      <c r="AB233" s="152">
        <v>4</v>
      </c>
      <c r="AC233" s="151"/>
      <c r="AD233" s="151"/>
      <c r="AE233" s="151"/>
      <c r="AF233" s="147" t="str">
        <f t="shared" si="20"/>
        <v/>
      </c>
      <c r="AG233" s="153"/>
      <c r="AH233" s="760" t="str">
        <f t="shared" si="21"/>
        <v/>
      </c>
      <c r="AI233" s="153"/>
      <c r="AJ233" s="760" t="str">
        <f t="shared" si="22"/>
        <v/>
      </c>
      <c r="AK233" s="149" t="str">
        <f t="shared" si="23"/>
        <v/>
      </c>
      <c r="AL233" s="154" t="str">
        <f>IFERROR(IF(AND(AF232="Probabilidad",AF233="Probabilidad"),(AL232-(+AL232*AK233)),IF(AND(AF232="Impacto",AF233="Probabilidad"),(AL231-(+AL231*AK233)),IF(AF233="Impacto",AL232,""))),"")</f>
        <v/>
      </c>
      <c r="AM233" s="174" t="str">
        <f>IFERROR(IF(AND(AF232="Impacto",AF233="Impacto"),(AM232-(+AM232*AK233)),IF(AND(AF232="Probabilidad",AF233="Impacto"),(AM231-(+AM231*AK233)),IF(AF233="Probabilidad",AM232,""))),"")</f>
        <v/>
      </c>
      <c r="AN233" s="155"/>
      <c r="AO233" s="155"/>
      <c r="AP233" s="155"/>
      <c r="AQ233" s="155"/>
      <c r="AR233" s="837"/>
      <c r="AS233" s="855"/>
      <c r="AT233" s="855"/>
      <c r="AU233" s="852"/>
      <c r="AV233" s="855"/>
      <c r="AW233" s="855"/>
      <c r="AX233" s="852"/>
      <c r="AY233" s="852"/>
      <c r="AZ233" s="852"/>
      <c r="BA233" s="798"/>
      <c r="BB233" s="131"/>
      <c r="BC233" s="131"/>
      <c r="BD233" s="175" t="str">
        <f t="shared" si="24"/>
        <v/>
      </c>
      <c r="BE233" s="151"/>
      <c r="BF233" s="151"/>
      <c r="BG233" s="151"/>
      <c r="BH233" s="151"/>
      <c r="BI233" s="131"/>
      <c r="BJ233" s="131"/>
      <c r="BK233" s="131"/>
      <c r="BL233" s="131"/>
      <c r="BM233" s="157"/>
      <c r="BN233" s="157"/>
      <c r="BO233" s="157"/>
      <c r="BP233" s="157"/>
      <c r="BQ233" s="158" t="str">
        <f t="shared" si="25"/>
        <v/>
      </c>
      <c r="BR233" s="762" t="str">
        <f t="shared" si="26"/>
        <v/>
      </c>
      <c r="BS233" s="819"/>
      <c r="BT233" s="804"/>
      <c r="BU233" s="804"/>
      <c r="BV233" s="807"/>
    </row>
    <row r="234" spans="1:74" x14ac:dyDescent="0.25">
      <c r="A234" s="1062"/>
      <c r="B234" s="928"/>
      <c r="C234" s="1179"/>
      <c r="D234" s="828"/>
      <c r="E234" s="831"/>
      <c r="F234" s="834"/>
      <c r="G234" s="804"/>
      <c r="H234" s="837"/>
      <c r="I234" s="798"/>
      <c r="J234" s="840"/>
      <c r="K234" s="843"/>
      <c r="L234" s="804"/>
      <c r="M234" s="874"/>
      <c r="N234" s="804"/>
      <c r="O234" s="804"/>
      <c r="P234" s="868"/>
      <c r="Q234" s="880"/>
      <c r="R234" s="798"/>
      <c r="S234" s="1365"/>
      <c r="T234" s="798"/>
      <c r="U234" s="1365"/>
      <c r="V234" s="798"/>
      <c r="W234" s="1365"/>
      <c r="X234" s="864"/>
      <c r="Y234" s="1365"/>
      <c r="Z234" s="1365"/>
      <c r="AA234" s="852"/>
      <c r="AB234" s="152">
        <v>5</v>
      </c>
      <c r="AC234" s="151"/>
      <c r="AD234" s="151"/>
      <c r="AE234" s="151"/>
      <c r="AF234" s="147" t="str">
        <f t="shared" si="20"/>
        <v/>
      </c>
      <c r="AG234" s="153"/>
      <c r="AH234" s="760" t="str">
        <f t="shared" si="21"/>
        <v/>
      </c>
      <c r="AI234" s="153"/>
      <c r="AJ234" s="760" t="str">
        <f t="shared" si="22"/>
        <v/>
      </c>
      <c r="AK234" s="149" t="str">
        <f t="shared" si="23"/>
        <v/>
      </c>
      <c r="AL234" s="154" t="str">
        <f>IFERROR(IF(AND(AF233="Probabilidad",AF234="Probabilidad"),(AL233-(+AL233*AK234)),IF(AND(AF233="Impacto",AF234="Probabilidad"),(AL232-(+AL232*AK234)),IF(AF234="Impacto",AL233,""))),"")</f>
        <v/>
      </c>
      <c r="AM234" s="154" t="str">
        <f>IFERROR(IF(AND(AF233="Impacto",AF234="Impacto"),(AM233-(+AM233*AK234)),IF(AND(AF233="Probabilidad",AF234="Impacto"),(AM232-(+AM232*AK234)),IF(AF234="Probabilidad",AM233,""))),"")</f>
        <v/>
      </c>
      <c r="AN234" s="155"/>
      <c r="AO234" s="155"/>
      <c r="AP234" s="155"/>
      <c r="AQ234" s="155"/>
      <c r="AR234" s="837"/>
      <c r="AS234" s="855"/>
      <c r="AT234" s="855"/>
      <c r="AU234" s="852"/>
      <c r="AV234" s="855"/>
      <c r="AW234" s="855"/>
      <c r="AX234" s="852"/>
      <c r="AY234" s="852"/>
      <c r="AZ234" s="852"/>
      <c r="BA234" s="798"/>
      <c r="BB234" s="131"/>
      <c r="BC234" s="131"/>
      <c r="BD234" s="175" t="str">
        <f t="shared" si="24"/>
        <v/>
      </c>
      <c r="BE234" s="151"/>
      <c r="BF234" s="151"/>
      <c r="BG234" s="151"/>
      <c r="BH234" s="151"/>
      <c r="BI234" s="131"/>
      <c r="BJ234" s="131"/>
      <c r="BK234" s="131"/>
      <c r="BL234" s="131"/>
      <c r="BM234" s="157"/>
      <c r="BN234" s="157"/>
      <c r="BO234" s="157"/>
      <c r="BP234" s="157"/>
      <c r="BQ234" s="158" t="str">
        <f t="shared" si="25"/>
        <v/>
      </c>
      <c r="BR234" s="762" t="str">
        <f t="shared" si="26"/>
        <v/>
      </c>
      <c r="BS234" s="819"/>
      <c r="BT234" s="804"/>
      <c r="BU234" s="804"/>
      <c r="BV234" s="807"/>
    </row>
    <row r="235" spans="1:74" ht="15.75" thickBot="1" x14ac:dyDescent="0.3">
      <c r="A235" s="1062"/>
      <c r="B235" s="928"/>
      <c r="C235" s="1179"/>
      <c r="D235" s="829"/>
      <c r="E235" s="832"/>
      <c r="F235" s="835"/>
      <c r="G235" s="805"/>
      <c r="H235" s="838"/>
      <c r="I235" s="799"/>
      <c r="J235" s="841"/>
      <c r="K235" s="844"/>
      <c r="L235" s="805"/>
      <c r="M235" s="875"/>
      <c r="N235" s="805"/>
      <c r="O235" s="805"/>
      <c r="P235" s="869"/>
      <c r="Q235" s="881"/>
      <c r="R235" s="799"/>
      <c r="S235" s="1366"/>
      <c r="T235" s="799"/>
      <c r="U235" s="1366"/>
      <c r="V235" s="799"/>
      <c r="W235" s="1366"/>
      <c r="X235" s="865"/>
      <c r="Y235" s="1366"/>
      <c r="Z235" s="1366"/>
      <c r="AA235" s="853"/>
      <c r="AB235" s="164">
        <v>6</v>
      </c>
      <c r="AC235" s="162"/>
      <c r="AD235" s="162"/>
      <c r="AE235" s="162"/>
      <c r="AF235" s="177" t="str">
        <f t="shared" si="20"/>
        <v/>
      </c>
      <c r="AG235" s="165"/>
      <c r="AH235" s="763" t="str">
        <f t="shared" si="21"/>
        <v/>
      </c>
      <c r="AI235" s="165"/>
      <c r="AJ235" s="763" t="str">
        <f t="shared" si="22"/>
        <v/>
      </c>
      <c r="AK235" s="166" t="str">
        <f t="shared" si="23"/>
        <v/>
      </c>
      <c r="AL235" s="154" t="str">
        <f>IFERROR(IF(AND(AF234="Probabilidad",AF235="Probabilidad"),(AL234-(+AL234*AK235)),IF(AND(AF234="Impacto",AF235="Probabilidad"),(AL233-(+AL233*AK235)),IF(AF235="Impacto",AL234,""))),"")</f>
        <v/>
      </c>
      <c r="AM235" s="154" t="str">
        <f>IFERROR(IF(AND(AF234="Impacto",AF235="Impacto"),(AM234-(+AM234*AK235)),IF(AND(AF234="Probabilidad",AF235="Impacto"),(AM233-(+AM233*AK235)),IF(AF235="Probabilidad",AM234,""))),"")</f>
        <v/>
      </c>
      <c r="AN235" s="52"/>
      <c r="AO235" s="52"/>
      <c r="AP235" s="52"/>
      <c r="AQ235" s="52"/>
      <c r="AR235" s="838"/>
      <c r="AS235" s="856"/>
      <c r="AT235" s="856"/>
      <c r="AU235" s="853"/>
      <c r="AV235" s="856"/>
      <c r="AW235" s="856"/>
      <c r="AX235" s="853"/>
      <c r="AY235" s="853"/>
      <c r="AZ235" s="853"/>
      <c r="BA235" s="799"/>
      <c r="BB235" s="169"/>
      <c r="BC235" s="169"/>
      <c r="BD235" s="178" t="str">
        <f t="shared" si="24"/>
        <v/>
      </c>
      <c r="BE235" s="162"/>
      <c r="BF235" s="162"/>
      <c r="BG235" s="162"/>
      <c r="BH235" s="162"/>
      <c r="BI235" s="169"/>
      <c r="BJ235" s="169"/>
      <c r="BK235" s="169"/>
      <c r="BL235" s="169"/>
      <c r="BM235" s="170"/>
      <c r="BN235" s="170"/>
      <c r="BO235" s="170"/>
      <c r="BP235" s="170"/>
      <c r="BQ235" s="171" t="str">
        <f t="shared" si="25"/>
        <v/>
      </c>
      <c r="BR235" s="764" t="str">
        <f t="shared" si="26"/>
        <v/>
      </c>
      <c r="BS235" s="820"/>
      <c r="BT235" s="805"/>
      <c r="BU235" s="805"/>
      <c r="BV235" s="808"/>
    </row>
    <row r="236" spans="1:74" ht="171.75" customHeight="1" x14ac:dyDescent="0.25">
      <c r="A236" s="1062"/>
      <c r="B236" s="928"/>
      <c r="C236" s="1179"/>
      <c r="D236" s="827" t="s">
        <v>1533</v>
      </c>
      <c r="E236" s="830" t="s">
        <v>419</v>
      </c>
      <c r="F236" s="833">
        <v>9</v>
      </c>
      <c r="G236" s="803" t="s">
        <v>1789</v>
      </c>
      <c r="H236" s="836" t="s">
        <v>1373</v>
      </c>
      <c r="I236" s="797" t="s">
        <v>1347</v>
      </c>
      <c r="J236" s="839" t="s">
        <v>3009</v>
      </c>
      <c r="K236" s="842" t="s">
        <v>324</v>
      </c>
      <c r="L236" s="803" t="s">
        <v>618</v>
      </c>
      <c r="M236" s="873" t="s">
        <v>1535</v>
      </c>
      <c r="N236" s="1262" t="s">
        <v>1790</v>
      </c>
      <c r="O236" s="1262" t="s">
        <v>1791</v>
      </c>
      <c r="P236" s="867" t="s">
        <v>609</v>
      </c>
      <c r="Q236" s="879" t="s">
        <v>609</v>
      </c>
      <c r="R236" s="797" t="s">
        <v>353</v>
      </c>
      <c r="S236" s="1364">
        <f>IF(R236="Muy Alta",100%,IF(R236="Alta",80%,IF(R236="Media",60%,IF(R236="Baja",40%,IF(R236="Muy Baja",20%,"")))))</f>
        <v>0.8</v>
      </c>
      <c r="T236" s="797" t="s">
        <v>328</v>
      </c>
      <c r="U236" s="1364">
        <f>IF(T236="Catastrófico",100%,IF(T236="Mayor",80%,IF(T236="Moderado",60%,IF(T236="Menor",40%,IF(T236="Leve",20%,"")))))</f>
        <v>0.2</v>
      </c>
      <c r="V236" s="797" t="s">
        <v>213</v>
      </c>
      <c r="W236" s="1364">
        <f>IF(V236="Catastrófico",100%,IF(V236="Mayor",80%,IF(V236="Moderado",60%,IF(V236="Menor",40%,IF(V236="Leve",20%,"")))))</f>
        <v>0.6</v>
      </c>
      <c r="X236" s="863" t="str">
        <f>IF(Y236=100%,"Catastrófico",IF(Y236=80%,"Mayor",IF(Y236=60%,"Moderado",IF(Y236=40%,"Menor",IF(Y236=20%,"Leve","")))))</f>
        <v>Moderado</v>
      </c>
      <c r="Y236" s="1364">
        <f>IF(AND(U236="",W236=""),"",MAX(U236,W236))</f>
        <v>0.6</v>
      </c>
      <c r="Z236" s="1364" t="str">
        <f>CONCATENATE(R236,X236)</f>
        <v>AltaModerado</v>
      </c>
      <c r="AA236" s="851" t="str">
        <f>IF(Z236="Muy AltaLeve","Alto",IF(Z236="Muy AltaMenor","Alto",IF(Z236="Muy AltaModerado","Alto",IF(Z236="Muy AltaMayor","Alto",IF(Z236="Muy AltaCatastrófico","Extremo",IF(Z236="AltaLeve","Moderado",IF(Z236="AltaMenor","Moderado",IF(Z236="AltaModerado","Alto",IF(Z236="AltaMayor","Alto",IF(Z236="AltaCatastrófico","Extremo",IF(Z236="MediaLeve","Moderado",IF(Z236="MediaMenor","Moderado",IF(Z236="MediaModerado","Moderado",IF(Z236="MediaMayor","Alto",IF(Z236="MediaCatastrófico","Extremo",IF(Z236="BajaLeve","Bajo",IF(Z236="BajaMenor","Moderado",IF(Z236="BajaModerado","Moderado",IF(Z236="BajaMayor","Alto",IF(Z236="BajaCatastrófico","Extremo",IF(Z236="Muy BajaLeve","Bajo",IF(Z236="Muy BajaMenor","Bajo",IF(Z236="Muy BajaModerado","Moderado",IF(Z236="Muy BajaMayor","Alto",IF(Z236="Muy BajaCatastrófico","Extremo","")))))))))))))))))))))))))</f>
        <v>Alto</v>
      </c>
      <c r="AB236" s="98">
        <v>1</v>
      </c>
      <c r="AC236" s="352" t="s">
        <v>1792</v>
      </c>
      <c r="AD236" s="353">
        <v>1</v>
      </c>
      <c r="AE236" s="353" t="s">
        <v>1793</v>
      </c>
      <c r="AF236" s="234" t="str">
        <f t="shared" si="20"/>
        <v>Probabilidad</v>
      </c>
      <c r="AG236" s="235" t="s">
        <v>1794</v>
      </c>
      <c r="AH236" s="759">
        <f t="shared" si="21"/>
        <v>0.25</v>
      </c>
      <c r="AI236" s="235" t="s">
        <v>217</v>
      </c>
      <c r="AJ236" s="759">
        <f t="shared" si="22"/>
        <v>0.15</v>
      </c>
      <c r="AK236" s="102">
        <f t="shared" si="23"/>
        <v>0.4</v>
      </c>
      <c r="AL236" s="101">
        <f>IFERROR(IF(AF236="Probabilidad",(S236-(+S236*AK236)),IF(AF236="Impacto",S236,"")),"")</f>
        <v>0.48</v>
      </c>
      <c r="AM236" s="101">
        <f>IFERROR(IF(AF236="Impacto",(Y236-(+Y236*AK236)),IF(AF236="Probabilidad",Y236,"")),"")</f>
        <v>0.6</v>
      </c>
      <c r="AN236" s="51" t="s">
        <v>218</v>
      </c>
      <c r="AO236" s="51" t="s">
        <v>296</v>
      </c>
      <c r="AP236" s="51" t="s">
        <v>243</v>
      </c>
      <c r="AQ236" s="51" t="s">
        <v>221</v>
      </c>
      <c r="AR236" s="1393" t="s">
        <v>1795</v>
      </c>
      <c r="AS236" s="854">
        <f>S236</f>
        <v>0.8</v>
      </c>
      <c r="AT236" s="854">
        <f>IF(AL236="","",MIN(AL236:AL241))</f>
        <v>0.10367999999999998</v>
      </c>
      <c r="AU236" s="851" t="str">
        <f>IFERROR(IF(AT236="","",IF(AT236&lt;=0.2,"Muy Baja",IF(AT236&lt;=0.4,"Baja",IF(AT236&lt;=0.6,"Media",IF(AT236&lt;=0.8,"Alta","Muy Alta"))))),"")</f>
        <v>Muy Baja</v>
      </c>
      <c r="AV236" s="854">
        <f>Y236</f>
        <v>0.6</v>
      </c>
      <c r="AW236" s="854">
        <f>IF(AM236="","",MIN(AM236:AM241))</f>
        <v>0.33749999999999997</v>
      </c>
      <c r="AX236" s="851" t="str">
        <f>IFERROR(IF(AW236="","",IF(AW236&lt;=0.2,"Leve",IF(AW236&lt;=0.4,"Menor",IF(AW236&lt;=0.6,"Moderado",IF(AW236&lt;=0.8,"Mayor","Catastrófico"))))),"")</f>
        <v>Menor</v>
      </c>
      <c r="AY236" s="851" t="str">
        <f>AA236</f>
        <v>Alto</v>
      </c>
      <c r="AZ236" s="851" t="str">
        <f>IFERROR(IF(OR(AND(AU236="Muy Baja",AX236="Leve"),AND(AU236="Muy Baja",AX236="Menor"),AND(AU236="Baja",AX236="Leve")),"Bajo",IF(OR(AND(AU236="Muy baja",AX236="Moderado"),AND(AU236="Baja",AX236="Menor"),AND(AU236="Baja",AX236="Moderado"),AND(AU236="Media",AX236="Leve"),AND(AU236="Media",AX236="Menor"),AND(AU236="Media",AX236="Moderado"),AND(AU236="Alta",AX236="Leve"),AND(AU236="Alta",AX236="Menor")),"Moderado",IF(OR(AND(AU236="Muy Baja",AX236="Mayor"),AND(AU236="Baja",AX236="Mayor"),AND(AU236="Media",AX236="Mayor"),AND(AU236="Alta",AX236="Moderado"),AND(AU236="Alta",AX236="Mayor"),AND(AU236="Muy Alta",AX236="Leve"),AND(AU236="Muy Alta",AX236="Menor"),AND(AU236="Muy Alta",AX236="Moderado"),AND(AU236="Muy Alta",AX236="Mayor")),"Alto",IF(OR(AND(AU236="Muy Baja",AX236="Catastrófico"),AND(AU236="Baja",AX236="Catastrófico"),AND(AU236="Media",AX236="Catastrófico"),AND(AU236="Alta",AX236="Catastrófico"),AND(AU236="Muy Alta",AX236="Catastrófico")),"Extremo","")))),"")</f>
        <v>Bajo</v>
      </c>
      <c r="BA236" s="797" t="s">
        <v>257</v>
      </c>
      <c r="BB236" s="47"/>
      <c r="BC236" s="47"/>
      <c r="BD236" s="104" t="str">
        <f t="shared" si="24"/>
        <v/>
      </c>
      <c r="BE236" s="9"/>
      <c r="BF236" s="9"/>
      <c r="BG236" s="9"/>
      <c r="BH236" s="9"/>
      <c r="BI236" s="47"/>
      <c r="BJ236" s="47"/>
      <c r="BK236" s="47"/>
      <c r="BL236" s="47"/>
      <c r="BM236" s="49"/>
      <c r="BN236" s="49"/>
      <c r="BO236" s="49"/>
      <c r="BP236" s="49"/>
      <c r="BQ236" s="105" t="str">
        <f t="shared" si="25"/>
        <v/>
      </c>
      <c r="BR236" s="761" t="str">
        <f t="shared" si="26"/>
        <v/>
      </c>
      <c r="BS236" s="818" t="s">
        <v>278</v>
      </c>
      <c r="BT236" s="803" t="s">
        <v>2901</v>
      </c>
      <c r="BU236" s="803" t="s">
        <v>2901</v>
      </c>
      <c r="BV236" s="806" t="s">
        <v>2901</v>
      </c>
    </row>
    <row r="237" spans="1:74" ht="171.75" x14ac:dyDescent="0.25">
      <c r="A237" s="1062"/>
      <c r="B237" s="928"/>
      <c r="C237" s="1179"/>
      <c r="D237" s="828"/>
      <c r="E237" s="831"/>
      <c r="F237" s="834"/>
      <c r="G237" s="804"/>
      <c r="H237" s="837"/>
      <c r="I237" s="798"/>
      <c r="J237" s="840"/>
      <c r="K237" s="843"/>
      <c r="L237" s="804"/>
      <c r="M237" s="874"/>
      <c r="N237" s="1017"/>
      <c r="O237" s="1017"/>
      <c r="P237" s="868"/>
      <c r="Q237" s="880"/>
      <c r="R237" s="798"/>
      <c r="S237" s="1365"/>
      <c r="T237" s="798"/>
      <c r="U237" s="1365"/>
      <c r="V237" s="798"/>
      <c r="W237" s="1365"/>
      <c r="X237" s="864"/>
      <c r="Y237" s="1365"/>
      <c r="Z237" s="1365"/>
      <c r="AA237" s="852"/>
      <c r="AB237" s="152">
        <v>2</v>
      </c>
      <c r="AC237" s="354" t="s">
        <v>1796</v>
      </c>
      <c r="AD237" s="355" t="s">
        <v>1768</v>
      </c>
      <c r="AE237" s="355" t="s">
        <v>1620</v>
      </c>
      <c r="AF237" s="147" t="str">
        <f t="shared" si="20"/>
        <v>Probabilidad</v>
      </c>
      <c r="AG237" s="153" t="s">
        <v>1797</v>
      </c>
      <c r="AH237" s="760">
        <f t="shared" si="21"/>
        <v>0.15</v>
      </c>
      <c r="AI237" s="153" t="s">
        <v>814</v>
      </c>
      <c r="AJ237" s="760">
        <f t="shared" si="22"/>
        <v>0.25</v>
      </c>
      <c r="AK237" s="149">
        <f t="shared" si="23"/>
        <v>0.4</v>
      </c>
      <c r="AL237" s="154">
        <f>IFERROR(IF(AND(AF236="Probabilidad",AF237="Probabilidad"),(AL236-(+AL236*AK237)),IF(AF237="Probabilidad",(S236-(+S236*AK237)),IF(AF237="Impacto",AL236,""))),"")</f>
        <v>0.28799999999999998</v>
      </c>
      <c r="AM237" s="154">
        <f>IFERROR(IF(AND(AF236="Impacto",AF237="Impacto"),(AM236-(+AM236*AK237)),IF(AF237="Impacto",(Y236-(Y236*AK237)),IF(AF237="Probabilidad",AM236,""))),"")</f>
        <v>0.6</v>
      </c>
      <c r="AN237" s="155" t="s">
        <v>952</v>
      </c>
      <c r="AO237" s="155" t="s">
        <v>296</v>
      </c>
      <c r="AP237" s="155" t="s">
        <v>243</v>
      </c>
      <c r="AQ237" s="155" t="s">
        <v>221</v>
      </c>
      <c r="AR237" s="1394"/>
      <c r="AS237" s="855"/>
      <c r="AT237" s="855"/>
      <c r="AU237" s="852"/>
      <c r="AV237" s="855"/>
      <c r="AW237" s="855"/>
      <c r="AX237" s="852"/>
      <c r="AY237" s="852"/>
      <c r="AZ237" s="852"/>
      <c r="BA237" s="798"/>
      <c r="BB237" s="131"/>
      <c r="BC237" s="131"/>
      <c r="BD237" s="175" t="str">
        <f t="shared" si="24"/>
        <v/>
      </c>
      <c r="BE237" s="151"/>
      <c r="BF237" s="151"/>
      <c r="BG237" s="151"/>
      <c r="BH237" s="151"/>
      <c r="BI237" s="131"/>
      <c r="BJ237" s="131"/>
      <c r="BK237" s="131"/>
      <c r="BL237" s="131"/>
      <c r="BM237" s="157"/>
      <c r="BN237" s="157"/>
      <c r="BO237" s="157"/>
      <c r="BP237" s="157"/>
      <c r="BQ237" s="158" t="str">
        <f t="shared" si="25"/>
        <v/>
      </c>
      <c r="BR237" s="762" t="str">
        <f t="shared" si="26"/>
        <v/>
      </c>
      <c r="BS237" s="819"/>
      <c r="BT237" s="804"/>
      <c r="BU237" s="804"/>
      <c r="BV237" s="807"/>
    </row>
    <row r="238" spans="1:74" ht="171.75" x14ac:dyDescent="0.25">
      <c r="A238" s="1062"/>
      <c r="B238" s="928"/>
      <c r="C238" s="1179"/>
      <c r="D238" s="828"/>
      <c r="E238" s="831"/>
      <c r="F238" s="834"/>
      <c r="G238" s="804"/>
      <c r="H238" s="837"/>
      <c r="I238" s="798"/>
      <c r="J238" s="840"/>
      <c r="K238" s="843"/>
      <c r="L238" s="804"/>
      <c r="M238" s="874"/>
      <c r="N238" s="1017"/>
      <c r="O238" s="1017"/>
      <c r="P238" s="868"/>
      <c r="Q238" s="880"/>
      <c r="R238" s="798"/>
      <c r="S238" s="1365"/>
      <c r="T238" s="798"/>
      <c r="U238" s="1365"/>
      <c r="V238" s="798"/>
      <c r="W238" s="1365"/>
      <c r="X238" s="864"/>
      <c r="Y238" s="1365"/>
      <c r="Z238" s="1365"/>
      <c r="AA238" s="852"/>
      <c r="AB238" s="152">
        <v>3</v>
      </c>
      <c r="AC238" s="356" t="s">
        <v>1798</v>
      </c>
      <c r="AD238" s="357">
        <v>1</v>
      </c>
      <c r="AE238" s="357" t="s">
        <v>1799</v>
      </c>
      <c r="AF238" s="147" t="str">
        <f t="shared" si="20"/>
        <v>Impacto</v>
      </c>
      <c r="AG238" s="153" t="s">
        <v>1800</v>
      </c>
      <c r="AH238" s="760">
        <f t="shared" si="21"/>
        <v>0.1</v>
      </c>
      <c r="AI238" s="153" t="s">
        <v>217</v>
      </c>
      <c r="AJ238" s="760">
        <f t="shared" si="22"/>
        <v>0.15</v>
      </c>
      <c r="AK238" s="149">
        <f t="shared" si="23"/>
        <v>0.25</v>
      </c>
      <c r="AL238" s="154">
        <f>IFERROR(IF(AND(AF237="Probabilidad",AF238="Probabilidad"),(AL237-(+AL237*AK238)),IF(AND(AF237="Impacto",AF238="Probabilidad"),(AL236-(+AL236*AK238)),IF(AF238="Impacto",AL237,""))),"")</f>
        <v>0.28799999999999998</v>
      </c>
      <c r="AM238" s="154">
        <f>IFERROR(IF(AND(AF237="Impacto",AF238="Impacto"),(AM237-(+AM237*AK238)),IF(AND(AF237="Probabilidad",AF238="Impacto"),(AM236-(+AM236*AK238)),IF(AF238="Probabilidad",AM237,""))),"")</f>
        <v>0.44999999999999996</v>
      </c>
      <c r="AN238" s="155" t="s">
        <v>218</v>
      </c>
      <c r="AO238" s="155" t="s">
        <v>296</v>
      </c>
      <c r="AP238" s="155" t="s">
        <v>243</v>
      </c>
      <c r="AQ238" s="155" t="s">
        <v>221</v>
      </c>
      <c r="AR238" s="1394"/>
      <c r="AS238" s="855"/>
      <c r="AT238" s="855"/>
      <c r="AU238" s="852"/>
      <c r="AV238" s="855"/>
      <c r="AW238" s="855"/>
      <c r="AX238" s="852"/>
      <c r="AY238" s="852"/>
      <c r="AZ238" s="852"/>
      <c r="BA238" s="798"/>
      <c r="BB238" s="131"/>
      <c r="BC238" s="131"/>
      <c r="BD238" s="175" t="str">
        <f t="shared" si="24"/>
        <v/>
      </c>
      <c r="BE238" s="151"/>
      <c r="BF238" s="151"/>
      <c r="BG238" s="151"/>
      <c r="BH238" s="151"/>
      <c r="BI238" s="131"/>
      <c r="BJ238" s="131"/>
      <c r="BK238" s="131"/>
      <c r="BL238" s="131"/>
      <c r="BM238" s="157"/>
      <c r="BN238" s="157"/>
      <c r="BO238" s="157"/>
      <c r="BP238" s="157"/>
      <c r="BQ238" s="158" t="str">
        <f t="shared" si="25"/>
        <v/>
      </c>
      <c r="BR238" s="762" t="str">
        <f t="shared" si="26"/>
        <v/>
      </c>
      <c r="BS238" s="819"/>
      <c r="BT238" s="804"/>
      <c r="BU238" s="804"/>
      <c r="BV238" s="807"/>
    </row>
    <row r="239" spans="1:74" ht="171.75" x14ac:dyDescent="0.25">
      <c r="A239" s="1062"/>
      <c r="B239" s="928"/>
      <c r="C239" s="1179"/>
      <c r="D239" s="828"/>
      <c r="E239" s="831"/>
      <c r="F239" s="834"/>
      <c r="G239" s="804"/>
      <c r="H239" s="837"/>
      <c r="I239" s="798"/>
      <c r="J239" s="840"/>
      <c r="K239" s="843"/>
      <c r="L239" s="804"/>
      <c r="M239" s="874"/>
      <c r="N239" s="1017"/>
      <c r="O239" s="1017"/>
      <c r="P239" s="868"/>
      <c r="Q239" s="880"/>
      <c r="R239" s="798"/>
      <c r="S239" s="1365"/>
      <c r="T239" s="798"/>
      <c r="U239" s="1365"/>
      <c r="V239" s="798"/>
      <c r="W239" s="1365"/>
      <c r="X239" s="864"/>
      <c r="Y239" s="1365"/>
      <c r="Z239" s="1365"/>
      <c r="AA239" s="852"/>
      <c r="AB239" s="152">
        <v>4</v>
      </c>
      <c r="AC239" s="356" t="s">
        <v>1801</v>
      </c>
      <c r="AD239" s="357">
        <v>1</v>
      </c>
      <c r="AE239" s="357" t="s">
        <v>1793</v>
      </c>
      <c r="AF239" s="147" t="str">
        <f t="shared" si="20"/>
        <v>Probabilidad</v>
      </c>
      <c r="AG239" s="153" t="s">
        <v>216</v>
      </c>
      <c r="AH239" s="760">
        <f t="shared" si="21"/>
        <v>0.25</v>
      </c>
      <c r="AI239" s="153" t="s">
        <v>217</v>
      </c>
      <c r="AJ239" s="760">
        <f t="shared" si="22"/>
        <v>0.15</v>
      </c>
      <c r="AK239" s="149">
        <f t="shared" si="23"/>
        <v>0.4</v>
      </c>
      <c r="AL239" s="154">
        <f>IFERROR(IF(AND(AF238="Probabilidad",AF239="Probabilidad"),(AL238-(+AL238*AK239)),IF(AND(AF238="Impacto",AF239="Probabilidad"),(AL237-(+AL237*AK239)),IF(AF239="Impacto",AL238,""))),"")</f>
        <v>0.17279999999999998</v>
      </c>
      <c r="AM239" s="154">
        <f>IFERROR(IF(AND(AF238="Impacto",AF239="Impacto"),(AM238-(+AM238*AK239)),IF(AND(AF238="Probabilidad",AF239="Impacto"),(AM237-(+AM237*AK239)),IF(AF239="Probabilidad",AM238,""))),"")</f>
        <v>0.44999999999999996</v>
      </c>
      <c r="AN239" s="155" t="s">
        <v>218</v>
      </c>
      <c r="AO239" s="155" t="s">
        <v>296</v>
      </c>
      <c r="AP239" s="155" t="s">
        <v>243</v>
      </c>
      <c r="AQ239" s="155" t="s">
        <v>221</v>
      </c>
      <c r="AR239" s="1394"/>
      <c r="AS239" s="855"/>
      <c r="AT239" s="855"/>
      <c r="AU239" s="852"/>
      <c r="AV239" s="855"/>
      <c r="AW239" s="855"/>
      <c r="AX239" s="852"/>
      <c r="AY239" s="852"/>
      <c r="AZ239" s="852"/>
      <c r="BA239" s="798"/>
      <c r="BB239" s="131"/>
      <c r="BC239" s="131"/>
      <c r="BD239" s="175" t="str">
        <f t="shared" si="24"/>
        <v/>
      </c>
      <c r="BE239" s="151"/>
      <c r="BF239" s="151"/>
      <c r="BG239" s="151"/>
      <c r="BH239" s="151"/>
      <c r="BI239" s="131"/>
      <c r="BJ239" s="131"/>
      <c r="BK239" s="131"/>
      <c r="BL239" s="131"/>
      <c r="BM239" s="157"/>
      <c r="BN239" s="157"/>
      <c r="BO239" s="157"/>
      <c r="BP239" s="157"/>
      <c r="BQ239" s="158" t="str">
        <f t="shared" si="25"/>
        <v/>
      </c>
      <c r="BR239" s="762" t="str">
        <f t="shared" si="26"/>
        <v/>
      </c>
      <c r="BS239" s="819"/>
      <c r="BT239" s="804"/>
      <c r="BU239" s="804"/>
      <c r="BV239" s="807"/>
    </row>
    <row r="240" spans="1:74" ht="120" x14ac:dyDescent="0.25">
      <c r="A240" s="1062"/>
      <c r="B240" s="928"/>
      <c r="C240" s="1179"/>
      <c r="D240" s="828"/>
      <c r="E240" s="831"/>
      <c r="F240" s="834"/>
      <c r="G240" s="804"/>
      <c r="H240" s="837"/>
      <c r="I240" s="798"/>
      <c r="J240" s="840"/>
      <c r="K240" s="843"/>
      <c r="L240" s="804"/>
      <c r="M240" s="874"/>
      <c r="N240" s="1017"/>
      <c r="O240" s="1017"/>
      <c r="P240" s="868"/>
      <c r="Q240" s="880"/>
      <c r="R240" s="798"/>
      <c r="S240" s="1365"/>
      <c r="T240" s="798"/>
      <c r="U240" s="1365"/>
      <c r="V240" s="798"/>
      <c r="W240" s="1365"/>
      <c r="X240" s="864"/>
      <c r="Y240" s="1365"/>
      <c r="Z240" s="1365"/>
      <c r="AA240" s="852"/>
      <c r="AB240" s="152">
        <v>5</v>
      </c>
      <c r="AC240" s="356" t="s">
        <v>1802</v>
      </c>
      <c r="AD240" s="357">
        <v>3</v>
      </c>
      <c r="AE240" s="357" t="s">
        <v>1620</v>
      </c>
      <c r="AF240" s="147" t="str">
        <f t="shared" si="20"/>
        <v>Probabilidad</v>
      </c>
      <c r="AG240" s="153" t="s">
        <v>216</v>
      </c>
      <c r="AH240" s="760">
        <f t="shared" si="21"/>
        <v>0.25</v>
      </c>
      <c r="AI240" s="153" t="s">
        <v>217</v>
      </c>
      <c r="AJ240" s="760">
        <f t="shared" si="22"/>
        <v>0.15</v>
      </c>
      <c r="AK240" s="149">
        <f t="shared" si="23"/>
        <v>0.4</v>
      </c>
      <c r="AL240" s="154">
        <f>IFERROR(IF(AND(AF239="Probabilidad",AF240="Probabilidad"),(AL239-(+AL239*AK240)),IF(AND(AF239="Impacto",AF240="Probabilidad"),(AL238-(+AL238*AK240)),IF(AF240="Impacto",AL239,""))),"")</f>
        <v>0.10367999999999998</v>
      </c>
      <c r="AM240" s="154">
        <f>IFERROR(IF(AND(AF239="Impacto",AF240="Impacto"),(AM239-(+AM239*AK240)),IF(AND(AF239="Probabilidad",AF240="Impacto"),(AM238-(+AM238*AK240)),IF(AF240="Probabilidad",AM239,""))),"")</f>
        <v>0.44999999999999996</v>
      </c>
      <c r="AN240" s="155" t="s">
        <v>952</v>
      </c>
      <c r="AO240" s="155" t="s">
        <v>247</v>
      </c>
      <c r="AP240" s="155" t="s">
        <v>243</v>
      </c>
      <c r="AQ240" s="155" t="s">
        <v>221</v>
      </c>
      <c r="AR240" s="1394"/>
      <c r="AS240" s="855"/>
      <c r="AT240" s="855"/>
      <c r="AU240" s="852"/>
      <c r="AV240" s="855"/>
      <c r="AW240" s="855"/>
      <c r="AX240" s="852"/>
      <c r="AY240" s="852"/>
      <c r="AZ240" s="852"/>
      <c r="BA240" s="798"/>
      <c r="BB240" s="131"/>
      <c r="BC240" s="131"/>
      <c r="BD240" s="175" t="str">
        <f t="shared" si="24"/>
        <v/>
      </c>
      <c r="BE240" s="151"/>
      <c r="BF240" s="151"/>
      <c r="BG240" s="151"/>
      <c r="BH240" s="151"/>
      <c r="BI240" s="131"/>
      <c r="BJ240" s="131"/>
      <c r="BK240" s="131"/>
      <c r="BL240" s="131"/>
      <c r="BM240" s="157"/>
      <c r="BN240" s="157"/>
      <c r="BO240" s="157"/>
      <c r="BP240" s="157"/>
      <c r="BQ240" s="158" t="str">
        <f t="shared" si="25"/>
        <v/>
      </c>
      <c r="BR240" s="762" t="str">
        <f t="shared" si="26"/>
        <v/>
      </c>
      <c r="BS240" s="819"/>
      <c r="BT240" s="804"/>
      <c r="BU240" s="804"/>
      <c r="BV240" s="807"/>
    </row>
    <row r="241" spans="1:74" ht="172.5" thickBot="1" x14ac:dyDescent="0.3">
      <c r="A241" s="1062"/>
      <c r="B241" s="928"/>
      <c r="C241" s="1179"/>
      <c r="D241" s="829"/>
      <c r="E241" s="832"/>
      <c r="F241" s="835"/>
      <c r="G241" s="805"/>
      <c r="H241" s="838"/>
      <c r="I241" s="799"/>
      <c r="J241" s="841"/>
      <c r="K241" s="844"/>
      <c r="L241" s="805"/>
      <c r="M241" s="875"/>
      <c r="N241" s="1049"/>
      <c r="O241" s="1049"/>
      <c r="P241" s="869"/>
      <c r="Q241" s="881"/>
      <c r="R241" s="799"/>
      <c r="S241" s="1366"/>
      <c r="T241" s="799"/>
      <c r="U241" s="1366"/>
      <c r="V241" s="799"/>
      <c r="W241" s="1366"/>
      <c r="X241" s="865"/>
      <c r="Y241" s="1366"/>
      <c r="Z241" s="1366"/>
      <c r="AA241" s="853"/>
      <c r="AB241" s="164">
        <v>6</v>
      </c>
      <c r="AC241" s="358" t="s">
        <v>1803</v>
      </c>
      <c r="AD241" s="359">
        <v>2</v>
      </c>
      <c r="AE241" s="359" t="s">
        <v>1804</v>
      </c>
      <c r="AF241" s="99" t="str">
        <f t="shared" si="20"/>
        <v>Impacto</v>
      </c>
      <c r="AG241" s="242" t="s">
        <v>267</v>
      </c>
      <c r="AH241" s="763">
        <f t="shared" si="21"/>
        <v>0.1</v>
      </c>
      <c r="AI241" s="242" t="s">
        <v>217</v>
      </c>
      <c r="AJ241" s="763">
        <f t="shared" si="22"/>
        <v>0.15</v>
      </c>
      <c r="AK241" s="166">
        <f t="shared" si="23"/>
        <v>0.25</v>
      </c>
      <c r="AL241" s="154">
        <f>IFERROR(IF(AND(AF240="Probabilidad",AF241="Probabilidad"),(AL240-(+AL240*AK241)),IF(AND(AF240="Impacto",AF241="Probabilidad"),(AL239-(+AL239*AK241)),IF(AF241="Impacto",AL240,""))),"")</f>
        <v>0.10367999999999998</v>
      </c>
      <c r="AM241" s="154">
        <f>IFERROR(IF(AND(AF240="Impacto",AF241="Impacto"),(AM240-(+AM240*AK241)),IF(AND(AF240="Probabilidad",AF241="Impacto"),(AM239-(+AM239*AK241)),IF(AF241="Probabilidad",AM240,""))),"")</f>
        <v>0.33749999999999997</v>
      </c>
      <c r="AN241" s="52" t="s">
        <v>218</v>
      </c>
      <c r="AO241" s="52" t="s">
        <v>296</v>
      </c>
      <c r="AP241" s="52" t="s">
        <v>243</v>
      </c>
      <c r="AQ241" s="52" t="s">
        <v>221</v>
      </c>
      <c r="AR241" s="1395"/>
      <c r="AS241" s="856"/>
      <c r="AT241" s="856"/>
      <c r="AU241" s="853"/>
      <c r="AV241" s="856"/>
      <c r="AW241" s="856"/>
      <c r="AX241" s="853"/>
      <c r="AY241" s="853"/>
      <c r="AZ241" s="853"/>
      <c r="BA241" s="799"/>
      <c r="BB241" s="169"/>
      <c r="BC241" s="169"/>
      <c r="BD241" s="178" t="str">
        <f t="shared" si="24"/>
        <v/>
      </c>
      <c r="BE241" s="162"/>
      <c r="BF241" s="162"/>
      <c r="BG241" s="162"/>
      <c r="BH241" s="162"/>
      <c r="BI241" s="169"/>
      <c r="BJ241" s="169"/>
      <c r="BK241" s="169"/>
      <c r="BL241" s="169"/>
      <c r="BM241" s="170"/>
      <c r="BN241" s="170"/>
      <c r="BO241" s="170"/>
      <c r="BP241" s="170"/>
      <c r="BQ241" s="171" t="str">
        <f t="shared" si="25"/>
        <v/>
      </c>
      <c r="BR241" s="764" t="str">
        <f t="shared" si="26"/>
        <v/>
      </c>
      <c r="BS241" s="820"/>
      <c r="BT241" s="805"/>
      <c r="BU241" s="805"/>
      <c r="BV241" s="808"/>
    </row>
    <row r="242" spans="1:74" ht="171.75" customHeight="1" x14ac:dyDescent="0.25">
      <c r="A242" s="1062"/>
      <c r="B242" s="928"/>
      <c r="C242" s="1179"/>
      <c r="D242" s="827" t="s">
        <v>1533</v>
      </c>
      <c r="E242" s="830" t="s">
        <v>419</v>
      </c>
      <c r="F242" s="833">
        <v>10</v>
      </c>
      <c r="G242" s="803" t="s">
        <v>1805</v>
      </c>
      <c r="H242" s="836" t="s">
        <v>1373</v>
      </c>
      <c r="I242" s="797" t="s">
        <v>1344</v>
      </c>
      <c r="J242" s="839" t="s">
        <v>3010</v>
      </c>
      <c r="K242" s="842" t="s">
        <v>324</v>
      </c>
      <c r="L242" s="803" t="s">
        <v>618</v>
      </c>
      <c r="M242" s="873" t="s">
        <v>1535</v>
      </c>
      <c r="N242" s="1262" t="s">
        <v>1806</v>
      </c>
      <c r="O242" s="1262" t="s">
        <v>1807</v>
      </c>
      <c r="P242" s="867" t="s">
        <v>609</v>
      </c>
      <c r="Q242" s="879" t="s">
        <v>609</v>
      </c>
      <c r="R242" s="797" t="s">
        <v>353</v>
      </c>
      <c r="S242" s="1364">
        <f>IF(R242="Muy Alta",100%,IF(R242="Alta",80%,IF(R242="Media",60%,IF(R242="Baja",40%,IF(R242="Muy Baja",20%,"")))))</f>
        <v>0.8</v>
      </c>
      <c r="T242" s="797" t="s">
        <v>328</v>
      </c>
      <c r="U242" s="1364">
        <f>IF(T242="Catastrófico",100%,IF(T242="Mayor",80%,IF(T242="Moderado",60%,IF(T242="Menor",40%,IF(T242="Leve",20%,"")))))</f>
        <v>0.2</v>
      </c>
      <c r="V242" s="797" t="s">
        <v>328</v>
      </c>
      <c r="W242" s="1364">
        <f>IF(V242="Catastrófico",100%,IF(V242="Mayor",80%,IF(V242="Moderado",60%,IF(V242="Menor",40%,IF(V242="Leve",20%,"")))))</f>
        <v>0.2</v>
      </c>
      <c r="X242" s="863" t="str">
        <f>IF(Y242=100%,"Catastrófico",IF(Y242=80%,"Mayor",IF(Y242=60%,"Moderado",IF(Y242=40%,"Menor",IF(Y242=20%,"Leve","")))))</f>
        <v>Leve</v>
      </c>
      <c r="Y242" s="1364">
        <f>IF(AND(U242="",W242=""),"",MAX(U242,W242))</f>
        <v>0.2</v>
      </c>
      <c r="Z242" s="1364" t="str">
        <f>CONCATENATE(R242,X242)</f>
        <v>AltaLeve</v>
      </c>
      <c r="AA242" s="851" t="str">
        <f>IF(Z242="Muy AltaLeve","Alto",IF(Z242="Muy AltaMenor","Alto",IF(Z242="Muy AltaModerado","Alto",IF(Z242="Muy AltaMayor","Alto",IF(Z242="Muy AltaCatastrófico","Extremo",IF(Z242="AltaLeve","Moderado",IF(Z242="AltaMenor","Moderado",IF(Z242="AltaModerado","Alto",IF(Z242="AltaMayor","Alto",IF(Z242="AltaCatastrófico","Extremo",IF(Z242="MediaLeve","Moderado",IF(Z242="MediaMenor","Moderado",IF(Z242="MediaModerado","Moderado",IF(Z242="MediaMayor","Alto",IF(Z242="MediaCatastrófico","Extremo",IF(Z242="BajaLeve","Bajo",IF(Z242="BajaMenor","Moderado",IF(Z242="BajaModerado","Moderado",IF(Z242="BajaMayor","Alto",IF(Z242="BajaCatastrófico","Extremo",IF(Z242="Muy BajaLeve","Bajo",IF(Z242="Muy BajaMenor","Bajo",IF(Z242="Muy BajaModerado","Moderado",IF(Z242="Muy BajaMayor","Alto",IF(Z242="Muy BajaCatastrófico","Extremo","")))))))))))))))))))))))))</f>
        <v>Moderado</v>
      </c>
      <c r="AB242" s="98">
        <v>1</v>
      </c>
      <c r="AC242" s="352" t="s">
        <v>1808</v>
      </c>
      <c r="AD242" s="353" t="s">
        <v>1768</v>
      </c>
      <c r="AE242" s="353" t="s">
        <v>1809</v>
      </c>
      <c r="AF242" s="100" t="str">
        <f t="shared" si="20"/>
        <v>Probabilidad</v>
      </c>
      <c r="AG242" s="10" t="s">
        <v>1794</v>
      </c>
      <c r="AH242" s="759">
        <f t="shared" si="21"/>
        <v>0.25</v>
      </c>
      <c r="AI242" s="10" t="s">
        <v>217</v>
      </c>
      <c r="AJ242" s="759">
        <f t="shared" si="22"/>
        <v>0.15</v>
      </c>
      <c r="AK242" s="102">
        <f t="shared" si="23"/>
        <v>0.4</v>
      </c>
      <c r="AL242" s="101">
        <f>IFERROR(IF(AF242="Probabilidad",(S242-(+S242*AK242)),IF(AF242="Impacto",S242,"")),"")</f>
        <v>0.48</v>
      </c>
      <c r="AM242" s="101">
        <f>IFERROR(IF(AF242="Impacto",(Y242-(+Y242*AK242)),IF(AF242="Probabilidad",Y242,"")),"")</f>
        <v>0.2</v>
      </c>
      <c r="AN242" s="51" t="s">
        <v>218</v>
      </c>
      <c r="AO242" s="51" t="s">
        <v>296</v>
      </c>
      <c r="AP242" s="51" t="s">
        <v>243</v>
      </c>
      <c r="AQ242" s="51" t="s">
        <v>221</v>
      </c>
      <c r="AR242" s="866" t="s">
        <v>1810</v>
      </c>
      <c r="AS242" s="854">
        <f>S242</f>
        <v>0.8</v>
      </c>
      <c r="AT242" s="854">
        <f>IF(AL242="","",MIN(AL242:AL247))</f>
        <v>0.28799999999999998</v>
      </c>
      <c r="AU242" s="851" t="str">
        <f>IFERROR(IF(AT242="","",IF(AT242&lt;=0.2,"Muy Baja",IF(AT242&lt;=0.4,"Baja",IF(AT242&lt;=0.6,"Media",IF(AT242&lt;=0.8,"Alta","Muy Alta"))))),"")</f>
        <v>Baja</v>
      </c>
      <c r="AV242" s="854">
        <f>Y242</f>
        <v>0.2</v>
      </c>
      <c r="AW242" s="854">
        <f>IF(AM242="","",MIN(AM242:AM247))</f>
        <v>0.11250000000000002</v>
      </c>
      <c r="AX242" s="851" t="str">
        <f>IFERROR(IF(AW242="","",IF(AW242&lt;=0.2,"Leve",IF(AW242&lt;=0.4,"Menor",IF(AW242&lt;=0.6,"Moderado",IF(AW242&lt;=0.8,"Mayor","Catastrófico"))))),"")</f>
        <v>Leve</v>
      </c>
      <c r="AY242" s="851" t="str">
        <f>AA242</f>
        <v>Moderado</v>
      </c>
      <c r="AZ242" s="851" t="str">
        <f>IFERROR(IF(OR(AND(AU242="Muy Baja",AX242="Leve"),AND(AU242="Muy Baja",AX242="Menor"),AND(AU242="Baja",AX242="Leve")),"Bajo",IF(OR(AND(AU242="Muy baja",AX242="Moderado"),AND(AU242="Baja",AX242="Menor"),AND(AU242="Baja",AX242="Moderado"),AND(AU242="Media",AX242="Leve"),AND(AU242="Media",AX242="Menor"),AND(AU242="Media",AX242="Moderado"),AND(AU242="Alta",AX242="Leve"),AND(AU242="Alta",AX242="Menor")),"Moderado",IF(OR(AND(AU242="Muy Baja",AX242="Mayor"),AND(AU242="Baja",AX242="Mayor"),AND(AU242="Media",AX242="Mayor"),AND(AU242="Alta",AX242="Moderado"),AND(AU242="Alta",AX242="Mayor"),AND(AU242="Muy Alta",AX242="Leve"),AND(AU242="Muy Alta",AX242="Menor"),AND(AU242="Muy Alta",AX242="Moderado"),AND(AU242="Muy Alta",AX242="Mayor")),"Alto",IF(OR(AND(AU242="Muy Baja",AX242="Catastrófico"),AND(AU242="Baja",AX242="Catastrófico"),AND(AU242="Media",AX242="Catastrófico"),AND(AU242="Alta",AX242="Catastrófico"),AND(AU242="Muy Alta",AX242="Catastrófico")),"Extremo","")))),"")</f>
        <v>Bajo</v>
      </c>
      <c r="BA242" s="797" t="s">
        <v>257</v>
      </c>
      <c r="BB242" s="47"/>
      <c r="BC242" s="47"/>
      <c r="BD242" s="104" t="str">
        <f t="shared" si="24"/>
        <v/>
      </c>
      <c r="BE242" s="9"/>
      <c r="BF242" s="9"/>
      <c r="BG242" s="9"/>
      <c r="BH242" s="9"/>
      <c r="BI242" s="47"/>
      <c r="BJ242" s="47"/>
      <c r="BK242" s="47"/>
      <c r="BL242" s="47"/>
      <c r="BM242" s="49"/>
      <c r="BN242" s="49"/>
      <c r="BO242" s="49"/>
      <c r="BP242" s="49"/>
      <c r="BQ242" s="105" t="str">
        <f t="shared" si="25"/>
        <v/>
      </c>
      <c r="BR242" s="761" t="str">
        <f t="shared" si="26"/>
        <v/>
      </c>
      <c r="BS242" s="818" t="s">
        <v>278</v>
      </c>
      <c r="BT242" s="803" t="s">
        <v>2901</v>
      </c>
      <c r="BU242" s="803" t="s">
        <v>2901</v>
      </c>
      <c r="BV242" s="806" t="s">
        <v>2901</v>
      </c>
    </row>
    <row r="243" spans="1:74" ht="171.75" x14ac:dyDescent="0.25">
      <c r="A243" s="1062"/>
      <c r="B243" s="928"/>
      <c r="C243" s="1179"/>
      <c r="D243" s="828"/>
      <c r="E243" s="831"/>
      <c r="F243" s="834"/>
      <c r="G243" s="804"/>
      <c r="H243" s="837"/>
      <c r="I243" s="798"/>
      <c r="J243" s="840"/>
      <c r="K243" s="843"/>
      <c r="L243" s="804"/>
      <c r="M243" s="874"/>
      <c r="N243" s="1017"/>
      <c r="O243" s="1017"/>
      <c r="P243" s="868"/>
      <c r="Q243" s="880"/>
      <c r="R243" s="798"/>
      <c r="S243" s="1365"/>
      <c r="T243" s="798"/>
      <c r="U243" s="1365"/>
      <c r="V243" s="798"/>
      <c r="W243" s="1365"/>
      <c r="X243" s="864"/>
      <c r="Y243" s="1365"/>
      <c r="Z243" s="1365"/>
      <c r="AA243" s="852"/>
      <c r="AB243" s="152">
        <v>2</v>
      </c>
      <c r="AC243" s="354" t="s">
        <v>1811</v>
      </c>
      <c r="AD243" s="355" t="s">
        <v>1812</v>
      </c>
      <c r="AE243" s="355" t="s">
        <v>1799</v>
      </c>
      <c r="AF243" s="147" t="str">
        <f t="shared" si="20"/>
        <v>Impacto</v>
      </c>
      <c r="AG243" s="153" t="s">
        <v>267</v>
      </c>
      <c r="AH243" s="760">
        <f t="shared" si="21"/>
        <v>0.1</v>
      </c>
      <c r="AI243" s="153" t="s">
        <v>217</v>
      </c>
      <c r="AJ243" s="760">
        <f t="shared" si="22"/>
        <v>0.15</v>
      </c>
      <c r="AK243" s="149">
        <f t="shared" si="23"/>
        <v>0.25</v>
      </c>
      <c r="AL243" s="154">
        <f>IFERROR(IF(AND(AF242="Probabilidad",AF243="Probabilidad"),(AL242-(+AL242*AK243)),IF(AF243="Probabilidad",(S242-(+S242*AK243)),IF(AF243="Impacto",AL242,""))),"")</f>
        <v>0.48</v>
      </c>
      <c r="AM243" s="154">
        <f>IFERROR(IF(AND(AF242="Impacto",AF243="Impacto"),(AM242-(+AM242*AK243)),IF(AF243="Impacto",(Y242-(Y242*AK243)),IF(AF243="Probabilidad",AM242,""))),"")</f>
        <v>0.15000000000000002</v>
      </c>
      <c r="AN243" s="155" t="s">
        <v>218</v>
      </c>
      <c r="AO243" s="155" t="s">
        <v>296</v>
      </c>
      <c r="AP243" s="155" t="s">
        <v>243</v>
      </c>
      <c r="AQ243" s="155" t="s">
        <v>221</v>
      </c>
      <c r="AR243" s="837"/>
      <c r="AS243" s="855"/>
      <c r="AT243" s="855"/>
      <c r="AU243" s="852"/>
      <c r="AV243" s="855"/>
      <c r="AW243" s="855"/>
      <c r="AX243" s="852"/>
      <c r="AY243" s="852"/>
      <c r="AZ243" s="852"/>
      <c r="BA243" s="798"/>
      <c r="BB243" s="131"/>
      <c r="BC243" s="131"/>
      <c r="BD243" s="175" t="str">
        <f t="shared" si="24"/>
        <v/>
      </c>
      <c r="BE243" s="151"/>
      <c r="BF243" s="151"/>
      <c r="BG243" s="151"/>
      <c r="BH243" s="151"/>
      <c r="BI243" s="131"/>
      <c r="BJ243" s="131"/>
      <c r="BK243" s="131"/>
      <c r="BL243" s="131"/>
      <c r="BM243" s="157"/>
      <c r="BN243" s="157"/>
      <c r="BO243" s="157"/>
      <c r="BP243" s="157"/>
      <c r="BQ243" s="158" t="str">
        <f t="shared" si="25"/>
        <v/>
      </c>
      <c r="BR243" s="762" t="str">
        <f t="shared" si="26"/>
        <v/>
      </c>
      <c r="BS243" s="819"/>
      <c r="BT243" s="804"/>
      <c r="BU243" s="804"/>
      <c r="BV243" s="807"/>
    </row>
    <row r="244" spans="1:74" ht="171.75" x14ac:dyDescent="0.25">
      <c r="A244" s="1062"/>
      <c r="B244" s="928"/>
      <c r="C244" s="1179"/>
      <c r="D244" s="828"/>
      <c r="E244" s="831"/>
      <c r="F244" s="834"/>
      <c r="G244" s="804"/>
      <c r="H244" s="837"/>
      <c r="I244" s="798"/>
      <c r="J244" s="840"/>
      <c r="K244" s="843"/>
      <c r="L244" s="804"/>
      <c r="M244" s="874"/>
      <c r="N244" s="1017"/>
      <c r="O244" s="1017"/>
      <c r="P244" s="868"/>
      <c r="Q244" s="880"/>
      <c r="R244" s="798"/>
      <c r="S244" s="1365"/>
      <c r="T244" s="798"/>
      <c r="U244" s="1365"/>
      <c r="V244" s="798"/>
      <c r="W244" s="1365"/>
      <c r="X244" s="864"/>
      <c r="Y244" s="1365"/>
      <c r="Z244" s="1365"/>
      <c r="AA244" s="852"/>
      <c r="AB244" s="152">
        <v>3</v>
      </c>
      <c r="AC244" s="356" t="s">
        <v>1813</v>
      </c>
      <c r="AD244" s="357">
        <v>4</v>
      </c>
      <c r="AE244" s="357" t="s">
        <v>1799</v>
      </c>
      <c r="AF244" s="147" t="str">
        <f t="shared" si="20"/>
        <v>Probabilidad</v>
      </c>
      <c r="AG244" s="153" t="s">
        <v>216</v>
      </c>
      <c r="AH244" s="760">
        <f t="shared" si="21"/>
        <v>0.25</v>
      </c>
      <c r="AI244" s="153" t="s">
        <v>217</v>
      </c>
      <c r="AJ244" s="760">
        <f t="shared" si="22"/>
        <v>0.15</v>
      </c>
      <c r="AK244" s="149">
        <f t="shared" si="23"/>
        <v>0.4</v>
      </c>
      <c r="AL244" s="154">
        <f>IFERROR(IF(AND(AF243="Probabilidad",AF244="Probabilidad"),(AL243-(+AL243*AK244)),IF(AND(AF243="Impacto",AF244="Probabilidad"),(AL242-(+AL242*AK244)),IF(AF244="Impacto",AL243,""))),"")</f>
        <v>0.28799999999999998</v>
      </c>
      <c r="AM244" s="154">
        <f>IFERROR(IF(AND(AF243="Impacto",AF244="Impacto"),(AM243-(+AM243*AK244)),IF(AND(AF243="Probabilidad",AF244="Impacto"),(AM242-(+AM242*AK244)),IF(AF244="Probabilidad",AM243,""))),"")</f>
        <v>0.15000000000000002</v>
      </c>
      <c r="AN244" s="155" t="s">
        <v>218</v>
      </c>
      <c r="AO244" s="155" t="s">
        <v>296</v>
      </c>
      <c r="AP244" s="155" t="s">
        <v>243</v>
      </c>
      <c r="AQ244" s="155" t="s">
        <v>221</v>
      </c>
      <c r="AR244" s="837"/>
      <c r="AS244" s="855"/>
      <c r="AT244" s="855"/>
      <c r="AU244" s="852"/>
      <c r="AV244" s="855"/>
      <c r="AW244" s="855"/>
      <c r="AX244" s="852"/>
      <c r="AY244" s="852"/>
      <c r="AZ244" s="852"/>
      <c r="BA244" s="798"/>
      <c r="BB244" s="131"/>
      <c r="BC244" s="131"/>
      <c r="BD244" s="175" t="str">
        <f t="shared" si="24"/>
        <v/>
      </c>
      <c r="BE244" s="151"/>
      <c r="BF244" s="151"/>
      <c r="BG244" s="151"/>
      <c r="BH244" s="151"/>
      <c r="BI244" s="131"/>
      <c r="BJ244" s="131"/>
      <c r="BK244" s="131"/>
      <c r="BL244" s="131"/>
      <c r="BM244" s="157"/>
      <c r="BN244" s="157"/>
      <c r="BO244" s="157"/>
      <c r="BP244" s="157"/>
      <c r="BQ244" s="158" t="str">
        <f t="shared" si="25"/>
        <v/>
      </c>
      <c r="BR244" s="762" t="str">
        <f t="shared" si="26"/>
        <v/>
      </c>
      <c r="BS244" s="819"/>
      <c r="BT244" s="804"/>
      <c r="BU244" s="804"/>
      <c r="BV244" s="807"/>
    </row>
    <row r="245" spans="1:74" ht="171.75" x14ac:dyDescent="0.25">
      <c r="A245" s="1062"/>
      <c r="B245" s="928"/>
      <c r="C245" s="1179"/>
      <c r="D245" s="828"/>
      <c r="E245" s="831"/>
      <c r="F245" s="834"/>
      <c r="G245" s="804"/>
      <c r="H245" s="837"/>
      <c r="I245" s="798"/>
      <c r="J245" s="840"/>
      <c r="K245" s="843"/>
      <c r="L245" s="804"/>
      <c r="M245" s="874"/>
      <c r="N245" s="1017"/>
      <c r="O245" s="1017"/>
      <c r="P245" s="868"/>
      <c r="Q245" s="880"/>
      <c r="R245" s="798"/>
      <c r="S245" s="1365"/>
      <c r="T245" s="798"/>
      <c r="U245" s="1365"/>
      <c r="V245" s="798"/>
      <c r="W245" s="1365"/>
      <c r="X245" s="864"/>
      <c r="Y245" s="1365"/>
      <c r="Z245" s="1365"/>
      <c r="AA245" s="852"/>
      <c r="AB245" s="152">
        <v>4</v>
      </c>
      <c r="AC245" s="360" t="s">
        <v>1814</v>
      </c>
      <c r="AD245" s="357">
        <v>4</v>
      </c>
      <c r="AE245" s="357" t="s">
        <v>1815</v>
      </c>
      <c r="AF245" s="147" t="str">
        <f t="shared" si="20"/>
        <v>Impacto</v>
      </c>
      <c r="AG245" s="153" t="s">
        <v>267</v>
      </c>
      <c r="AH245" s="760">
        <f t="shared" si="21"/>
        <v>0.1</v>
      </c>
      <c r="AI245" s="153" t="s">
        <v>217</v>
      </c>
      <c r="AJ245" s="760">
        <f t="shared" si="22"/>
        <v>0.15</v>
      </c>
      <c r="AK245" s="149">
        <f t="shared" si="23"/>
        <v>0.25</v>
      </c>
      <c r="AL245" s="154">
        <f>IFERROR(IF(AND(AF244="Probabilidad",AF245="Probabilidad"),(AL244-(+AL244*AK245)),IF(AND(AF244="Impacto",AF245="Probabilidad"),(AL243-(+AL243*AK245)),IF(AF245="Impacto",AL244,""))),"")</f>
        <v>0.28799999999999998</v>
      </c>
      <c r="AM245" s="154">
        <f>IFERROR(IF(AND(AF244="Impacto",AF245="Impacto"),(AM244-(+AM244*AK245)),IF(AND(AF244="Probabilidad",AF245="Impacto"),(AM243-(+AM243*AK245)),IF(AF245="Probabilidad",AM244,""))),"")</f>
        <v>0.11250000000000002</v>
      </c>
      <c r="AN245" s="155" t="s">
        <v>952</v>
      </c>
      <c r="AO245" s="155" t="s">
        <v>296</v>
      </c>
      <c r="AP245" s="155" t="s">
        <v>243</v>
      </c>
      <c r="AQ245" s="155" t="s">
        <v>221</v>
      </c>
      <c r="AR245" s="837"/>
      <c r="AS245" s="855"/>
      <c r="AT245" s="855"/>
      <c r="AU245" s="852"/>
      <c r="AV245" s="855"/>
      <c r="AW245" s="855"/>
      <c r="AX245" s="852"/>
      <c r="AY245" s="852"/>
      <c r="AZ245" s="852"/>
      <c r="BA245" s="798"/>
      <c r="BB245" s="131"/>
      <c r="BC245" s="131"/>
      <c r="BD245" s="175" t="str">
        <f t="shared" si="24"/>
        <v/>
      </c>
      <c r="BE245" s="151"/>
      <c r="BF245" s="151"/>
      <c r="BG245" s="151"/>
      <c r="BH245" s="151"/>
      <c r="BI245" s="131"/>
      <c r="BJ245" s="131"/>
      <c r="BK245" s="131"/>
      <c r="BL245" s="131"/>
      <c r="BM245" s="157"/>
      <c r="BN245" s="157"/>
      <c r="BO245" s="157"/>
      <c r="BP245" s="157"/>
      <c r="BQ245" s="158" t="str">
        <f t="shared" si="25"/>
        <v/>
      </c>
      <c r="BR245" s="762" t="str">
        <f t="shared" si="26"/>
        <v/>
      </c>
      <c r="BS245" s="819"/>
      <c r="BT245" s="804"/>
      <c r="BU245" s="804"/>
      <c r="BV245" s="807"/>
    </row>
    <row r="246" spans="1:74" x14ac:dyDescent="0.25">
      <c r="A246" s="1062"/>
      <c r="B246" s="928"/>
      <c r="C246" s="1179"/>
      <c r="D246" s="828"/>
      <c r="E246" s="831"/>
      <c r="F246" s="834"/>
      <c r="G246" s="804"/>
      <c r="H246" s="837"/>
      <c r="I246" s="798"/>
      <c r="J246" s="840"/>
      <c r="K246" s="843"/>
      <c r="L246" s="804"/>
      <c r="M246" s="874"/>
      <c r="N246" s="1017"/>
      <c r="O246" s="1017"/>
      <c r="P246" s="868"/>
      <c r="Q246" s="880"/>
      <c r="R246" s="798"/>
      <c r="S246" s="1365"/>
      <c r="T246" s="798"/>
      <c r="U246" s="1365"/>
      <c r="V246" s="798"/>
      <c r="W246" s="1365"/>
      <c r="X246" s="864"/>
      <c r="Y246" s="1365"/>
      <c r="Z246" s="1365"/>
      <c r="AA246" s="852"/>
      <c r="AB246" s="152">
        <v>5</v>
      </c>
      <c r="AC246" s="221"/>
      <c r="AD246" s="221"/>
      <c r="AE246" s="221"/>
      <c r="AF246" s="147" t="str">
        <f t="shared" si="20"/>
        <v/>
      </c>
      <c r="AG246" s="153"/>
      <c r="AH246" s="760" t="str">
        <f t="shared" si="21"/>
        <v/>
      </c>
      <c r="AI246" s="153"/>
      <c r="AJ246" s="760" t="str">
        <f t="shared" si="22"/>
        <v/>
      </c>
      <c r="AK246" s="149" t="str">
        <f t="shared" si="23"/>
        <v/>
      </c>
      <c r="AL246" s="154" t="str">
        <f>IFERROR(IF(AND(AF245="Probabilidad",AF246="Probabilidad"),(AL245-(+AL245*AK246)),IF(AND(AF245="Impacto",AF246="Probabilidad"),(AL244-(+AL244*AK246)),IF(AF246="Impacto",AL245,""))),"")</f>
        <v/>
      </c>
      <c r="AM246" s="154" t="str">
        <f>IFERROR(IF(AND(AF245="Impacto",AF246="Impacto"),(AM245-(+AM245*AK246)),IF(AND(AF245="Probabilidad",AF246="Impacto"),(AM244-(+AM244*AK246)),IF(AF246="Probabilidad",AM245,""))),"")</f>
        <v/>
      </c>
      <c r="AN246" s="155"/>
      <c r="AO246" s="155"/>
      <c r="AP246" s="155"/>
      <c r="AQ246" s="155"/>
      <c r="AR246" s="837"/>
      <c r="AS246" s="855"/>
      <c r="AT246" s="855"/>
      <c r="AU246" s="852"/>
      <c r="AV246" s="855"/>
      <c r="AW246" s="855"/>
      <c r="AX246" s="852"/>
      <c r="AY246" s="852"/>
      <c r="AZ246" s="852"/>
      <c r="BA246" s="798"/>
      <c r="BB246" s="131"/>
      <c r="BC246" s="131"/>
      <c r="BD246" s="175" t="str">
        <f t="shared" si="24"/>
        <v/>
      </c>
      <c r="BE246" s="151"/>
      <c r="BF246" s="151"/>
      <c r="BG246" s="151"/>
      <c r="BH246" s="151"/>
      <c r="BI246" s="131"/>
      <c r="BJ246" s="131"/>
      <c r="BK246" s="131"/>
      <c r="BL246" s="131"/>
      <c r="BM246" s="157"/>
      <c r="BN246" s="157"/>
      <c r="BO246" s="157"/>
      <c r="BP246" s="157"/>
      <c r="BQ246" s="158" t="str">
        <f t="shared" si="25"/>
        <v/>
      </c>
      <c r="BR246" s="762" t="str">
        <f t="shared" si="26"/>
        <v/>
      </c>
      <c r="BS246" s="819"/>
      <c r="BT246" s="804"/>
      <c r="BU246" s="804"/>
      <c r="BV246" s="807"/>
    </row>
    <row r="247" spans="1:74" ht="15.75" thickBot="1" x14ac:dyDescent="0.3">
      <c r="A247" s="1062"/>
      <c r="B247" s="928"/>
      <c r="C247" s="1179"/>
      <c r="D247" s="829"/>
      <c r="E247" s="832"/>
      <c r="F247" s="835"/>
      <c r="G247" s="805"/>
      <c r="H247" s="838"/>
      <c r="I247" s="799"/>
      <c r="J247" s="841"/>
      <c r="K247" s="844"/>
      <c r="L247" s="805"/>
      <c r="M247" s="875"/>
      <c r="N247" s="1049"/>
      <c r="O247" s="1049"/>
      <c r="P247" s="869"/>
      <c r="Q247" s="881"/>
      <c r="R247" s="799"/>
      <c r="S247" s="1366"/>
      <c r="T247" s="799"/>
      <c r="U247" s="1366"/>
      <c r="V247" s="799"/>
      <c r="W247" s="1366"/>
      <c r="X247" s="865"/>
      <c r="Y247" s="1366"/>
      <c r="Z247" s="1366"/>
      <c r="AA247" s="853"/>
      <c r="AB247" s="164">
        <v>6</v>
      </c>
      <c r="AC247" s="361"/>
      <c r="AD247" s="361"/>
      <c r="AE247" s="361"/>
      <c r="AF247" s="177" t="str">
        <f t="shared" si="20"/>
        <v/>
      </c>
      <c r="AG247" s="165"/>
      <c r="AH247" s="763" t="str">
        <f t="shared" si="21"/>
        <v/>
      </c>
      <c r="AI247" s="165"/>
      <c r="AJ247" s="763" t="str">
        <f t="shared" si="22"/>
        <v/>
      </c>
      <c r="AK247" s="166" t="str">
        <f t="shared" si="23"/>
        <v/>
      </c>
      <c r="AL247" s="222" t="str">
        <f>IFERROR(IF(AND(AF246="Probabilidad",AF247="Probabilidad"),(AL246-(+AL246*AK247)),IF(AND(AF246="Impacto",AF247="Probabilidad"),(AL245-(+AL245*AK247)),IF(AF247="Impacto",AL246,""))),"")</f>
        <v/>
      </c>
      <c r="AM247" s="222" t="str">
        <f>IFERROR(IF(AND(AF246="Impacto",AF247="Impacto"),(AM246-(+AM246*AK247)),IF(AND(AF246="Probabilidad",AF247="Impacto"),(AM245-(+AM245*AK247)),IF(AF247="Probabilidad",AM246,""))),"")</f>
        <v/>
      </c>
      <c r="AN247" s="52"/>
      <c r="AO247" s="52"/>
      <c r="AP247" s="52"/>
      <c r="AQ247" s="52"/>
      <c r="AR247" s="838"/>
      <c r="AS247" s="856"/>
      <c r="AT247" s="856"/>
      <c r="AU247" s="853"/>
      <c r="AV247" s="856"/>
      <c r="AW247" s="856"/>
      <c r="AX247" s="853"/>
      <c r="AY247" s="853"/>
      <c r="AZ247" s="853"/>
      <c r="BA247" s="799"/>
      <c r="BB247" s="169"/>
      <c r="BC247" s="169"/>
      <c r="BD247" s="178" t="str">
        <f t="shared" si="24"/>
        <v/>
      </c>
      <c r="BE247" s="162"/>
      <c r="BF247" s="162"/>
      <c r="BG247" s="162"/>
      <c r="BH247" s="162"/>
      <c r="BI247" s="169"/>
      <c r="BJ247" s="169"/>
      <c r="BK247" s="169"/>
      <c r="BL247" s="169"/>
      <c r="BM247" s="170"/>
      <c r="BN247" s="170"/>
      <c r="BO247" s="170"/>
      <c r="BP247" s="170"/>
      <c r="BQ247" s="171" t="str">
        <f t="shared" si="25"/>
        <v/>
      </c>
      <c r="BR247" s="764" t="str">
        <f t="shared" si="26"/>
        <v/>
      </c>
      <c r="BS247" s="820"/>
      <c r="BT247" s="805"/>
      <c r="BU247" s="805"/>
      <c r="BV247" s="808"/>
    </row>
    <row r="248" spans="1:74" ht="171.75" x14ac:dyDescent="0.25">
      <c r="A248" s="1062"/>
      <c r="B248" s="928"/>
      <c r="C248" s="1179"/>
      <c r="D248" s="827" t="s">
        <v>1533</v>
      </c>
      <c r="E248" s="830" t="s">
        <v>419</v>
      </c>
      <c r="F248" s="833">
        <v>11</v>
      </c>
      <c r="G248" s="803" t="s">
        <v>1816</v>
      </c>
      <c r="H248" s="836" t="s">
        <v>1376</v>
      </c>
      <c r="I248" s="797" t="s">
        <v>1347</v>
      </c>
      <c r="J248" s="839" t="s">
        <v>3011</v>
      </c>
      <c r="K248" s="842" t="s">
        <v>324</v>
      </c>
      <c r="L248" s="803" t="s">
        <v>618</v>
      </c>
      <c r="M248" s="873" t="s">
        <v>1535</v>
      </c>
      <c r="N248" s="1262" t="s">
        <v>1817</v>
      </c>
      <c r="O248" s="1262" t="s">
        <v>1818</v>
      </c>
      <c r="P248" s="867" t="s">
        <v>609</v>
      </c>
      <c r="Q248" s="879" t="s">
        <v>609</v>
      </c>
      <c r="R248" s="797" t="s">
        <v>353</v>
      </c>
      <c r="S248" s="1364">
        <f>IF(R248="Muy Alta",100%,IF(R248="Alta",80%,IF(R248="Media",60%,IF(R248="Baja",40%,IF(R248="Muy Baja",20%,"")))))</f>
        <v>0.8</v>
      </c>
      <c r="T248" s="797" t="s">
        <v>253</v>
      </c>
      <c r="U248" s="1364">
        <f>IF(T248="Catastrófico",100%,IF(T248="Mayor",80%,IF(T248="Moderado",60%,IF(T248="Menor",40%,IF(T248="Leve",20%,"")))))</f>
        <v>0.4</v>
      </c>
      <c r="V248" s="797" t="s">
        <v>213</v>
      </c>
      <c r="W248" s="1364">
        <f>IF(V248="Catastrófico",100%,IF(V248="Mayor",80%,IF(V248="Moderado",60%,IF(V248="Menor",40%,IF(V248="Leve",20%,"")))))</f>
        <v>0.6</v>
      </c>
      <c r="X248" s="863" t="str">
        <f>IF(Y248=100%,"Catastrófico",IF(Y248=80%,"Mayor",IF(Y248=60%,"Moderado",IF(Y248=40%,"Menor",IF(Y248=20%,"Leve","")))))</f>
        <v>Moderado</v>
      </c>
      <c r="Y248" s="1364">
        <f>IF(AND(U248="",W248=""),"",MAX(U248,W248))</f>
        <v>0.6</v>
      </c>
      <c r="Z248" s="1364" t="str">
        <f>CONCATENATE(R248,X248)</f>
        <v>AltaModerado</v>
      </c>
      <c r="AA248" s="851" t="str">
        <f>IF(Z248="Muy AltaLeve","Alto",IF(Z248="Muy AltaMenor","Alto",IF(Z248="Muy AltaModerado","Alto",IF(Z248="Muy AltaMayor","Alto",IF(Z248="Muy AltaCatastrófico","Extremo",IF(Z248="AltaLeve","Moderado",IF(Z248="AltaMenor","Moderado",IF(Z248="AltaModerado","Alto",IF(Z248="AltaMayor","Alto",IF(Z248="AltaCatastrófico","Extremo",IF(Z248="MediaLeve","Moderado",IF(Z248="MediaMenor","Moderado",IF(Z248="MediaModerado","Moderado",IF(Z248="MediaMayor","Alto",IF(Z248="MediaCatastrófico","Extremo",IF(Z248="BajaLeve","Bajo",IF(Z248="BajaMenor","Moderado",IF(Z248="BajaModerado","Moderado",IF(Z248="BajaMayor","Alto",IF(Z248="BajaCatastrófico","Extremo",IF(Z248="Muy BajaLeve","Bajo",IF(Z248="Muy BajaMenor","Bajo",IF(Z248="Muy BajaModerado","Moderado",IF(Z248="Muy BajaMayor","Alto",IF(Z248="Muy BajaCatastrófico","Extremo","")))))))))))))))))))))))))</f>
        <v>Alto</v>
      </c>
      <c r="AB248" s="98">
        <v>1</v>
      </c>
      <c r="AC248" s="352" t="s">
        <v>1819</v>
      </c>
      <c r="AD248" s="353" t="s">
        <v>1768</v>
      </c>
      <c r="AE248" s="353" t="s">
        <v>1820</v>
      </c>
      <c r="AF248" s="100" t="str">
        <f t="shared" si="20"/>
        <v>Probabilidad</v>
      </c>
      <c r="AG248" s="10" t="s">
        <v>286</v>
      </c>
      <c r="AH248" s="759">
        <f t="shared" si="21"/>
        <v>0.15</v>
      </c>
      <c r="AI248" s="10" t="s">
        <v>814</v>
      </c>
      <c r="AJ248" s="759">
        <f t="shared" si="22"/>
        <v>0.25</v>
      </c>
      <c r="AK248" s="102">
        <f t="shared" si="23"/>
        <v>0.4</v>
      </c>
      <c r="AL248" s="101">
        <f>IFERROR(IF(AF248="Probabilidad",(S248-(+S248*AK248)),IF(AF248="Impacto",S248,"")),"")</f>
        <v>0.48</v>
      </c>
      <c r="AM248" s="101">
        <f>IFERROR(IF(AF248="Impacto",(Y248-(+Y248*AK248)),IF(AF248="Probabilidad",Y248,"")),"")</f>
        <v>0.6</v>
      </c>
      <c r="AN248" s="51" t="s">
        <v>218</v>
      </c>
      <c r="AO248" s="51" t="s">
        <v>296</v>
      </c>
      <c r="AP248" s="51" t="s">
        <v>243</v>
      </c>
      <c r="AQ248" s="51" t="s">
        <v>221</v>
      </c>
      <c r="AR248" s="1393" t="s">
        <v>1821</v>
      </c>
      <c r="AS248" s="854">
        <f>S248</f>
        <v>0.8</v>
      </c>
      <c r="AT248" s="854">
        <f>IF(AL248="","",MIN(AL248:AL253))</f>
        <v>5.183999999999999E-2</v>
      </c>
      <c r="AU248" s="851" t="str">
        <f>IFERROR(IF(AT248="","",IF(AT248&lt;=0.2,"Muy Baja",IF(AT248&lt;=0.4,"Baja",IF(AT248&lt;=0.6,"Media",IF(AT248&lt;=0.8,"Alta","Muy Alta"))))),"")</f>
        <v>Muy Baja</v>
      </c>
      <c r="AV248" s="854">
        <f>Y248</f>
        <v>0.6</v>
      </c>
      <c r="AW248" s="854">
        <f>IF(AM248="","",MIN(AM248:AM253))</f>
        <v>0.44999999999999996</v>
      </c>
      <c r="AX248" s="851" t="str">
        <f>IFERROR(IF(AW248="","",IF(AW248&lt;=0.2,"Leve",IF(AW248&lt;=0.4,"Menor",IF(AW248&lt;=0.6,"Moderado",IF(AW248&lt;=0.8,"Mayor","Catastrófico"))))),"")</f>
        <v>Moderado</v>
      </c>
      <c r="AY248" s="851" t="str">
        <f>AA248</f>
        <v>Alto</v>
      </c>
      <c r="AZ248" s="851" t="str">
        <f>IFERROR(IF(OR(AND(AU248="Muy Baja",AX248="Leve"),AND(AU248="Muy Baja",AX248="Menor"),AND(AU248="Baja",AX248="Leve")),"Bajo",IF(OR(AND(AU248="Muy baja",AX248="Moderado"),AND(AU248="Baja",AX248="Menor"),AND(AU248="Baja",AX248="Moderado"),AND(AU248="Media",AX248="Leve"),AND(AU248="Media",AX248="Menor"),AND(AU248="Media",AX248="Moderado"),AND(AU248="Alta",AX248="Leve"),AND(AU248="Alta",AX248="Menor")),"Moderado",IF(OR(AND(AU248="Muy Baja",AX248="Mayor"),AND(AU248="Baja",AX248="Mayor"),AND(AU248="Media",AX248="Mayor"),AND(AU248="Alta",AX248="Moderado"),AND(AU248="Alta",AX248="Mayor"),AND(AU248="Muy Alta",AX248="Leve"),AND(AU248="Muy Alta",AX248="Menor"),AND(AU248="Muy Alta",AX248="Moderado"),AND(AU248="Muy Alta",AX248="Mayor")),"Alto",IF(OR(AND(AU248="Muy Baja",AX248="Catastrófico"),AND(AU248="Baja",AX248="Catastrófico"),AND(AU248="Media",AX248="Catastrófico"),AND(AU248="Alta",AX248="Catastrófico"),AND(AU248="Muy Alta",AX248="Catastrófico")),"Extremo","")))),"")</f>
        <v>Moderado</v>
      </c>
      <c r="BA248" s="797" t="s">
        <v>223</v>
      </c>
      <c r="BB248" s="362" t="s">
        <v>1822</v>
      </c>
      <c r="BC248" s="363" t="s">
        <v>1823</v>
      </c>
      <c r="BD248" s="104">
        <f t="shared" si="24"/>
        <v>1</v>
      </c>
      <c r="BE248" s="9">
        <v>1</v>
      </c>
      <c r="BF248" s="47"/>
      <c r="BG248" s="47"/>
      <c r="BH248" s="47"/>
      <c r="BI248" s="362" t="s">
        <v>1824</v>
      </c>
      <c r="BJ248" s="363" t="s">
        <v>1825</v>
      </c>
      <c r="BK248" s="47" t="s">
        <v>2902</v>
      </c>
      <c r="BL248" s="47" t="s">
        <v>2903</v>
      </c>
      <c r="BM248" s="49">
        <v>1</v>
      </c>
      <c r="BN248" s="49"/>
      <c r="BO248" s="49"/>
      <c r="BP248" s="49"/>
      <c r="BQ248" s="105">
        <f t="shared" si="25"/>
        <v>1</v>
      </c>
      <c r="BR248" s="761">
        <f t="shared" si="26"/>
        <v>1</v>
      </c>
      <c r="BS248" s="818" t="s">
        <v>278</v>
      </c>
      <c r="BT248" s="803" t="s">
        <v>2901</v>
      </c>
      <c r="BU248" s="803" t="s">
        <v>2901</v>
      </c>
      <c r="BV248" s="806" t="s">
        <v>2901</v>
      </c>
    </row>
    <row r="249" spans="1:74" ht="150" x14ac:dyDescent="0.25">
      <c r="A249" s="1062"/>
      <c r="B249" s="928"/>
      <c r="C249" s="1179"/>
      <c r="D249" s="828"/>
      <c r="E249" s="831"/>
      <c r="F249" s="834"/>
      <c r="G249" s="804"/>
      <c r="H249" s="837"/>
      <c r="I249" s="798"/>
      <c r="J249" s="840"/>
      <c r="K249" s="843"/>
      <c r="L249" s="804"/>
      <c r="M249" s="874"/>
      <c r="N249" s="1017"/>
      <c r="O249" s="1017"/>
      <c r="P249" s="868"/>
      <c r="Q249" s="880"/>
      <c r="R249" s="798"/>
      <c r="S249" s="1365"/>
      <c r="T249" s="798"/>
      <c r="U249" s="1365"/>
      <c r="V249" s="798"/>
      <c r="W249" s="1365"/>
      <c r="X249" s="864"/>
      <c r="Y249" s="1365"/>
      <c r="Z249" s="1365"/>
      <c r="AA249" s="852"/>
      <c r="AB249" s="152">
        <v>2</v>
      </c>
      <c r="AC249" s="354" t="s">
        <v>1553</v>
      </c>
      <c r="AD249" s="355">
        <v>1</v>
      </c>
      <c r="AE249" s="355" t="s">
        <v>1826</v>
      </c>
      <c r="AF249" s="147" t="str">
        <f t="shared" si="20"/>
        <v>Probabilidad</v>
      </c>
      <c r="AG249" s="153" t="s">
        <v>216</v>
      </c>
      <c r="AH249" s="760">
        <f t="shared" si="21"/>
        <v>0.25</v>
      </c>
      <c r="AI249" s="153" t="s">
        <v>217</v>
      </c>
      <c r="AJ249" s="760">
        <f t="shared" si="22"/>
        <v>0.15</v>
      </c>
      <c r="AK249" s="149">
        <f t="shared" si="23"/>
        <v>0.4</v>
      </c>
      <c r="AL249" s="154">
        <f>IFERROR(IF(AND(AF248="Probabilidad",AF249="Probabilidad"),(AL248-(+AL248*AK249)),IF(AF249="Probabilidad",(S248-(+S248*AK249)),IF(AF249="Impacto",AL248,""))),"")</f>
        <v>0.28799999999999998</v>
      </c>
      <c r="AM249" s="154">
        <f>IFERROR(IF(AND(AF248="Impacto",AF249="Impacto"),(AM248-(+AM248*AK249)),IF(AF249="Impacto",(Y248-(Y248*AK249)),IF(AF249="Probabilidad",AM248,""))),"")</f>
        <v>0.6</v>
      </c>
      <c r="AN249" s="155" t="s">
        <v>952</v>
      </c>
      <c r="AO249" s="155" t="s">
        <v>247</v>
      </c>
      <c r="AP249" s="155" t="s">
        <v>243</v>
      </c>
      <c r="AQ249" s="155" t="s">
        <v>221</v>
      </c>
      <c r="AR249" s="1394"/>
      <c r="AS249" s="855"/>
      <c r="AT249" s="855"/>
      <c r="AU249" s="852"/>
      <c r="AV249" s="855"/>
      <c r="AW249" s="855"/>
      <c r="AX249" s="852"/>
      <c r="AY249" s="852"/>
      <c r="AZ249" s="852"/>
      <c r="BA249" s="798"/>
      <c r="BB249" s="131" t="s">
        <v>1827</v>
      </c>
      <c r="BC249" s="131" t="s">
        <v>1828</v>
      </c>
      <c r="BD249" s="175">
        <f t="shared" si="24"/>
        <v>1</v>
      </c>
      <c r="BE249" s="151">
        <v>1</v>
      </c>
      <c r="BF249" s="151" t="s">
        <v>1829</v>
      </c>
      <c r="BG249" s="151"/>
      <c r="BH249" s="131"/>
      <c r="BI249" s="364" t="s">
        <v>1830</v>
      </c>
      <c r="BJ249" s="365" t="s">
        <v>1831</v>
      </c>
      <c r="BK249" s="131" t="s">
        <v>2904</v>
      </c>
      <c r="BL249" s="131" t="s">
        <v>2905</v>
      </c>
      <c r="BM249" s="157">
        <v>1</v>
      </c>
      <c r="BN249" s="157"/>
      <c r="BO249" s="157"/>
      <c r="BP249" s="157"/>
      <c r="BQ249" s="158">
        <f t="shared" si="25"/>
        <v>1</v>
      </c>
      <c r="BR249" s="762">
        <f t="shared" si="26"/>
        <v>1</v>
      </c>
      <c r="BS249" s="819"/>
      <c r="BT249" s="804"/>
      <c r="BU249" s="804"/>
      <c r="BV249" s="807"/>
    </row>
    <row r="250" spans="1:74" ht="171.75" x14ac:dyDescent="0.25">
      <c r="A250" s="1062"/>
      <c r="B250" s="928"/>
      <c r="C250" s="1179"/>
      <c r="D250" s="828"/>
      <c r="E250" s="831"/>
      <c r="F250" s="834"/>
      <c r="G250" s="804"/>
      <c r="H250" s="837"/>
      <c r="I250" s="798"/>
      <c r="J250" s="840"/>
      <c r="K250" s="843"/>
      <c r="L250" s="804"/>
      <c r="M250" s="874"/>
      <c r="N250" s="1017"/>
      <c r="O250" s="1017"/>
      <c r="P250" s="868"/>
      <c r="Q250" s="880"/>
      <c r="R250" s="798"/>
      <c r="S250" s="1365"/>
      <c r="T250" s="798"/>
      <c r="U250" s="1365"/>
      <c r="V250" s="798"/>
      <c r="W250" s="1365"/>
      <c r="X250" s="864"/>
      <c r="Y250" s="1365"/>
      <c r="Z250" s="1365"/>
      <c r="AA250" s="852"/>
      <c r="AB250" s="152">
        <v>3</v>
      </c>
      <c r="AC250" s="356" t="s">
        <v>1832</v>
      </c>
      <c r="AD250" s="357">
        <v>3</v>
      </c>
      <c r="AE250" s="357" t="s">
        <v>1833</v>
      </c>
      <c r="AF250" s="147" t="str">
        <f t="shared" si="20"/>
        <v>Impacto</v>
      </c>
      <c r="AG250" s="153" t="s">
        <v>267</v>
      </c>
      <c r="AH250" s="760">
        <f t="shared" si="21"/>
        <v>0.1</v>
      </c>
      <c r="AI250" s="153" t="s">
        <v>217</v>
      </c>
      <c r="AJ250" s="760">
        <f t="shared" si="22"/>
        <v>0.15</v>
      </c>
      <c r="AK250" s="149">
        <f t="shared" si="23"/>
        <v>0.25</v>
      </c>
      <c r="AL250" s="154">
        <f>IFERROR(IF(AND(AF249="Probabilidad",AF250="Probabilidad"),(AL249-(+AL249*AK250)),IF(AND(AF249="Impacto",AF250="Probabilidad"),(AL248-(+AL248*AK250)),IF(AF250="Impacto",AL249,""))),"")</f>
        <v>0.28799999999999998</v>
      </c>
      <c r="AM250" s="154">
        <f>IFERROR(IF(AND(AF249="Impacto",AF250="Impacto"),(AM249-(+AM249*AK250)),IF(AND(AF249="Probabilidad",AF250="Impacto"),(AM248-(+AM248*AK250)),IF(AF250="Probabilidad",AM249,""))),"")</f>
        <v>0.44999999999999996</v>
      </c>
      <c r="AN250" s="155" t="s">
        <v>218</v>
      </c>
      <c r="AO250" s="155" t="s">
        <v>296</v>
      </c>
      <c r="AP250" s="155" t="s">
        <v>243</v>
      </c>
      <c r="AQ250" s="155" t="s">
        <v>221</v>
      </c>
      <c r="AR250" s="1394"/>
      <c r="AS250" s="855"/>
      <c r="AT250" s="855"/>
      <c r="AU250" s="852"/>
      <c r="AV250" s="855"/>
      <c r="AW250" s="855"/>
      <c r="AX250" s="852"/>
      <c r="AY250" s="852"/>
      <c r="AZ250" s="852"/>
      <c r="BA250" s="798"/>
      <c r="BB250" s="131"/>
      <c r="BC250" s="131"/>
      <c r="BD250" s="175" t="str">
        <f t="shared" si="24"/>
        <v/>
      </c>
      <c r="BE250" s="151"/>
      <c r="BF250" s="151"/>
      <c r="BG250" s="151"/>
      <c r="BH250" s="151"/>
      <c r="BI250" s="131"/>
      <c r="BJ250" s="131"/>
      <c r="BK250" s="131"/>
      <c r="BL250" s="131"/>
      <c r="BM250" s="157"/>
      <c r="BN250" s="157"/>
      <c r="BO250" s="157"/>
      <c r="BP250" s="157"/>
      <c r="BQ250" s="158" t="str">
        <f t="shared" si="25"/>
        <v/>
      </c>
      <c r="BR250" s="762" t="str">
        <f t="shared" si="26"/>
        <v/>
      </c>
      <c r="BS250" s="819"/>
      <c r="BT250" s="804"/>
      <c r="BU250" s="804"/>
      <c r="BV250" s="807"/>
    </row>
    <row r="251" spans="1:74" ht="171.75" x14ac:dyDescent="0.25">
      <c r="A251" s="1062"/>
      <c r="B251" s="928"/>
      <c r="C251" s="1179"/>
      <c r="D251" s="828"/>
      <c r="E251" s="831"/>
      <c r="F251" s="834"/>
      <c r="G251" s="804"/>
      <c r="H251" s="837"/>
      <c r="I251" s="798"/>
      <c r="J251" s="840"/>
      <c r="K251" s="843"/>
      <c r="L251" s="804"/>
      <c r="M251" s="874"/>
      <c r="N251" s="1017"/>
      <c r="O251" s="1017"/>
      <c r="P251" s="868"/>
      <c r="Q251" s="880"/>
      <c r="R251" s="798"/>
      <c r="S251" s="1365"/>
      <c r="T251" s="798"/>
      <c r="U251" s="1365"/>
      <c r="V251" s="798"/>
      <c r="W251" s="1365"/>
      <c r="X251" s="864"/>
      <c r="Y251" s="1365"/>
      <c r="Z251" s="1365"/>
      <c r="AA251" s="852"/>
      <c r="AB251" s="152">
        <v>4</v>
      </c>
      <c r="AC251" s="356" t="s">
        <v>1834</v>
      </c>
      <c r="AD251" s="357" t="s">
        <v>1768</v>
      </c>
      <c r="AE251" s="357" t="s">
        <v>1835</v>
      </c>
      <c r="AF251" s="147" t="str">
        <f t="shared" si="20"/>
        <v>Probabilidad</v>
      </c>
      <c r="AG251" s="153" t="s">
        <v>216</v>
      </c>
      <c r="AH251" s="760">
        <f t="shared" si="21"/>
        <v>0.25</v>
      </c>
      <c r="AI251" s="153" t="s">
        <v>814</v>
      </c>
      <c r="AJ251" s="760">
        <f t="shared" si="22"/>
        <v>0.25</v>
      </c>
      <c r="AK251" s="149">
        <f t="shared" si="23"/>
        <v>0.5</v>
      </c>
      <c r="AL251" s="154">
        <f>IFERROR(IF(AND(AF250="Probabilidad",AF251="Probabilidad"),(AL250-(+AL250*AK251)),IF(AND(AF250="Impacto",AF251="Probabilidad"),(AL249-(+AL249*AK251)),IF(AF251="Impacto",AL250,""))),"")</f>
        <v>0.14399999999999999</v>
      </c>
      <c r="AM251" s="154">
        <f>IFERROR(IF(AND(AF250="Impacto",AF251="Impacto"),(AM250-(+AM250*AK251)),IF(AND(AF250="Probabilidad",AF251="Impacto"),(AM249-(+AM249*AK251)),IF(AF251="Probabilidad",AM250,""))),"")</f>
        <v>0.44999999999999996</v>
      </c>
      <c r="AN251" s="155" t="s">
        <v>218</v>
      </c>
      <c r="AO251" s="155" t="s">
        <v>296</v>
      </c>
      <c r="AP251" s="155" t="s">
        <v>243</v>
      </c>
      <c r="AQ251" s="155" t="s">
        <v>221</v>
      </c>
      <c r="AR251" s="1394"/>
      <c r="AS251" s="855"/>
      <c r="AT251" s="855"/>
      <c r="AU251" s="852"/>
      <c r="AV251" s="855"/>
      <c r="AW251" s="855"/>
      <c r="AX251" s="852"/>
      <c r="AY251" s="852"/>
      <c r="AZ251" s="852"/>
      <c r="BA251" s="798"/>
      <c r="BB251" s="131"/>
      <c r="BC251" s="131"/>
      <c r="BD251" s="175" t="str">
        <f t="shared" si="24"/>
        <v/>
      </c>
      <c r="BE251" s="151"/>
      <c r="BF251" s="151"/>
      <c r="BG251" s="151"/>
      <c r="BH251" s="151"/>
      <c r="BI251" s="131"/>
      <c r="BJ251" s="131"/>
      <c r="BK251" s="131"/>
      <c r="BL251" s="131"/>
      <c r="BM251" s="157"/>
      <c r="BN251" s="157"/>
      <c r="BO251" s="157"/>
      <c r="BP251" s="157"/>
      <c r="BQ251" s="158" t="str">
        <f t="shared" si="25"/>
        <v/>
      </c>
      <c r="BR251" s="762" t="str">
        <f t="shared" si="26"/>
        <v/>
      </c>
      <c r="BS251" s="819"/>
      <c r="BT251" s="804"/>
      <c r="BU251" s="804"/>
      <c r="BV251" s="807"/>
    </row>
    <row r="252" spans="1:74" ht="171.75" x14ac:dyDescent="0.25">
      <c r="A252" s="1062"/>
      <c r="B252" s="928"/>
      <c r="C252" s="1179"/>
      <c r="D252" s="828"/>
      <c r="E252" s="831"/>
      <c r="F252" s="834"/>
      <c r="G252" s="804"/>
      <c r="H252" s="837"/>
      <c r="I252" s="798"/>
      <c r="J252" s="840"/>
      <c r="K252" s="843"/>
      <c r="L252" s="804"/>
      <c r="M252" s="874"/>
      <c r="N252" s="1017"/>
      <c r="O252" s="1017"/>
      <c r="P252" s="868"/>
      <c r="Q252" s="880"/>
      <c r="R252" s="798"/>
      <c r="S252" s="1365"/>
      <c r="T252" s="798"/>
      <c r="U252" s="1365"/>
      <c r="V252" s="798"/>
      <c r="W252" s="1365"/>
      <c r="X252" s="864"/>
      <c r="Y252" s="1365"/>
      <c r="Z252" s="1365"/>
      <c r="AA252" s="852"/>
      <c r="AB252" s="152">
        <v>5</v>
      </c>
      <c r="AC252" s="356" t="s">
        <v>1836</v>
      </c>
      <c r="AD252" s="357">
        <v>2</v>
      </c>
      <c r="AE252" s="357" t="s">
        <v>609</v>
      </c>
      <c r="AF252" s="147" t="str">
        <f t="shared" si="20"/>
        <v>Probabilidad</v>
      </c>
      <c r="AG252" s="153" t="s">
        <v>216</v>
      </c>
      <c r="AH252" s="760">
        <f t="shared" si="21"/>
        <v>0.25</v>
      </c>
      <c r="AI252" s="153" t="s">
        <v>217</v>
      </c>
      <c r="AJ252" s="760">
        <f t="shared" si="22"/>
        <v>0.15</v>
      </c>
      <c r="AK252" s="149">
        <f t="shared" si="23"/>
        <v>0.4</v>
      </c>
      <c r="AL252" s="154">
        <f>IFERROR(IF(AND(AF251="Probabilidad",AF252="Probabilidad"),(AL251-(+AL251*AK252)),IF(AND(AF251="Impacto",AF252="Probabilidad"),(AL250-(+AL250*AK252)),IF(AF252="Impacto",AL251,""))),"")</f>
        <v>8.6399999999999991E-2</v>
      </c>
      <c r="AM252" s="154">
        <f>IFERROR(IF(AND(AF251="Impacto",AF252="Impacto"),(AM251-(+AM251*AK252)),IF(AND(AF251="Probabilidad",AF252="Impacto"),(AM250-(+AM250*AK252)),IF(AF252="Probabilidad",AM251,""))),"")</f>
        <v>0.44999999999999996</v>
      </c>
      <c r="AN252" s="155" t="s">
        <v>1286</v>
      </c>
      <c r="AO252" s="155" t="s">
        <v>296</v>
      </c>
      <c r="AP252" s="155" t="s">
        <v>243</v>
      </c>
      <c r="AQ252" s="155" t="s">
        <v>221</v>
      </c>
      <c r="AR252" s="1394"/>
      <c r="AS252" s="855"/>
      <c r="AT252" s="855"/>
      <c r="AU252" s="852"/>
      <c r="AV252" s="855"/>
      <c r="AW252" s="855"/>
      <c r="AX252" s="852"/>
      <c r="AY252" s="852"/>
      <c r="AZ252" s="852"/>
      <c r="BA252" s="798"/>
      <c r="BB252" s="131"/>
      <c r="BC252" s="131"/>
      <c r="BD252" s="175" t="str">
        <f t="shared" si="24"/>
        <v/>
      </c>
      <c r="BE252" s="151"/>
      <c r="BF252" s="151"/>
      <c r="BG252" s="151"/>
      <c r="BH252" s="151"/>
      <c r="BI252" s="131"/>
      <c r="BJ252" s="131"/>
      <c r="BK252" s="131"/>
      <c r="BL252" s="131"/>
      <c r="BM252" s="157"/>
      <c r="BN252" s="157"/>
      <c r="BO252" s="157"/>
      <c r="BP252" s="157"/>
      <c r="BQ252" s="158" t="str">
        <f t="shared" si="25"/>
        <v/>
      </c>
      <c r="BR252" s="762" t="str">
        <f t="shared" si="26"/>
        <v/>
      </c>
      <c r="BS252" s="819"/>
      <c r="BT252" s="804"/>
      <c r="BU252" s="804"/>
      <c r="BV252" s="807"/>
    </row>
    <row r="253" spans="1:74" ht="78.75" thickBot="1" x14ac:dyDescent="0.3">
      <c r="A253" s="1062"/>
      <c r="B253" s="928"/>
      <c r="C253" s="1179"/>
      <c r="D253" s="829"/>
      <c r="E253" s="832"/>
      <c r="F253" s="835"/>
      <c r="G253" s="805"/>
      <c r="H253" s="838"/>
      <c r="I253" s="799"/>
      <c r="J253" s="841"/>
      <c r="K253" s="844"/>
      <c r="L253" s="805"/>
      <c r="M253" s="875"/>
      <c r="N253" s="1049"/>
      <c r="O253" s="1049"/>
      <c r="P253" s="869"/>
      <c r="Q253" s="881"/>
      <c r="R253" s="799"/>
      <c r="S253" s="1366"/>
      <c r="T253" s="799"/>
      <c r="U253" s="1366"/>
      <c r="V253" s="799"/>
      <c r="W253" s="1366"/>
      <c r="X253" s="865"/>
      <c r="Y253" s="1366"/>
      <c r="Z253" s="1366"/>
      <c r="AA253" s="853"/>
      <c r="AB253" s="164">
        <v>6</v>
      </c>
      <c r="AC253" s="358" t="s">
        <v>1837</v>
      </c>
      <c r="AD253" s="359">
        <v>3</v>
      </c>
      <c r="AE253" s="359" t="s">
        <v>609</v>
      </c>
      <c r="AF253" s="177" t="str">
        <f t="shared" si="20"/>
        <v>Probabilidad</v>
      </c>
      <c r="AG253" s="165" t="s">
        <v>216</v>
      </c>
      <c r="AH253" s="763">
        <f t="shared" si="21"/>
        <v>0.25</v>
      </c>
      <c r="AI253" s="165" t="s">
        <v>217</v>
      </c>
      <c r="AJ253" s="763">
        <f t="shared" si="22"/>
        <v>0.15</v>
      </c>
      <c r="AK253" s="166">
        <f t="shared" si="23"/>
        <v>0.4</v>
      </c>
      <c r="AL253" s="222">
        <f>IFERROR(IF(AND(AF252="Probabilidad",AF253="Probabilidad"),(AL252-(+AL252*AK253)),IF(AND(AF252="Impacto",AF253="Probabilidad"),(AL251-(+AL251*AK253)),IF(AF253="Impacto",AL252,""))),"")</f>
        <v>5.183999999999999E-2</v>
      </c>
      <c r="AM253" s="222">
        <f>IFERROR(IF(AND(AF252="Impacto",AF253="Impacto"),(AM252-(+AM252*AK253)),IF(AND(AF252="Probabilidad",AF253="Impacto"),(AM251-(+AM251*AK253)),IF(AF253="Probabilidad",AM252,""))),"")</f>
        <v>0.44999999999999996</v>
      </c>
      <c r="AN253" s="52" t="s">
        <v>1286</v>
      </c>
      <c r="AO253" s="52" t="s">
        <v>475</v>
      </c>
      <c r="AP253" s="52" t="s">
        <v>476</v>
      </c>
      <c r="AQ253" s="52" t="s">
        <v>221</v>
      </c>
      <c r="AR253" s="1395"/>
      <c r="AS253" s="856"/>
      <c r="AT253" s="856"/>
      <c r="AU253" s="853"/>
      <c r="AV253" s="856"/>
      <c r="AW253" s="856"/>
      <c r="AX253" s="853"/>
      <c r="AY253" s="853"/>
      <c r="AZ253" s="853"/>
      <c r="BA253" s="799"/>
      <c r="BB253" s="366"/>
      <c r="BC253" s="367"/>
      <c r="BD253" s="178" t="str">
        <f t="shared" si="24"/>
        <v/>
      </c>
      <c r="BE253" s="162"/>
      <c r="BF253" s="162"/>
      <c r="BG253" s="162"/>
      <c r="BH253" s="162"/>
      <c r="BI253" s="169"/>
      <c r="BJ253" s="169"/>
      <c r="BK253" s="169"/>
      <c r="BL253" s="169"/>
      <c r="BM253" s="170"/>
      <c r="BN253" s="170"/>
      <c r="BO253" s="170"/>
      <c r="BP253" s="170"/>
      <c r="BQ253" s="171" t="str">
        <f t="shared" si="25"/>
        <v/>
      </c>
      <c r="BR253" s="764" t="str">
        <f t="shared" si="26"/>
        <v/>
      </c>
      <c r="BS253" s="820"/>
      <c r="BT253" s="805"/>
      <c r="BU253" s="805"/>
      <c r="BV253" s="808"/>
    </row>
    <row r="254" spans="1:74" ht="150" customHeight="1" x14ac:dyDescent="0.25">
      <c r="A254" s="1062"/>
      <c r="B254" s="928"/>
      <c r="C254" s="1179"/>
      <c r="D254" s="827" t="s">
        <v>1533</v>
      </c>
      <c r="E254" s="830" t="s">
        <v>419</v>
      </c>
      <c r="F254" s="833">
        <v>12</v>
      </c>
      <c r="G254" s="803" t="s">
        <v>1816</v>
      </c>
      <c r="H254" s="836" t="s">
        <v>1376</v>
      </c>
      <c r="I254" s="797" t="s">
        <v>1344</v>
      </c>
      <c r="J254" s="839" t="s">
        <v>3012</v>
      </c>
      <c r="K254" s="842" t="s">
        <v>324</v>
      </c>
      <c r="L254" s="803" t="s">
        <v>618</v>
      </c>
      <c r="M254" s="873" t="s">
        <v>1535</v>
      </c>
      <c r="N254" s="1262" t="s">
        <v>1838</v>
      </c>
      <c r="O254" s="1262" t="s">
        <v>1839</v>
      </c>
      <c r="P254" s="867" t="s">
        <v>609</v>
      </c>
      <c r="Q254" s="879" t="s">
        <v>609</v>
      </c>
      <c r="R254" s="797" t="s">
        <v>353</v>
      </c>
      <c r="S254" s="1364">
        <f>IF(R254="Muy Alta",100%,IF(R254="Alta",80%,IF(R254="Media",60%,IF(R254="Baja",40%,IF(R254="Muy Baja",20%,"")))))</f>
        <v>0.8</v>
      </c>
      <c r="T254" s="797" t="s">
        <v>253</v>
      </c>
      <c r="U254" s="1364">
        <f>IF(T254="Catastrófico",100%,IF(T254="Mayor",80%,IF(T254="Moderado",60%,IF(T254="Menor",40%,IF(T254="Leve",20%,"")))))</f>
        <v>0.4</v>
      </c>
      <c r="V254" s="797" t="s">
        <v>213</v>
      </c>
      <c r="W254" s="1364">
        <f>IF(V254="Catastrófico",100%,IF(V254="Mayor",80%,IF(V254="Moderado",60%,IF(V254="Menor",40%,IF(V254="Leve",20%,"")))))</f>
        <v>0.6</v>
      </c>
      <c r="X254" s="863" t="str">
        <f>IF(Y254=100%,"Catastrófico",IF(Y254=80%,"Mayor",IF(Y254=60%,"Moderado",IF(Y254=40%,"Menor",IF(Y254=20%,"Leve","")))))</f>
        <v>Moderado</v>
      </c>
      <c r="Y254" s="1364">
        <f>IF(AND(U254="",W254=""),"",MAX(U254,W254))</f>
        <v>0.6</v>
      </c>
      <c r="Z254" s="1364" t="str">
        <f>CONCATENATE(R254,X254)</f>
        <v>AltaModerado</v>
      </c>
      <c r="AA254" s="851" t="str">
        <f>IF(Z254="Muy AltaLeve","Alto",IF(Z254="Muy AltaMenor","Alto",IF(Z254="Muy AltaModerado","Alto",IF(Z254="Muy AltaMayor","Alto",IF(Z254="Muy AltaCatastrófico","Extremo",IF(Z254="AltaLeve","Moderado",IF(Z254="AltaMenor","Moderado",IF(Z254="AltaModerado","Alto",IF(Z254="AltaMayor","Alto",IF(Z254="AltaCatastrófico","Extremo",IF(Z254="MediaLeve","Moderado",IF(Z254="MediaMenor","Moderado",IF(Z254="MediaModerado","Moderado",IF(Z254="MediaMayor","Alto",IF(Z254="MediaCatastrófico","Extremo",IF(Z254="BajaLeve","Bajo",IF(Z254="BajaMenor","Moderado",IF(Z254="BajaModerado","Moderado",IF(Z254="BajaMayor","Alto",IF(Z254="BajaCatastrófico","Extremo",IF(Z254="Muy BajaLeve","Bajo",IF(Z254="Muy BajaMenor","Bajo",IF(Z254="Muy BajaModerado","Moderado",IF(Z254="Muy BajaMayor","Alto",IF(Z254="Muy BajaCatastrófico","Extremo","")))))))))))))))))))))))))</f>
        <v>Alto</v>
      </c>
      <c r="AB254" s="98">
        <v>1</v>
      </c>
      <c r="AC254" s="352" t="s">
        <v>1840</v>
      </c>
      <c r="AD254" s="353">
        <v>2</v>
      </c>
      <c r="AE254" s="353" t="s">
        <v>1712</v>
      </c>
      <c r="AF254" s="100" t="str">
        <f t="shared" si="20"/>
        <v>Probabilidad</v>
      </c>
      <c r="AG254" s="10" t="s">
        <v>286</v>
      </c>
      <c r="AH254" s="759">
        <f t="shared" si="21"/>
        <v>0.15</v>
      </c>
      <c r="AI254" s="10" t="s">
        <v>814</v>
      </c>
      <c r="AJ254" s="759">
        <f t="shared" si="22"/>
        <v>0.25</v>
      </c>
      <c r="AK254" s="102">
        <f t="shared" si="23"/>
        <v>0.4</v>
      </c>
      <c r="AL254" s="101">
        <f>IFERROR(IF(AF254="Probabilidad",(S254-(+S254*AK254)),IF(AF254="Impacto",S254,"")),"")</f>
        <v>0.48</v>
      </c>
      <c r="AM254" s="101">
        <f>IFERROR(IF(AF254="Impacto",(Y254-(+Y254*AK254)),IF(AF254="Probabilidad",Y254,"")),"")</f>
        <v>0.6</v>
      </c>
      <c r="AN254" s="51" t="s">
        <v>218</v>
      </c>
      <c r="AO254" s="51" t="s">
        <v>475</v>
      </c>
      <c r="AP254" s="51" t="s">
        <v>243</v>
      </c>
      <c r="AQ254" s="51" t="s">
        <v>221</v>
      </c>
      <c r="AR254" s="1393" t="s">
        <v>1841</v>
      </c>
      <c r="AS254" s="854">
        <f>S254</f>
        <v>0.8</v>
      </c>
      <c r="AT254" s="854">
        <f>IF(AL254="","",MIN(AL254:AL259))</f>
        <v>6.0479999999999999E-2</v>
      </c>
      <c r="AU254" s="851" t="str">
        <f>IFERROR(IF(AT254="","",IF(AT254&lt;=0.2,"Muy Baja",IF(AT254&lt;=0.4,"Baja",IF(AT254&lt;=0.6,"Media",IF(AT254&lt;=0.8,"Alta","Muy Alta"))))),"")</f>
        <v>Muy Baja</v>
      </c>
      <c r="AV254" s="854">
        <f>Y254</f>
        <v>0.6</v>
      </c>
      <c r="AW254" s="854">
        <f>IF(AM254="","",MIN(AM254:AM259))</f>
        <v>0.44999999999999996</v>
      </c>
      <c r="AX254" s="851" t="str">
        <f>IFERROR(IF(AW254="","",IF(AW254&lt;=0.2,"Leve",IF(AW254&lt;=0.4,"Menor",IF(AW254&lt;=0.6,"Moderado",IF(AW254&lt;=0.8,"Mayor","Catastrófico"))))),"")</f>
        <v>Moderado</v>
      </c>
      <c r="AY254" s="851" t="str">
        <f>AA254</f>
        <v>Alto</v>
      </c>
      <c r="AZ254" s="851" t="str">
        <f>IFERROR(IF(OR(AND(AU254="Muy Baja",AX254="Leve"),AND(AU254="Muy Baja",AX254="Menor"),AND(AU254="Baja",AX254="Leve")),"Bajo",IF(OR(AND(AU254="Muy baja",AX254="Moderado"),AND(AU254="Baja",AX254="Menor"),AND(AU254="Baja",AX254="Moderado"),AND(AU254="Media",AX254="Leve"),AND(AU254="Media",AX254="Menor"),AND(AU254="Media",AX254="Moderado"),AND(AU254="Alta",AX254="Leve"),AND(AU254="Alta",AX254="Menor")),"Moderado",IF(OR(AND(AU254="Muy Baja",AX254="Mayor"),AND(AU254="Baja",AX254="Mayor"),AND(AU254="Media",AX254="Mayor"),AND(AU254="Alta",AX254="Moderado"),AND(AU254="Alta",AX254="Mayor"),AND(AU254="Muy Alta",AX254="Leve"),AND(AU254="Muy Alta",AX254="Menor"),AND(AU254="Muy Alta",AX254="Moderado"),AND(AU254="Muy Alta",AX254="Mayor")),"Alto",IF(OR(AND(AU254="Muy Baja",AX254="Catastrófico"),AND(AU254="Baja",AX254="Catastrófico"),AND(AU254="Media",AX254="Catastrófico"),AND(AU254="Alta",AX254="Catastrófico"),AND(AU254="Muy Alta",AX254="Catastrófico")),"Extremo","")))),"")</f>
        <v>Moderado</v>
      </c>
      <c r="BA254" s="797" t="s">
        <v>223</v>
      </c>
      <c r="BB254" s="131" t="s">
        <v>1842</v>
      </c>
      <c r="BC254" s="131" t="s">
        <v>1828</v>
      </c>
      <c r="BD254" s="175">
        <f t="shared" si="24"/>
        <v>1</v>
      </c>
      <c r="BE254" s="151">
        <v>1</v>
      </c>
      <c r="BF254" s="151"/>
      <c r="BG254" s="151"/>
      <c r="BH254" s="151"/>
      <c r="BI254" s="131" t="s">
        <v>1830</v>
      </c>
      <c r="BJ254" s="365" t="s">
        <v>1831</v>
      </c>
      <c r="BK254" s="47" t="s">
        <v>2904</v>
      </c>
      <c r="BL254" s="47" t="s">
        <v>2905</v>
      </c>
      <c r="BM254" s="49">
        <v>1</v>
      </c>
      <c r="BN254" s="49"/>
      <c r="BO254" s="49"/>
      <c r="BP254" s="49"/>
      <c r="BQ254" s="105">
        <f t="shared" si="25"/>
        <v>1</v>
      </c>
      <c r="BR254" s="761">
        <f t="shared" si="26"/>
        <v>1</v>
      </c>
      <c r="BS254" s="818" t="s">
        <v>278</v>
      </c>
      <c r="BT254" s="803" t="s">
        <v>2901</v>
      </c>
      <c r="BU254" s="803" t="s">
        <v>2901</v>
      </c>
      <c r="BV254" s="806" t="s">
        <v>2901</v>
      </c>
    </row>
    <row r="255" spans="1:74" ht="171.75" x14ac:dyDescent="0.25">
      <c r="A255" s="1062"/>
      <c r="B255" s="928"/>
      <c r="C255" s="1179"/>
      <c r="D255" s="828"/>
      <c r="E255" s="831"/>
      <c r="F255" s="834"/>
      <c r="G255" s="804"/>
      <c r="H255" s="837"/>
      <c r="I255" s="798"/>
      <c r="J255" s="840"/>
      <c r="K255" s="843"/>
      <c r="L255" s="804"/>
      <c r="M255" s="874"/>
      <c r="N255" s="1017"/>
      <c r="O255" s="1017"/>
      <c r="P255" s="868"/>
      <c r="Q255" s="880"/>
      <c r="R255" s="798"/>
      <c r="S255" s="1365"/>
      <c r="T255" s="798"/>
      <c r="U255" s="1365"/>
      <c r="V255" s="798"/>
      <c r="W255" s="1365"/>
      <c r="X255" s="864"/>
      <c r="Y255" s="1365"/>
      <c r="Z255" s="1365"/>
      <c r="AA255" s="852"/>
      <c r="AB255" s="152">
        <v>2</v>
      </c>
      <c r="AC255" s="354" t="s">
        <v>1843</v>
      </c>
      <c r="AD255" s="355" t="s">
        <v>1768</v>
      </c>
      <c r="AE255" s="355" t="s">
        <v>1844</v>
      </c>
      <c r="AF255" s="147" t="str">
        <f t="shared" si="20"/>
        <v>Probabilidad</v>
      </c>
      <c r="AG255" s="153" t="s">
        <v>216</v>
      </c>
      <c r="AH255" s="760">
        <f t="shared" si="21"/>
        <v>0.25</v>
      </c>
      <c r="AI255" s="153" t="s">
        <v>217</v>
      </c>
      <c r="AJ255" s="760">
        <f t="shared" si="22"/>
        <v>0.15</v>
      </c>
      <c r="AK255" s="149">
        <f t="shared" si="23"/>
        <v>0.4</v>
      </c>
      <c r="AL255" s="154">
        <f>IFERROR(IF(AND(AF254="Probabilidad",AF255="Probabilidad"),(AL254-(+AL254*AK255)),IF(AF255="Probabilidad",(S254-(+S254*AK255)),IF(AF255="Impacto",AL254,""))),"")</f>
        <v>0.28799999999999998</v>
      </c>
      <c r="AM255" s="154">
        <f>IFERROR(IF(AND(AF254="Impacto",AF255="Impacto"),(AM254-(+AM254*AK255)),IF(AF255="Impacto",(Y254-(Y254*AK255)),IF(AF255="Probabilidad",AM254,""))),"")</f>
        <v>0.6</v>
      </c>
      <c r="AN255" s="155" t="s">
        <v>218</v>
      </c>
      <c r="AO255" s="155" t="s">
        <v>296</v>
      </c>
      <c r="AP255" s="155" t="s">
        <v>243</v>
      </c>
      <c r="AQ255" s="155" t="s">
        <v>221</v>
      </c>
      <c r="AR255" s="1394"/>
      <c r="AS255" s="855"/>
      <c r="AT255" s="855"/>
      <c r="AU255" s="852"/>
      <c r="AV255" s="855"/>
      <c r="AW255" s="855"/>
      <c r="AX255" s="852"/>
      <c r="AY255" s="852"/>
      <c r="AZ255" s="852"/>
      <c r="BA255" s="798"/>
      <c r="BB255" s="131"/>
      <c r="BC255" s="131"/>
      <c r="BD255" s="175" t="str">
        <f t="shared" si="24"/>
        <v/>
      </c>
      <c r="BE255" s="151"/>
      <c r="BF255" s="151"/>
      <c r="BG255" s="151"/>
      <c r="BH255" s="151"/>
      <c r="BI255" s="131"/>
      <c r="BJ255" s="365"/>
      <c r="BK255" s="131"/>
      <c r="BL255" s="131"/>
      <c r="BM255" s="157"/>
      <c r="BN255" s="157"/>
      <c r="BO255" s="157"/>
      <c r="BP255" s="157"/>
      <c r="BQ255" s="158" t="str">
        <f t="shared" si="25"/>
        <v/>
      </c>
      <c r="BR255" s="762" t="str">
        <f t="shared" si="26"/>
        <v/>
      </c>
      <c r="BS255" s="819"/>
      <c r="BT255" s="804"/>
      <c r="BU255" s="804"/>
      <c r="BV255" s="807"/>
    </row>
    <row r="256" spans="1:74" ht="171.75" x14ac:dyDescent="0.25">
      <c r="A256" s="1062"/>
      <c r="B256" s="928"/>
      <c r="C256" s="1179"/>
      <c r="D256" s="828"/>
      <c r="E256" s="831"/>
      <c r="F256" s="834"/>
      <c r="G256" s="804"/>
      <c r="H256" s="837"/>
      <c r="I256" s="798"/>
      <c r="J256" s="840"/>
      <c r="K256" s="843"/>
      <c r="L256" s="804"/>
      <c r="M256" s="874"/>
      <c r="N256" s="1017"/>
      <c r="O256" s="1017"/>
      <c r="P256" s="868"/>
      <c r="Q256" s="880"/>
      <c r="R256" s="798"/>
      <c r="S256" s="1365"/>
      <c r="T256" s="798"/>
      <c r="U256" s="1365"/>
      <c r="V256" s="798"/>
      <c r="W256" s="1365"/>
      <c r="X256" s="864"/>
      <c r="Y256" s="1365"/>
      <c r="Z256" s="1365"/>
      <c r="AA256" s="852"/>
      <c r="AB256" s="152">
        <v>3</v>
      </c>
      <c r="AC256" s="356" t="s">
        <v>1845</v>
      </c>
      <c r="AD256" s="357" t="s">
        <v>1768</v>
      </c>
      <c r="AE256" s="357" t="s">
        <v>1833</v>
      </c>
      <c r="AF256" s="147" t="str">
        <f t="shared" ref="AF256:AF319" si="27">IF(OR(AG256="Preventivo",AG256="Detectivo"),"Probabilidad",IF(AG256="Correctivo","Impacto",""))</f>
        <v>Probabilidad</v>
      </c>
      <c r="AG256" s="153" t="s">
        <v>286</v>
      </c>
      <c r="AH256" s="760">
        <f t="shared" ref="AH256:AH319" si="28">IF(AG256="","",IF(AG256="Preventivo",25%,IF(AG256="Detectivo",15%,IF(AG256="Correctivo",10%))))</f>
        <v>0.15</v>
      </c>
      <c r="AI256" s="153" t="s">
        <v>217</v>
      </c>
      <c r="AJ256" s="760">
        <f t="shared" ref="AJ256:AJ319" si="29">IF(AI256="Automático",25%,IF(AI256="Manual",15%,""))</f>
        <v>0.15</v>
      </c>
      <c r="AK256" s="149">
        <f t="shared" ref="AK256:AK319" si="30">IF(OR(AH256="",AJ256=""),"",AH256+AJ256)</f>
        <v>0.3</v>
      </c>
      <c r="AL256" s="154">
        <f>IFERROR(IF(AND(AF255="Probabilidad",AF256="Probabilidad"),(AL255-(+AL255*AK256)),IF(AND(AF255="Impacto",AF256="Probabilidad"),(AL254-(+AL254*AK256)),IF(AF256="Impacto",AL255,""))),"")</f>
        <v>0.2016</v>
      </c>
      <c r="AM256" s="154">
        <f>IFERROR(IF(AND(AF255="Impacto",AF256="Impacto"),(AM255-(+AM255*AK256)),IF(AND(AF255="Probabilidad",AF256="Impacto"),(AM254-(+AM254*AK256)),IF(AF256="Probabilidad",AM255,""))),"")</f>
        <v>0.6</v>
      </c>
      <c r="AN256" s="155" t="s">
        <v>218</v>
      </c>
      <c r="AO256" s="155" t="s">
        <v>296</v>
      </c>
      <c r="AP256" s="155" t="s">
        <v>243</v>
      </c>
      <c r="AQ256" s="155" t="s">
        <v>221</v>
      </c>
      <c r="AR256" s="1394"/>
      <c r="AS256" s="855"/>
      <c r="AT256" s="855"/>
      <c r="AU256" s="852"/>
      <c r="AV256" s="855"/>
      <c r="AW256" s="855"/>
      <c r="AX256" s="852"/>
      <c r="AY256" s="852"/>
      <c r="AZ256" s="852"/>
      <c r="BA256" s="798"/>
      <c r="BB256" s="131"/>
      <c r="BC256" s="131"/>
      <c r="BD256" s="175" t="str">
        <f t="shared" si="24"/>
        <v/>
      </c>
      <c r="BE256" s="151"/>
      <c r="BF256" s="151"/>
      <c r="BG256" s="151"/>
      <c r="BH256" s="151"/>
      <c r="BI256" s="131"/>
      <c r="BJ256" s="131"/>
      <c r="BK256" s="131"/>
      <c r="BL256" s="131"/>
      <c r="BM256" s="157"/>
      <c r="BN256" s="157"/>
      <c r="BO256" s="157"/>
      <c r="BP256" s="157"/>
      <c r="BQ256" s="158" t="str">
        <f t="shared" si="25"/>
        <v/>
      </c>
      <c r="BR256" s="762" t="str">
        <f t="shared" si="26"/>
        <v/>
      </c>
      <c r="BS256" s="819"/>
      <c r="BT256" s="804"/>
      <c r="BU256" s="804"/>
      <c r="BV256" s="807"/>
    </row>
    <row r="257" spans="1:74" ht="145.5" x14ac:dyDescent="0.25">
      <c r="A257" s="1062"/>
      <c r="B257" s="928"/>
      <c r="C257" s="1179"/>
      <c r="D257" s="828"/>
      <c r="E257" s="831"/>
      <c r="F257" s="834"/>
      <c r="G257" s="804"/>
      <c r="H257" s="837"/>
      <c r="I257" s="798"/>
      <c r="J257" s="840"/>
      <c r="K257" s="843"/>
      <c r="L257" s="804"/>
      <c r="M257" s="874"/>
      <c r="N257" s="1017"/>
      <c r="O257" s="1017"/>
      <c r="P257" s="868"/>
      <c r="Q257" s="880"/>
      <c r="R257" s="798"/>
      <c r="S257" s="1365"/>
      <c r="T257" s="798"/>
      <c r="U257" s="1365"/>
      <c r="V257" s="798"/>
      <c r="W257" s="1365"/>
      <c r="X257" s="864"/>
      <c r="Y257" s="1365"/>
      <c r="Z257" s="1365"/>
      <c r="AA257" s="852"/>
      <c r="AB257" s="152">
        <v>4</v>
      </c>
      <c r="AC257" s="356" t="s">
        <v>1846</v>
      </c>
      <c r="AD257" s="357">
        <v>2</v>
      </c>
      <c r="AE257" s="357" t="s">
        <v>1547</v>
      </c>
      <c r="AF257" s="147" t="str">
        <f t="shared" si="27"/>
        <v>Probabilidad</v>
      </c>
      <c r="AG257" s="153" t="s">
        <v>216</v>
      </c>
      <c r="AH257" s="760">
        <f t="shared" si="28"/>
        <v>0.25</v>
      </c>
      <c r="AI257" s="153" t="s">
        <v>814</v>
      </c>
      <c r="AJ257" s="760">
        <f t="shared" si="29"/>
        <v>0.25</v>
      </c>
      <c r="AK257" s="149">
        <f t="shared" si="30"/>
        <v>0.5</v>
      </c>
      <c r="AL257" s="154">
        <f>IFERROR(IF(AND(AF256="Probabilidad",AF257="Probabilidad"),(AL256-(+AL256*AK257)),IF(AND(AF256="Impacto",AF257="Probabilidad"),(AL255-(+AL255*AK257)),IF(AF257="Impacto",AL256,""))),"")</f>
        <v>0.1008</v>
      </c>
      <c r="AM257" s="154">
        <f>IFERROR(IF(AND(AF256="Impacto",AF257="Impacto"),(AM256-(+AM256*AK257)),IF(AND(AF256="Probabilidad",AF257="Impacto"),(AM255-(+AM255*AK257)),IF(AF257="Probabilidad",AM256,""))),"")</f>
        <v>0.6</v>
      </c>
      <c r="AN257" s="155" t="s">
        <v>218</v>
      </c>
      <c r="AO257" s="155" t="s">
        <v>475</v>
      </c>
      <c r="AP257" s="155" t="s">
        <v>243</v>
      </c>
      <c r="AQ257" s="155" t="s">
        <v>221</v>
      </c>
      <c r="AR257" s="1394"/>
      <c r="AS257" s="855"/>
      <c r="AT257" s="855"/>
      <c r="AU257" s="852"/>
      <c r="AV257" s="855"/>
      <c r="AW257" s="855"/>
      <c r="AX257" s="852"/>
      <c r="AY257" s="852"/>
      <c r="AZ257" s="852"/>
      <c r="BA257" s="798"/>
      <c r="BB257" s="131"/>
      <c r="BC257" s="131"/>
      <c r="BD257" s="175" t="str">
        <f t="shared" si="24"/>
        <v/>
      </c>
      <c r="BE257" s="151"/>
      <c r="BF257" s="151"/>
      <c r="BG257" s="151"/>
      <c r="BH257" s="151"/>
      <c r="BI257" s="131"/>
      <c r="BJ257" s="131"/>
      <c r="BK257" s="131"/>
      <c r="BL257" s="131"/>
      <c r="BM257" s="157"/>
      <c r="BN257" s="157"/>
      <c r="BO257" s="157"/>
      <c r="BP257" s="157"/>
      <c r="BQ257" s="158" t="str">
        <f t="shared" si="25"/>
        <v/>
      </c>
      <c r="BR257" s="762" t="str">
        <f t="shared" si="26"/>
        <v/>
      </c>
      <c r="BS257" s="819"/>
      <c r="BT257" s="804"/>
      <c r="BU257" s="804"/>
      <c r="BV257" s="807"/>
    </row>
    <row r="258" spans="1:74" ht="145.5" x14ac:dyDescent="0.25">
      <c r="A258" s="1062"/>
      <c r="B258" s="928"/>
      <c r="C258" s="1179"/>
      <c r="D258" s="828"/>
      <c r="E258" s="831"/>
      <c r="F258" s="834"/>
      <c r="G258" s="804"/>
      <c r="H258" s="837"/>
      <c r="I258" s="798"/>
      <c r="J258" s="840"/>
      <c r="K258" s="843"/>
      <c r="L258" s="804"/>
      <c r="M258" s="874"/>
      <c r="N258" s="1017"/>
      <c r="O258" s="1017"/>
      <c r="P258" s="868"/>
      <c r="Q258" s="880"/>
      <c r="R258" s="798"/>
      <c r="S258" s="1365"/>
      <c r="T258" s="798"/>
      <c r="U258" s="1365"/>
      <c r="V258" s="798"/>
      <c r="W258" s="1365"/>
      <c r="X258" s="864"/>
      <c r="Y258" s="1365"/>
      <c r="Z258" s="1365"/>
      <c r="AA258" s="852"/>
      <c r="AB258" s="152">
        <v>5</v>
      </c>
      <c r="AC258" s="356" t="s">
        <v>1847</v>
      </c>
      <c r="AD258" s="357">
        <v>1</v>
      </c>
      <c r="AE258" s="357" t="s">
        <v>1844</v>
      </c>
      <c r="AF258" s="147" t="str">
        <f t="shared" si="27"/>
        <v>Impacto</v>
      </c>
      <c r="AG258" s="153" t="s">
        <v>267</v>
      </c>
      <c r="AH258" s="760">
        <f t="shared" si="28"/>
        <v>0.1</v>
      </c>
      <c r="AI258" s="153" t="s">
        <v>217</v>
      </c>
      <c r="AJ258" s="760">
        <f t="shared" si="29"/>
        <v>0.15</v>
      </c>
      <c r="AK258" s="149">
        <f t="shared" si="30"/>
        <v>0.25</v>
      </c>
      <c r="AL258" s="154">
        <f>IFERROR(IF(AND(AF257="Probabilidad",AF258="Probabilidad"),(AL257-(+AL257*AK258)),IF(AND(AF257="Impacto",AF258="Probabilidad"),(AL256-(+AL256*AK258)),IF(AF258="Impacto",AL257,""))),"")</f>
        <v>0.1008</v>
      </c>
      <c r="AM258" s="154">
        <f>IFERROR(IF(AND(AF257="Impacto",AF258="Impacto"),(AM257-(+AM257*AK258)),IF(AND(AF257="Probabilidad",AF258="Impacto"),(AM256-(+AM256*AK258)),IF(AF258="Probabilidad",AM257,""))),"")</f>
        <v>0.44999999999999996</v>
      </c>
      <c r="AN258" s="155" t="s">
        <v>218</v>
      </c>
      <c r="AO258" s="155" t="s">
        <v>475</v>
      </c>
      <c r="AP258" s="155" t="s">
        <v>243</v>
      </c>
      <c r="AQ258" s="155" t="s">
        <v>221</v>
      </c>
      <c r="AR258" s="1394"/>
      <c r="AS258" s="855"/>
      <c r="AT258" s="855"/>
      <c r="AU258" s="852"/>
      <c r="AV258" s="855"/>
      <c r="AW258" s="855"/>
      <c r="AX258" s="852"/>
      <c r="AY258" s="852"/>
      <c r="AZ258" s="852"/>
      <c r="BA258" s="798"/>
      <c r="BB258" s="131"/>
      <c r="BC258" s="131"/>
      <c r="BD258" s="175" t="str">
        <f t="shared" si="24"/>
        <v/>
      </c>
      <c r="BE258" s="151"/>
      <c r="BF258" s="151"/>
      <c r="BG258" s="151"/>
      <c r="BH258" s="151"/>
      <c r="BI258" s="131"/>
      <c r="BJ258" s="131"/>
      <c r="BK258" s="131"/>
      <c r="BL258" s="131"/>
      <c r="BM258" s="157"/>
      <c r="BN258" s="157"/>
      <c r="BO258" s="157"/>
      <c r="BP258" s="157"/>
      <c r="BQ258" s="158" t="str">
        <f t="shared" si="25"/>
        <v/>
      </c>
      <c r="BR258" s="762" t="str">
        <f t="shared" si="26"/>
        <v/>
      </c>
      <c r="BS258" s="819"/>
      <c r="BT258" s="804"/>
      <c r="BU258" s="804"/>
      <c r="BV258" s="807"/>
    </row>
    <row r="259" spans="1:74" ht="172.5" thickBot="1" x14ac:dyDescent="0.3">
      <c r="A259" s="1062"/>
      <c r="B259" s="928"/>
      <c r="C259" s="1179"/>
      <c r="D259" s="829"/>
      <c r="E259" s="832"/>
      <c r="F259" s="835"/>
      <c r="G259" s="805"/>
      <c r="H259" s="838"/>
      <c r="I259" s="799"/>
      <c r="J259" s="841"/>
      <c r="K259" s="844"/>
      <c r="L259" s="805"/>
      <c r="M259" s="875"/>
      <c r="N259" s="1049"/>
      <c r="O259" s="1049"/>
      <c r="P259" s="869"/>
      <c r="Q259" s="881"/>
      <c r="R259" s="799"/>
      <c r="S259" s="1366"/>
      <c r="T259" s="799"/>
      <c r="U259" s="1366"/>
      <c r="V259" s="799"/>
      <c r="W259" s="1366"/>
      <c r="X259" s="865"/>
      <c r="Y259" s="1366"/>
      <c r="Z259" s="1366"/>
      <c r="AA259" s="853"/>
      <c r="AB259" s="164">
        <v>6</v>
      </c>
      <c r="AC259" s="361" t="s">
        <v>1848</v>
      </c>
      <c r="AD259" s="361">
        <v>2</v>
      </c>
      <c r="AE259" s="361" t="s">
        <v>609</v>
      </c>
      <c r="AF259" s="177" t="str">
        <f t="shared" si="27"/>
        <v>Probabilidad</v>
      </c>
      <c r="AG259" s="165" t="s">
        <v>216</v>
      </c>
      <c r="AH259" s="763">
        <f t="shared" si="28"/>
        <v>0.25</v>
      </c>
      <c r="AI259" s="165" t="s">
        <v>217</v>
      </c>
      <c r="AJ259" s="763">
        <f t="shared" si="29"/>
        <v>0.15</v>
      </c>
      <c r="AK259" s="166">
        <f t="shared" si="30"/>
        <v>0.4</v>
      </c>
      <c r="AL259" s="222">
        <f>IFERROR(IF(AND(AF258="Probabilidad",AF259="Probabilidad"),(AL258-(+AL258*AK259)),IF(AND(AF258="Impacto",AF259="Probabilidad"),(AL257-(+AL257*AK259)),IF(AF259="Impacto",AL258,""))),"")</f>
        <v>6.0479999999999999E-2</v>
      </c>
      <c r="AM259" s="222">
        <f>IFERROR(IF(AND(AF258="Impacto",AF259="Impacto"),(AM258-(+AM258*AK259)),IF(AND(AF258="Probabilidad",AF259="Impacto"),(AM257-(+AM257*AK259)),IF(AF259="Probabilidad",AM258,""))),"")</f>
        <v>0.44999999999999996</v>
      </c>
      <c r="AN259" s="52" t="s">
        <v>1286</v>
      </c>
      <c r="AO259" s="52" t="s">
        <v>296</v>
      </c>
      <c r="AP259" s="52" t="s">
        <v>476</v>
      </c>
      <c r="AQ259" s="52" t="s">
        <v>221</v>
      </c>
      <c r="AR259" s="1395"/>
      <c r="AS259" s="856"/>
      <c r="AT259" s="856"/>
      <c r="AU259" s="853"/>
      <c r="AV259" s="856"/>
      <c r="AW259" s="856"/>
      <c r="AX259" s="853"/>
      <c r="AY259" s="853"/>
      <c r="AZ259" s="853"/>
      <c r="BA259" s="799"/>
      <c r="BB259" s="169"/>
      <c r="BC259" s="169"/>
      <c r="BD259" s="178" t="str">
        <f t="shared" si="24"/>
        <v/>
      </c>
      <c r="BE259" s="162"/>
      <c r="BF259" s="162"/>
      <c r="BG259" s="162"/>
      <c r="BH259" s="162"/>
      <c r="BI259" s="169"/>
      <c r="BJ259" s="169"/>
      <c r="BK259" s="169"/>
      <c r="BL259" s="169"/>
      <c r="BM259" s="170"/>
      <c r="BN259" s="170"/>
      <c r="BO259" s="170"/>
      <c r="BP259" s="170"/>
      <c r="BQ259" s="171" t="str">
        <f t="shared" si="25"/>
        <v/>
      </c>
      <c r="BR259" s="764" t="str">
        <f t="shared" si="26"/>
        <v/>
      </c>
      <c r="BS259" s="820"/>
      <c r="BT259" s="805"/>
      <c r="BU259" s="805"/>
      <c r="BV259" s="808"/>
    </row>
    <row r="260" spans="1:74" ht="171.75" customHeight="1" x14ac:dyDescent="0.25">
      <c r="A260" s="1062"/>
      <c r="B260" s="928"/>
      <c r="C260" s="1179"/>
      <c r="D260" s="827" t="s">
        <v>1533</v>
      </c>
      <c r="E260" s="830" t="s">
        <v>419</v>
      </c>
      <c r="F260" s="833">
        <v>13</v>
      </c>
      <c r="G260" s="803" t="s">
        <v>1849</v>
      </c>
      <c r="H260" s="836" t="s">
        <v>1376</v>
      </c>
      <c r="I260" s="797" t="s">
        <v>1347</v>
      </c>
      <c r="J260" s="839" t="s">
        <v>3013</v>
      </c>
      <c r="K260" s="842" t="s">
        <v>324</v>
      </c>
      <c r="L260" s="803" t="s">
        <v>618</v>
      </c>
      <c r="M260" s="873" t="s">
        <v>1535</v>
      </c>
      <c r="N260" s="1262" t="s">
        <v>1850</v>
      </c>
      <c r="O260" s="1262" t="s">
        <v>1851</v>
      </c>
      <c r="P260" s="867" t="s">
        <v>609</v>
      </c>
      <c r="Q260" s="879" t="s">
        <v>609</v>
      </c>
      <c r="R260" s="797" t="s">
        <v>353</v>
      </c>
      <c r="S260" s="1364">
        <f>IF(R260="Muy Alta",100%,IF(R260="Alta",80%,IF(R260="Media",60%,IF(R260="Baja",40%,IF(R260="Muy Baja",20%,"")))))</f>
        <v>0.8</v>
      </c>
      <c r="T260" s="797" t="s">
        <v>328</v>
      </c>
      <c r="U260" s="1364">
        <f>IF(T260="Catastrófico",100%,IF(T260="Mayor",80%,IF(T260="Moderado",60%,IF(T260="Menor",40%,IF(T260="Leve",20%,"")))))</f>
        <v>0.2</v>
      </c>
      <c r="V260" s="797" t="s">
        <v>213</v>
      </c>
      <c r="W260" s="1364">
        <f>IF(V260="Catastrófico",100%,IF(V260="Mayor",80%,IF(V260="Moderado",60%,IF(V260="Menor",40%,IF(V260="Leve",20%,"")))))</f>
        <v>0.6</v>
      </c>
      <c r="X260" s="863" t="str">
        <f>IF(Y260=100%,"Catastrófico",IF(Y260=80%,"Mayor",IF(Y260=60%,"Moderado",IF(Y260=40%,"Menor",IF(Y260=20%,"Leve","")))))</f>
        <v>Moderado</v>
      </c>
      <c r="Y260" s="1364">
        <f>IF(AND(U260="",W260=""),"",MAX(U260,W260))</f>
        <v>0.6</v>
      </c>
      <c r="Z260" s="1364" t="str">
        <f>CONCATENATE(R260,X260)</f>
        <v>AltaModerado</v>
      </c>
      <c r="AA260" s="851" t="str">
        <f>IF(Z260="Muy AltaLeve","Alto",IF(Z260="Muy AltaMenor","Alto",IF(Z260="Muy AltaModerado","Alto",IF(Z260="Muy AltaMayor","Alto",IF(Z260="Muy AltaCatastrófico","Extremo",IF(Z260="AltaLeve","Moderado",IF(Z260="AltaMenor","Moderado",IF(Z260="AltaModerado","Alto",IF(Z260="AltaMayor","Alto",IF(Z260="AltaCatastrófico","Extremo",IF(Z260="MediaLeve","Moderado",IF(Z260="MediaMenor","Moderado",IF(Z260="MediaModerado","Moderado",IF(Z260="MediaMayor","Alto",IF(Z260="MediaCatastrófico","Extremo",IF(Z260="BajaLeve","Bajo",IF(Z260="BajaMenor","Moderado",IF(Z260="BajaModerado","Moderado",IF(Z260="BajaMayor","Alto",IF(Z260="BajaCatastrófico","Extremo",IF(Z260="Muy BajaLeve","Bajo",IF(Z260="Muy BajaMenor","Bajo",IF(Z260="Muy BajaModerado","Moderado",IF(Z260="Muy BajaMayor","Alto",IF(Z260="Muy BajaCatastrófico","Extremo","")))))))))))))))))))))))))</f>
        <v>Alto</v>
      </c>
      <c r="AB260" s="98">
        <v>1</v>
      </c>
      <c r="AC260" s="352" t="s">
        <v>1852</v>
      </c>
      <c r="AD260" s="353">
        <v>2</v>
      </c>
      <c r="AE260" s="353" t="s">
        <v>1853</v>
      </c>
      <c r="AF260" s="100" t="str">
        <f t="shared" si="27"/>
        <v>Probabilidad</v>
      </c>
      <c r="AG260" s="10" t="s">
        <v>216</v>
      </c>
      <c r="AH260" s="759">
        <f t="shared" si="28"/>
        <v>0.25</v>
      </c>
      <c r="AI260" s="10" t="s">
        <v>814</v>
      </c>
      <c r="AJ260" s="759">
        <f t="shared" si="29"/>
        <v>0.25</v>
      </c>
      <c r="AK260" s="102">
        <f t="shared" si="30"/>
        <v>0.5</v>
      </c>
      <c r="AL260" s="101">
        <f>IFERROR(IF(AF260="Probabilidad",(S260-(+S260*AK260)),IF(AF260="Impacto",S260,"")),"")</f>
        <v>0.4</v>
      </c>
      <c r="AM260" s="101">
        <f>IFERROR(IF(AF260="Impacto",(Y260-(+Y260*AK260)),IF(AF260="Probabilidad",Y260,"")),"")</f>
        <v>0.6</v>
      </c>
      <c r="AN260" s="51" t="s">
        <v>218</v>
      </c>
      <c r="AO260" s="51" t="s">
        <v>296</v>
      </c>
      <c r="AP260" s="51" t="s">
        <v>243</v>
      </c>
      <c r="AQ260" s="51" t="s">
        <v>221</v>
      </c>
      <c r="AR260" s="1393" t="s">
        <v>1854</v>
      </c>
      <c r="AS260" s="854">
        <f>S260</f>
        <v>0.8</v>
      </c>
      <c r="AT260" s="854">
        <f>IF(AL260="","",MIN(AL260:AL265))</f>
        <v>0.12</v>
      </c>
      <c r="AU260" s="851" t="str">
        <f>IFERROR(IF(AT260="","",IF(AT260&lt;=0.2,"Muy Baja",IF(AT260&lt;=0.4,"Baja",IF(AT260&lt;=0.6,"Media",IF(AT260&lt;=0.8,"Alta","Muy Alta"))))),"")</f>
        <v>Muy Baja</v>
      </c>
      <c r="AV260" s="854">
        <f>Y260</f>
        <v>0.6</v>
      </c>
      <c r="AW260" s="854">
        <f>IF(AM260="","",MIN(AM260:AM265))</f>
        <v>0.33749999999999997</v>
      </c>
      <c r="AX260" s="851" t="str">
        <f>IFERROR(IF(AW260="","",IF(AW260&lt;=0.2,"Leve",IF(AW260&lt;=0.4,"Menor",IF(AW260&lt;=0.6,"Moderado",IF(AW260&lt;=0.8,"Mayor","Catastrófico"))))),"")</f>
        <v>Menor</v>
      </c>
      <c r="AY260" s="851" t="str">
        <f>AA260</f>
        <v>Alto</v>
      </c>
      <c r="AZ260" s="851" t="str">
        <f>IFERROR(IF(OR(AND(AU260="Muy Baja",AX260="Leve"),AND(AU260="Muy Baja",AX260="Menor"),AND(AU260="Baja",AX260="Leve")),"Bajo",IF(OR(AND(AU260="Muy baja",AX260="Moderado"),AND(AU260="Baja",AX260="Menor"),AND(AU260="Baja",AX260="Moderado"),AND(AU260="Media",AX260="Leve"),AND(AU260="Media",AX260="Menor"),AND(AU260="Media",AX260="Moderado"),AND(AU260="Alta",AX260="Leve"),AND(AU260="Alta",AX260="Menor")),"Moderado",IF(OR(AND(AU260="Muy Baja",AX260="Mayor"),AND(AU260="Baja",AX260="Mayor"),AND(AU260="Media",AX260="Mayor"),AND(AU260="Alta",AX260="Moderado"),AND(AU260="Alta",AX260="Mayor"),AND(AU260="Muy Alta",AX260="Leve"),AND(AU260="Muy Alta",AX260="Menor"),AND(AU260="Muy Alta",AX260="Moderado"),AND(AU260="Muy Alta",AX260="Mayor")),"Alto",IF(OR(AND(AU260="Muy Baja",AX260="Catastrófico"),AND(AU260="Baja",AX260="Catastrófico"),AND(AU260="Media",AX260="Catastrófico"),AND(AU260="Alta",AX260="Catastrófico"),AND(AU260="Muy Alta",AX260="Catastrófico")),"Extremo","")))),"")</f>
        <v>Bajo</v>
      </c>
      <c r="BA260" s="797" t="s">
        <v>257</v>
      </c>
      <c r="BB260" s="131"/>
      <c r="BC260" s="131"/>
      <c r="BD260" s="175" t="str">
        <f t="shared" si="24"/>
        <v/>
      </c>
      <c r="BE260" s="151"/>
      <c r="BF260" s="151"/>
      <c r="BG260" s="151"/>
      <c r="BH260" s="151"/>
      <c r="BI260" s="368"/>
      <c r="BJ260" s="369"/>
      <c r="BK260" s="47"/>
      <c r="BL260" s="47"/>
      <c r="BM260" s="49"/>
      <c r="BN260" s="49"/>
      <c r="BO260" s="49"/>
      <c r="BP260" s="49"/>
      <c r="BQ260" s="105" t="str">
        <f t="shared" si="25"/>
        <v/>
      </c>
      <c r="BR260" s="761" t="str">
        <f t="shared" si="26"/>
        <v/>
      </c>
      <c r="BS260" s="818" t="s">
        <v>278</v>
      </c>
      <c r="BT260" s="803" t="s">
        <v>2901</v>
      </c>
      <c r="BU260" s="803" t="s">
        <v>2901</v>
      </c>
      <c r="BV260" s="806" t="s">
        <v>2901</v>
      </c>
    </row>
    <row r="261" spans="1:74" ht="171.75" x14ac:dyDescent="0.25">
      <c r="A261" s="1062"/>
      <c r="B261" s="928"/>
      <c r="C261" s="1179"/>
      <c r="D261" s="828"/>
      <c r="E261" s="831"/>
      <c r="F261" s="834"/>
      <c r="G261" s="804"/>
      <c r="H261" s="837"/>
      <c r="I261" s="798"/>
      <c r="J261" s="840"/>
      <c r="K261" s="843"/>
      <c r="L261" s="804"/>
      <c r="M261" s="874"/>
      <c r="N261" s="1017"/>
      <c r="O261" s="1017"/>
      <c r="P261" s="868"/>
      <c r="Q261" s="880"/>
      <c r="R261" s="798"/>
      <c r="S261" s="1365"/>
      <c r="T261" s="798"/>
      <c r="U261" s="1365"/>
      <c r="V261" s="798"/>
      <c r="W261" s="1365"/>
      <c r="X261" s="864"/>
      <c r="Y261" s="1365"/>
      <c r="Z261" s="1365"/>
      <c r="AA261" s="852"/>
      <c r="AB261" s="152">
        <v>2</v>
      </c>
      <c r="AC261" s="354" t="s">
        <v>1855</v>
      </c>
      <c r="AD261" s="355" t="s">
        <v>667</v>
      </c>
      <c r="AE261" s="355" t="s">
        <v>1856</v>
      </c>
      <c r="AF261" s="147" t="str">
        <f t="shared" si="27"/>
        <v>Impacto</v>
      </c>
      <c r="AG261" s="153" t="s">
        <v>267</v>
      </c>
      <c r="AH261" s="760">
        <f t="shared" si="28"/>
        <v>0.1</v>
      </c>
      <c r="AI261" s="153" t="s">
        <v>217</v>
      </c>
      <c r="AJ261" s="760">
        <f t="shared" si="29"/>
        <v>0.15</v>
      </c>
      <c r="AK261" s="149">
        <f t="shared" si="30"/>
        <v>0.25</v>
      </c>
      <c r="AL261" s="154">
        <f>IFERROR(IF(AND(AF260="Probabilidad",AF261="Probabilidad"),(AL260-(+AL260*AK261)),IF(AF261="Probabilidad",(S260-(+S260*AK261)),IF(AF261="Impacto",AL260,""))),"")</f>
        <v>0.4</v>
      </c>
      <c r="AM261" s="154">
        <f>IFERROR(IF(AND(AF260="Impacto",AF261="Impacto"),(AM260-(+AM260*AK261)),IF(AF261="Impacto",(Y260-(Y260*AK261)),IF(AF261="Probabilidad",AM260,""))),"")</f>
        <v>0.44999999999999996</v>
      </c>
      <c r="AN261" s="155" t="s">
        <v>218</v>
      </c>
      <c r="AO261" s="155" t="s">
        <v>296</v>
      </c>
      <c r="AP261" s="155" t="s">
        <v>243</v>
      </c>
      <c r="AQ261" s="155" t="s">
        <v>221</v>
      </c>
      <c r="AR261" s="1394"/>
      <c r="AS261" s="855"/>
      <c r="AT261" s="855"/>
      <c r="AU261" s="852"/>
      <c r="AV261" s="855"/>
      <c r="AW261" s="855"/>
      <c r="AX261" s="852"/>
      <c r="AY261" s="852"/>
      <c r="AZ261" s="852"/>
      <c r="BA261" s="798"/>
      <c r="BB261" s="131"/>
      <c r="BC261" s="131"/>
      <c r="BD261" s="175" t="str">
        <f t="shared" ref="BD261:BD271" si="31">IF(SUM(BE261:BH261)=0,"",SUM(BE261:BH261))</f>
        <v/>
      </c>
      <c r="BE261" s="151"/>
      <c r="BF261" s="151"/>
      <c r="BG261" s="151"/>
      <c r="BH261" s="151"/>
      <c r="BI261" s="131"/>
      <c r="BJ261" s="131"/>
      <c r="BK261" s="131"/>
      <c r="BL261" s="131"/>
      <c r="BM261" s="157"/>
      <c r="BN261" s="157"/>
      <c r="BO261" s="157"/>
      <c r="BP261" s="157"/>
      <c r="BQ261" s="158" t="str">
        <f t="shared" si="25"/>
        <v/>
      </c>
      <c r="BR261" s="762" t="str">
        <f t="shared" si="26"/>
        <v/>
      </c>
      <c r="BS261" s="819"/>
      <c r="BT261" s="804"/>
      <c r="BU261" s="804"/>
      <c r="BV261" s="807"/>
    </row>
    <row r="262" spans="1:74" ht="171.75" x14ac:dyDescent="0.25">
      <c r="A262" s="1062"/>
      <c r="B262" s="928"/>
      <c r="C262" s="1179"/>
      <c r="D262" s="828"/>
      <c r="E262" s="831"/>
      <c r="F262" s="834"/>
      <c r="G262" s="804"/>
      <c r="H262" s="837"/>
      <c r="I262" s="798"/>
      <c r="J262" s="840"/>
      <c r="K262" s="843"/>
      <c r="L262" s="804"/>
      <c r="M262" s="874"/>
      <c r="N262" s="1017"/>
      <c r="O262" s="1017"/>
      <c r="P262" s="868"/>
      <c r="Q262" s="880"/>
      <c r="R262" s="798"/>
      <c r="S262" s="1365"/>
      <c r="T262" s="798"/>
      <c r="U262" s="1365"/>
      <c r="V262" s="798"/>
      <c r="W262" s="1365"/>
      <c r="X262" s="864"/>
      <c r="Y262" s="1365"/>
      <c r="Z262" s="1365"/>
      <c r="AA262" s="852"/>
      <c r="AB262" s="152">
        <v>3</v>
      </c>
      <c r="AC262" s="356" t="s">
        <v>1857</v>
      </c>
      <c r="AD262" s="357">
        <v>4</v>
      </c>
      <c r="AE262" s="357" t="s">
        <v>464</v>
      </c>
      <c r="AF262" s="147" t="str">
        <f t="shared" si="27"/>
        <v>Probabilidad</v>
      </c>
      <c r="AG262" s="153" t="s">
        <v>286</v>
      </c>
      <c r="AH262" s="760">
        <f t="shared" si="28"/>
        <v>0.15</v>
      </c>
      <c r="AI262" s="153" t="s">
        <v>814</v>
      </c>
      <c r="AJ262" s="760">
        <f t="shared" si="29"/>
        <v>0.25</v>
      </c>
      <c r="AK262" s="149">
        <f t="shared" si="30"/>
        <v>0.4</v>
      </c>
      <c r="AL262" s="154">
        <f>IFERROR(IF(AND(AF261="Probabilidad",AF262="Probabilidad"),(AL261-(+AL261*AK262)),IF(AND(AF261="Impacto",AF262="Probabilidad"),(AL260-(+AL260*AK262)),IF(AF262="Impacto",AL261,""))),"")</f>
        <v>0.24</v>
      </c>
      <c r="AM262" s="154">
        <f>IFERROR(IF(AND(AF261="Impacto",AF262="Impacto"),(AM261-(+AM261*AK262)),IF(AND(AF261="Probabilidad",AF262="Impacto"),(AM260-(+AM260*AK262)),IF(AF262="Probabilidad",AM261,""))),"")</f>
        <v>0.44999999999999996</v>
      </c>
      <c r="AN262" s="155" t="s">
        <v>218</v>
      </c>
      <c r="AO262" s="155" t="s">
        <v>296</v>
      </c>
      <c r="AP262" s="155" t="s">
        <v>243</v>
      </c>
      <c r="AQ262" s="155" t="s">
        <v>221</v>
      </c>
      <c r="AR262" s="1394"/>
      <c r="AS262" s="855"/>
      <c r="AT262" s="855"/>
      <c r="AU262" s="852"/>
      <c r="AV262" s="855"/>
      <c r="AW262" s="855"/>
      <c r="AX262" s="852"/>
      <c r="AY262" s="852"/>
      <c r="AZ262" s="852"/>
      <c r="BA262" s="798"/>
      <c r="BB262" s="131"/>
      <c r="BC262" s="131"/>
      <c r="BD262" s="175" t="str">
        <f t="shared" si="31"/>
        <v/>
      </c>
      <c r="BE262" s="151"/>
      <c r="BF262" s="151"/>
      <c r="BG262" s="151"/>
      <c r="BH262" s="151"/>
      <c r="BI262" s="131"/>
      <c r="BJ262" s="131"/>
      <c r="BK262" s="131"/>
      <c r="BL262" s="131"/>
      <c r="BM262" s="157"/>
      <c r="BN262" s="157"/>
      <c r="BO262" s="157"/>
      <c r="BP262" s="157"/>
      <c r="BQ262" s="158" t="str">
        <f t="shared" ref="BQ262:BQ271" si="32">IF(SUM(BM262:BP262)=0,"",SUM(BM262:BP262))</f>
        <v/>
      </c>
      <c r="BR262" s="762" t="str">
        <f t="shared" ref="BR262:BR271" si="33">IF(ISERROR(BQ262/BD262),"",(BQ262/BD262))</f>
        <v/>
      </c>
      <c r="BS262" s="819"/>
      <c r="BT262" s="804"/>
      <c r="BU262" s="804"/>
      <c r="BV262" s="807"/>
    </row>
    <row r="263" spans="1:74" ht="145.5" x14ac:dyDescent="0.25">
      <c r="A263" s="1062"/>
      <c r="B263" s="928"/>
      <c r="C263" s="1179"/>
      <c r="D263" s="828"/>
      <c r="E263" s="831"/>
      <c r="F263" s="834"/>
      <c r="G263" s="804"/>
      <c r="H263" s="837"/>
      <c r="I263" s="798"/>
      <c r="J263" s="840"/>
      <c r="K263" s="843"/>
      <c r="L263" s="804"/>
      <c r="M263" s="874"/>
      <c r="N263" s="1017"/>
      <c r="O263" s="1017"/>
      <c r="P263" s="868"/>
      <c r="Q263" s="880"/>
      <c r="R263" s="798"/>
      <c r="S263" s="1365"/>
      <c r="T263" s="798"/>
      <c r="U263" s="1365"/>
      <c r="V263" s="798"/>
      <c r="W263" s="1365"/>
      <c r="X263" s="864"/>
      <c r="Y263" s="1365"/>
      <c r="Z263" s="1365"/>
      <c r="AA263" s="852"/>
      <c r="AB263" s="152">
        <v>4</v>
      </c>
      <c r="AC263" s="356" t="s">
        <v>1813</v>
      </c>
      <c r="AD263" s="357">
        <v>3</v>
      </c>
      <c r="AE263" s="357" t="s">
        <v>1858</v>
      </c>
      <c r="AF263" s="147" t="str">
        <f t="shared" si="27"/>
        <v>Probabilidad</v>
      </c>
      <c r="AG263" s="153" t="s">
        <v>216</v>
      </c>
      <c r="AH263" s="760">
        <f t="shared" si="28"/>
        <v>0.25</v>
      </c>
      <c r="AI263" s="153" t="s">
        <v>814</v>
      </c>
      <c r="AJ263" s="760">
        <f t="shared" si="29"/>
        <v>0.25</v>
      </c>
      <c r="AK263" s="149">
        <f t="shared" si="30"/>
        <v>0.5</v>
      </c>
      <c r="AL263" s="154">
        <f>IFERROR(IF(AND(AF262="Probabilidad",AF263="Probabilidad"),(AL262-(+AL262*AK263)),IF(AND(AF262="Impacto",AF263="Probabilidad"),(AL261-(+AL261*AK263)),IF(AF263="Impacto",AL262,""))),"")</f>
        <v>0.12</v>
      </c>
      <c r="AM263" s="154">
        <f>IFERROR(IF(AND(AF262="Impacto",AF263="Impacto"),(AM262-(+AM262*AK263)),IF(AND(AF262="Probabilidad",AF263="Impacto"),(AM261-(+AM261*AK263)),IF(AF263="Probabilidad",AM262,""))),"")</f>
        <v>0.44999999999999996</v>
      </c>
      <c r="AN263" s="155" t="s">
        <v>218</v>
      </c>
      <c r="AO263" s="155" t="s">
        <v>475</v>
      </c>
      <c r="AP263" s="155" t="s">
        <v>243</v>
      </c>
      <c r="AQ263" s="155" t="s">
        <v>221</v>
      </c>
      <c r="AR263" s="1394"/>
      <c r="AS263" s="855"/>
      <c r="AT263" s="855"/>
      <c r="AU263" s="852"/>
      <c r="AV263" s="855"/>
      <c r="AW263" s="855"/>
      <c r="AX263" s="852"/>
      <c r="AY263" s="852"/>
      <c r="AZ263" s="852"/>
      <c r="BA263" s="798"/>
      <c r="BB263" s="131"/>
      <c r="BC263" s="131"/>
      <c r="BD263" s="175" t="str">
        <f t="shared" si="31"/>
        <v/>
      </c>
      <c r="BE263" s="151"/>
      <c r="BF263" s="151"/>
      <c r="BG263" s="151"/>
      <c r="BH263" s="151"/>
      <c r="BI263" s="131"/>
      <c r="BJ263" s="131"/>
      <c r="BK263" s="131"/>
      <c r="BL263" s="131"/>
      <c r="BM263" s="157"/>
      <c r="BN263" s="157"/>
      <c r="BO263" s="157"/>
      <c r="BP263" s="157"/>
      <c r="BQ263" s="158" t="str">
        <f t="shared" si="32"/>
        <v/>
      </c>
      <c r="BR263" s="762" t="str">
        <f t="shared" si="33"/>
        <v/>
      </c>
      <c r="BS263" s="819"/>
      <c r="BT263" s="804"/>
      <c r="BU263" s="804"/>
      <c r="BV263" s="807"/>
    </row>
    <row r="264" spans="1:74" ht="171.75" x14ac:dyDescent="0.25">
      <c r="A264" s="1062"/>
      <c r="B264" s="928"/>
      <c r="C264" s="1179"/>
      <c r="D264" s="828"/>
      <c r="E264" s="831"/>
      <c r="F264" s="834"/>
      <c r="G264" s="804"/>
      <c r="H264" s="837"/>
      <c r="I264" s="798"/>
      <c r="J264" s="840"/>
      <c r="K264" s="843"/>
      <c r="L264" s="804"/>
      <c r="M264" s="874"/>
      <c r="N264" s="1017"/>
      <c r="O264" s="1017"/>
      <c r="P264" s="868"/>
      <c r="Q264" s="880"/>
      <c r="R264" s="798"/>
      <c r="S264" s="1365"/>
      <c r="T264" s="798"/>
      <c r="U264" s="1365"/>
      <c r="V264" s="798"/>
      <c r="W264" s="1365"/>
      <c r="X264" s="864"/>
      <c r="Y264" s="1365"/>
      <c r="Z264" s="1365"/>
      <c r="AA264" s="852"/>
      <c r="AB264" s="152">
        <v>5</v>
      </c>
      <c r="AC264" s="221" t="s">
        <v>1859</v>
      </c>
      <c r="AD264" s="221">
        <v>3</v>
      </c>
      <c r="AE264" s="221" t="s">
        <v>1858</v>
      </c>
      <c r="AF264" s="147" t="str">
        <f t="shared" si="27"/>
        <v>Impacto</v>
      </c>
      <c r="AG264" s="153" t="s">
        <v>267</v>
      </c>
      <c r="AH264" s="760">
        <f t="shared" si="28"/>
        <v>0.1</v>
      </c>
      <c r="AI264" s="153" t="s">
        <v>217</v>
      </c>
      <c r="AJ264" s="760">
        <f t="shared" si="29"/>
        <v>0.15</v>
      </c>
      <c r="AK264" s="149">
        <f t="shared" si="30"/>
        <v>0.25</v>
      </c>
      <c r="AL264" s="154">
        <f>IFERROR(IF(AND(AF263="Probabilidad",AF264="Probabilidad"),(AL263-(+AL263*AK264)),IF(AND(AF263="Impacto",AF264="Probabilidad"),(AL262-(+AL262*AK264)),IF(AF264="Impacto",AL263,""))),"")</f>
        <v>0.12</v>
      </c>
      <c r="AM264" s="154">
        <f>IFERROR(IF(AND(AF263="Impacto",AF264="Impacto"),(AM263-(+AM263*AK264)),IF(AND(AF263="Probabilidad",AF264="Impacto"),(AM262-(+AM262*AK264)),IF(AF264="Probabilidad",AM263,""))),"")</f>
        <v>0.33749999999999997</v>
      </c>
      <c r="AN264" s="155" t="s">
        <v>218</v>
      </c>
      <c r="AO264" s="155" t="s">
        <v>296</v>
      </c>
      <c r="AP264" s="155" t="s">
        <v>243</v>
      </c>
      <c r="AQ264" s="155" t="s">
        <v>221</v>
      </c>
      <c r="AR264" s="1394"/>
      <c r="AS264" s="855"/>
      <c r="AT264" s="855"/>
      <c r="AU264" s="852"/>
      <c r="AV264" s="855"/>
      <c r="AW264" s="855"/>
      <c r="AX264" s="852"/>
      <c r="AY264" s="852"/>
      <c r="AZ264" s="852"/>
      <c r="BA264" s="798"/>
      <c r="BB264" s="131"/>
      <c r="BC264" s="131"/>
      <c r="BD264" s="175" t="str">
        <f t="shared" si="31"/>
        <v/>
      </c>
      <c r="BE264" s="151"/>
      <c r="BF264" s="151"/>
      <c r="BG264" s="151"/>
      <c r="BH264" s="151"/>
      <c r="BI264" s="131"/>
      <c r="BJ264" s="131"/>
      <c r="BK264" s="131"/>
      <c r="BL264" s="131"/>
      <c r="BM264" s="157"/>
      <c r="BN264" s="157"/>
      <c r="BO264" s="157"/>
      <c r="BP264" s="157"/>
      <c r="BQ264" s="158" t="str">
        <f t="shared" si="32"/>
        <v/>
      </c>
      <c r="BR264" s="762" t="str">
        <f t="shared" si="33"/>
        <v/>
      </c>
      <c r="BS264" s="819"/>
      <c r="BT264" s="804"/>
      <c r="BU264" s="804"/>
      <c r="BV264" s="807"/>
    </row>
    <row r="265" spans="1:74" ht="15.75" thickBot="1" x14ac:dyDescent="0.3">
      <c r="A265" s="1062"/>
      <c r="B265" s="928"/>
      <c r="C265" s="1179"/>
      <c r="D265" s="829"/>
      <c r="E265" s="832"/>
      <c r="F265" s="835"/>
      <c r="G265" s="805"/>
      <c r="H265" s="838"/>
      <c r="I265" s="799"/>
      <c r="J265" s="841"/>
      <c r="K265" s="844"/>
      <c r="L265" s="805"/>
      <c r="M265" s="875"/>
      <c r="N265" s="1049"/>
      <c r="O265" s="1049"/>
      <c r="P265" s="869"/>
      <c r="Q265" s="881"/>
      <c r="R265" s="799"/>
      <c r="S265" s="1366"/>
      <c r="T265" s="799"/>
      <c r="U265" s="1366"/>
      <c r="V265" s="799"/>
      <c r="W265" s="1366"/>
      <c r="X265" s="865"/>
      <c r="Y265" s="1366"/>
      <c r="Z265" s="1366"/>
      <c r="AA265" s="853"/>
      <c r="AB265" s="164">
        <v>6</v>
      </c>
      <c r="AC265" s="361"/>
      <c r="AD265" s="361"/>
      <c r="AE265" s="361"/>
      <c r="AF265" s="177" t="str">
        <f t="shared" si="27"/>
        <v/>
      </c>
      <c r="AG265" s="165"/>
      <c r="AH265" s="763" t="str">
        <f t="shared" si="28"/>
        <v/>
      </c>
      <c r="AI265" s="165"/>
      <c r="AJ265" s="763" t="str">
        <f t="shared" si="29"/>
        <v/>
      </c>
      <c r="AK265" s="166" t="str">
        <f t="shared" si="30"/>
        <v/>
      </c>
      <c r="AL265" s="222" t="str">
        <f>IFERROR(IF(AND(AF264="Probabilidad",AF265="Probabilidad"),(AL264-(+AL264*AK265)),IF(AND(AF264="Impacto",AF265="Probabilidad"),(AL263-(+AL263*AK265)),IF(AF265="Impacto",AL264,""))),"")</f>
        <v/>
      </c>
      <c r="AM265" s="222" t="str">
        <f>IFERROR(IF(AND(AF264="Impacto",AF265="Impacto"),(AM264-(+AM264*AK265)),IF(AND(AF264="Probabilidad",AF265="Impacto"),(AM263-(+AM263*AK265)),IF(AF265="Probabilidad",AM264,""))),"")</f>
        <v/>
      </c>
      <c r="AN265" s="52"/>
      <c r="AO265" s="52"/>
      <c r="AP265" s="52"/>
      <c r="AQ265" s="52"/>
      <c r="AR265" s="1395"/>
      <c r="AS265" s="856"/>
      <c r="AT265" s="856"/>
      <c r="AU265" s="853"/>
      <c r="AV265" s="856"/>
      <c r="AW265" s="856"/>
      <c r="AX265" s="853"/>
      <c r="AY265" s="853"/>
      <c r="AZ265" s="853"/>
      <c r="BA265" s="799"/>
      <c r="BB265" s="169"/>
      <c r="BC265" s="169"/>
      <c r="BD265" s="178" t="str">
        <f t="shared" si="31"/>
        <v/>
      </c>
      <c r="BE265" s="162"/>
      <c r="BF265" s="162"/>
      <c r="BG265" s="162"/>
      <c r="BH265" s="162"/>
      <c r="BI265" s="169"/>
      <c r="BJ265" s="169"/>
      <c r="BK265" s="169"/>
      <c r="BL265" s="169"/>
      <c r="BM265" s="170"/>
      <c r="BN265" s="170"/>
      <c r="BO265" s="170"/>
      <c r="BP265" s="170"/>
      <c r="BQ265" s="171" t="str">
        <f t="shared" si="32"/>
        <v/>
      </c>
      <c r="BR265" s="764" t="str">
        <f t="shared" si="33"/>
        <v/>
      </c>
      <c r="BS265" s="820"/>
      <c r="BT265" s="805"/>
      <c r="BU265" s="805"/>
      <c r="BV265" s="808"/>
    </row>
    <row r="266" spans="1:74" ht="171.75" customHeight="1" x14ac:dyDescent="0.25">
      <c r="A266" s="1062"/>
      <c r="B266" s="928"/>
      <c r="C266" s="1179"/>
      <c r="D266" s="827" t="s">
        <v>1533</v>
      </c>
      <c r="E266" s="830" t="s">
        <v>419</v>
      </c>
      <c r="F266" s="833">
        <v>14</v>
      </c>
      <c r="G266" s="803" t="s">
        <v>1849</v>
      </c>
      <c r="H266" s="836" t="s">
        <v>1376</v>
      </c>
      <c r="I266" s="797" t="s">
        <v>1344</v>
      </c>
      <c r="J266" s="839" t="s">
        <v>3014</v>
      </c>
      <c r="K266" s="842" t="s">
        <v>324</v>
      </c>
      <c r="L266" s="803" t="s">
        <v>618</v>
      </c>
      <c r="M266" s="873" t="s">
        <v>1535</v>
      </c>
      <c r="N266" s="1262" t="s">
        <v>1860</v>
      </c>
      <c r="O266" s="1262" t="s">
        <v>1861</v>
      </c>
      <c r="P266" s="867" t="s">
        <v>609</v>
      </c>
      <c r="Q266" s="879" t="s">
        <v>609</v>
      </c>
      <c r="R266" s="797" t="s">
        <v>353</v>
      </c>
      <c r="S266" s="1364">
        <f>IF(R266="Muy Alta",100%,IF(R266="Alta",80%,IF(R266="Media",60%,IF(R266="Baja",40%,IF(R266="Muy Baja",20%,"")))))</f>
        <v>0.8</v>
      </c>
      <c r="T266" s="797" t="s">
        <v>328</v>
      </c>
      <c r="U266" s="1364">
        <f>IF(T266="Catastrófico",100%,IF(T266="Mayor",80%,IF(T266="Moderado",60%,IF(T266="Menor",40%,IF(T266="Leve",20%,"")))))</f>
        <v>0.2</v>
      </c>
      <c r="V266" s="797" t="s">
        <v>213</v>
      </c>
      <c r="W266" s="1364">
        <f>IF(V266="Catastrófico",100%,IF(V266="Mayor",80%,IF(V266="Moderado",60%,IF(V266="Menor",40%,IF(V266="Leve",20%,"")))))</f>
        <v>0.6</v>
      </c>
      <c r="X266" s="863" t="str">
        <f>IF(Y266=100%,"Catastrófico",IF(Y266=80%,"Mayor",IF(Y266=60%,"Moderado",IF(Y266=40%,"Menor",IF(Y266=20%,"Leve","")))))</f>
        <v>Moderado</v>
      </c>
      <c r="Y266" s="1364">
        <f>IF(AND(U266="",W266=""),"",MAX(U266,W266))</f>
        <v>0.6</v>
      </c>
      <c r="Z266" s="1364" t="str">
        <f>CONCATENATE(R266,X266)</f>
        <v>AltaModerado</v>
      </c>
      <c r="AA266" s="851" t="str">
        <f>IF(Z266="Muy AltaLeve","Alto",IF(Z266="Muy AltaMenor","Alto",IF(Z266="Muy AltaModerado","Alto",IF(Z266="Muy AltaMayor","Alto",IF(Z266="Muy AltaCatastrófico","Extremo",IF(Z266="AltaLeve","Moderado",IF(Z266="AltaMenor","Moderado",IF(Z266="AltaModerado","Alto",IF(Z266="AltaMayor","Alto",IF(Z266="AltaCatastrófico","Extremo",IF(Z266="MediaLeve","Moderado",IF(Z266="MediaMenor","Moderado",IF(Z266="MediaModerado","Moderado",IF(Z266="MediaMayor","Alto",IF(Z266="MediaCatastrófico","Extremo",IF(Z266="BajaLeve","Bajo",IF(Z266="BajaMenor","Moderado",IF(Z266="BajaModerado","Moderado",IF(Z266="BajaMayor","Alto",IF(Z266="BajaCatastrófico","Extremo",IF(Z266="Muy BajaLeve","Bajo",IF(Z266="Muy BajaMenor","Bajo",IF(Z266="Muy BajaModerado","Moderado",IF(Z266="Muy BajaMayor","Alto",IF(Z266="Muy BajaCatastrófico","Extremo","")))))))))))))))))))))))))</f>
        <v>Alto</v>
      </c>
      <c r="AB266" s="98">
        <v>1</v>
      </c>
      <c r="AC266" s="352" t="s">
        <v>1862</v>
      </c>
      <c r="AD266" s="353">
        <v>1</v>
      </c>
      <c r="AE266" s="353" t="s">
        <v>278</v>
      </c>
      <c r="AF266" s="100" t="str">
        <f t="shared" si="27"/>
        <v>Probabilidad</v>
      </c>
      <c r="AG266" s="10" t="s">
        <v>286</v>
      </c>
      <c r="AH266" s="759">
        <f t="shared" si="28"/>
        <v>0.15</v>
      </c>
      <c r="AI266" s="10" t="s">
        <v>217</v>
      </c>
      <c r="AJ266" s="759">
        <f t="shared" si="29"/>
        <v>0.15</v>
      </c>
      <c r="AK266" s="102">
        <f t="shared" si="30"/>
        <v>0.3</v>
      </c>
      <c r="AL266" s="101">
        <f>IFERROR(IF(AF266="Probabilidad",(S266-(+S266*AK266)),IF(AF266="Impacto",S266,"")),"")</f>
        <v>0.56000000000000005</v>
      </c>
      <c r="AM266" s="101">
        <f>IFERROR(IF(AF266="Impacto",(Y266-(+Y266*AK266)),IF(AF266="Probabilidad",Y266,"")),"")</f>
        <v>0.6</v>
      </c>
      <c r="AN266" s="51" t="s">
        <v>218</v>
      </c>
      <c r="AO266" s="51" t="s">
        <v>296</v>
      </c>
      <c r="AP266" s="51" t="s">
        <v>243</v>
      </c>
      <c r="AQ266" s="51" t="s">
        <v>221</v>
      </c>
      <c r="AR266" s="866" t="s">
        <v>1863</v>
      </c>
      <c r="AS266" s="854">
        <f>S266</f>
        <v>0.8</v>
      </c>
      <c r="AT266" s="854">
        <f>IF(AL266="","",MIN(AL266:AL271))</f>
        <v>0.1008</v>
      </c>
      <c r="AU266" s="851" t="str">
        <f>IFERROR(IF(AT266="","",IF(AT266&lt;=0.2,"Muy Baja",IF(AT266&lt;=0.4,"Baja",IF(AT266&lt;=0.6,"Media",IF(AT266&lt;=0.8,"Alta","Muy Alta"))))),"")</f>
        <v>Muy Baja</v>
      </c>
      <c r="AV266" s="854">
        <f>Y266</f>
        <v>0.6</v>
      </c>
      <c r="AW266" s="854">
        <f>IF(AM266="","",MIN(AM266:AM271))</f>
        <v>0.44999999999999996</v>
      </c>
      <c r="AX266" s="851" t="str">
        <f>IFERROR(IF(AW266="","",IF(AW266&lt;=0.2,"Leve",IF(AW266&lt;=0.4,"Menor",IF(AW266&lt;=0.6,"Moderado",IF(AW266&lt;=0.8,"Mayor","Catastrófico"))))),"")</f>
        <v>Moderado</v>
      </c>
      <c r="AY266" s="851" t="str">
        <f>AA266</f>
        <v>Alto</v>
      </c>
      <c r="AZ266" s="851" t="str">
        <f>IFERROR(IF(OR(AND(AU266="Muy Baja",AX266="Leve"),AND(AU266="Muy Baja",AX266="Menor"),AND(AU266="Baja",AX266="Leve")),"Bajo",IF(OR(AND(AU266="Muy baja",AX266="Moderado"),AND(AU266="Baja",AX266="Menor"),AND(AU266="Baja",AX266="Moderado"),AND(AU266="Media",AX266="Leve"),AND(AU266="Media",AX266="Menor"),AND(AU266="Media",AX266="Moderado"),AND(AU266="Alta",AX266="Leve"),AND(AU266="Alta",AX266="Menor")),"Moderado",IF(OR(AND(AU266="Muy Baja",AX266="Mayor"),AND(AU266="Baja",AX266="Mayor"),AND(AU266="Media",AX266="Mayor"),AND(AU266="Alta",AX266="Moderado"),AND(AU266="Alta",AX266="Mayor"),AND(AU266="Muy Alta",AX266="Leve"),AND(AU266="Muy Alta",AX266="Menor"),AND(AU266="Muy Alta",AX266="Moderado"),AND(AU266="Muy Alta",AX266="Mayor")),"Alto",IF(OR(AND(AU266="Muy Baja",AX266="Catastrófico"),AND(AU266="Baja",AX266="Catastrófico"),AND(AU266="Media",AX266="Catastrófico"),AND(AU266="Alta",AX266="Catastrófico"),AND(AU266="Muy Alta",AX266="Catastrófico")),"Extremo","")))),"")</f>
        <v>Moderado</v>
      </c>
      <c r="BA266" s="797" t="s">
        <v>223</v>
      </c>
      <c r="BB266" s="131" t="s">
        <v>1864</v>
      </c>
      <c r="BC266" s="131" t="s">
        <v>1828</v>
      </c>
      <c r="BD266" s="175">
        <f t="shared" si="31"/>
        <v>1</v>
      </c>
      <c r="BE266" s="151">
        <v>1</v>
      </c>
      <c r="BF266" s="151"/>
      <c r="BG266" s="151"/>
      <c r="BH266" s="151"/>
      <c r="BI266" s="131" t="s">
        <v>1865</v>
      </c>
      <c r="BJ266" s="131" t="s">
        <v>1831</v>
      </c>
      <c r="BK266" s="47" t="s">
        <v>2906</v>
      </c>
      <c r="BL266" s="47" t="s">
        <v>2907</v>
      </c>
      <c r="BM266" s="49">
        <v>1</v>
      </c>
      <c r="BN266" s="49"/>
      <c r="BO266" s="49"/>
      <c r="BP266" s="49"/>
      <c r="BQ266" s="105">
        <f t="shared" si="32"/>
        <v>1</v>
      </c>
      <c r="BR266" s="761">
        <f t="shared" si="33"/>
        <v>1</v>
      </c>
      <c r="BS266" s="818" t="s">
        <v>278</v>
      </c>
      <c r="BT266" s="803" t="s">
        <v>2901</v>
      </c>
      <c r="BU266" s="803" t="s">
        <v>2901</v>
      </c>
      <c r="BV266" s="806" t="s">
        <v>2901</v>
      </c>
    </row>
    <row r="267" spans="1:74" ht="171.75" x14ac:dyDescent="0.25">
      <c r="A267" s="1062"/>
      <c r="B267" s="928"/>
      <c r="C267" s="1179"/>
      <c r="D267" s="828"/>
      <c r="E267" s="831"/>
      <c r="F267" s="834"/>
      <c r="G267" s="804"/>
      <c r="H267" s="837"/>
      <c r="I267" s="798"/>
      <c r="J267" s="840"/>
      <c r="K267" s="843"/>
      <c r="L267" s="804"/>
      <c r="M267" s="874"/>
      <c r="N267" s="1017"/>
      <c r="O267" s="1017"/>
      <c r="P267" s="868"/>
      <c r="Q267" s="880"/>
      <c r="R267" s="798"/>
      <c r="S267" s="1365"/>
      <c r="T267" s="798"/>
      <c r="U267" s="1365"/>
      <c r="V267" s="798"/>
      <c r="W267" s="1365"/>
      <c r="X267" s="864"/>
      <c r="Y267" s="1365"/>
      <c r="Z267" s="1365"/>
      <c r="AA267" s="852"/>
      <c r="AB267" s="152">
        <v>2</v>
      </c>
      <c r="AC267" s="354" t="s">
        <v>1866</v>
      </c>
      <c r="AD267" s="355" t="s">
        <v>1867</v>
      </c>
      <c r="AE267" s="355" t="s">
        <v>1620</v>
      </c>
      <c r="AF267" s="147" t="str">
        <f t="shared" si="27"/>
        <v>Impacto</v>
      </c>
      <c r="AG267" s="153" t="s">
        <v>267</v>
      </c>
      <c r="AH267" s="760">
        <f t="shared" si="28"/>
        <v>0.1</v>
      </c>
      <c r="AI267" s="153" t="s">
        <v>217</v>
      </c>
      <c r="AJ267" s="760">
        <f t="shared" si="29"/>
        <v>0.15</v>
      </c>
      <c r="AK267" s="149">
        <f t="shared" si="30"/>
        <v>0.25</v>
      </c>
      <c r="AL267" s="154">
        <f>IFERROR(IF(AND(AF266="Probabilidad",AF267="Probabilidad"),(AL266-(+AL266*AK267)),IF(AF267="Probabilidad",(S266-(+S266*AK267)),IF(AF267="Impacto",AL266,""))),"")</f>
        <v>0.56000000000000005</v>
      </c>
      <c r="AM267" s="154">
        <f>IFERROR(IF(AND(AF266="Impacto",AF267="Impacto"),(AM266-(+AM266*AK267)),IF(AF267="Impacto",(Y266-(Y266*AK267)),IF(AF267="Probabilidad",AM266,""))),"")</f>
        <v>0.44999999999999996</v>
      </c>
      <c r="AN267" s="155" t="s">
        <v>218</v>
      </c>
      <c r="AO267" s="155" t="s">
        <v>296</v>
      </c>
      <c r="AP267" s="155" t="s">
        <v>243</v>
      </c>
      <c r="AQ267" s="155" t="s">
        <v>221</v>
      </c>
      <c r="AR267" s="837"/>
      <c r="AS267" s="855"/>
      <c r="AT267" s="855"/>
      <c r="AU267" s="852"/>
      <c r="AV267" s="855"/>
      <c r="AW267" s="855"/>
      <c r="AX267" s="852"/>
      <c r="AY267" s="852"/>
      <c r="AZ267" s="852"/>
      <c r="BA267" s="798"/>
      <c r="BB267" s="131" t="s">
        <v>1868</v>
      </c>
      <c r="BC267" s="131" t="s">
        <v>1828</v>
      </c>
      <c r="BD267" s="175">
        <f t="shared" si="31"/>
        <v>1</v>
      </c>
      <c r="BE267" s="151">
        <v>1</v>
      </c>
      <c r="BF267" s="151"/>
      <c r="BG267" s="151"/>
      <c r="BH267" s="151"/>
      <c r="BI267" s="131" t="s">
        <v>1865</v>
      </c>
      <c r="BJ267" s="131" t="s">
        <v>1831</v>
      </c>
      <c r="BK267" s="131" t="s">
        <v>2904</v>
      </c>
      <c r="BL267" s="131" t="s">
        <v>2905</v>
      </c>
      <c r="BM267" s="157">
        <v>1</v>
      </c>
      <c r="BN267" s="157"/>
      <c r="BO267" s="157"/>
      <c r="BP267" s="157"/>
      <c r="BQ267" s="158">
        <f t="shared" si="32"/>
        <v>1</v>
      </c>
      <c r="BR267" s="762">
        <f t="shared" si="33"/>
        <v>1</v>
      </c>
      <c r="BS267" s="819"/>
      <c r="BT267" s="804"/>
      <c r="BU267" s="804"/>
      <c r="BV267" s="807"/>
    </row>
    <row r="268" spans="1:74" ht="171.75" x14ac:dyDescent="0.25">
      <c r="A268" s="1062"/>
      <c r="B268" s="928"/>
      <c r="C268" s="1179"/>
      <c r="D268" s="828"/>
      <c r="E268" s="831"/>
      <c r="F268" s="834"/>
      <c r="G268" s="804"/>
      <c r="H268" s="837"/>
      <c r="I268" s="798"/>
      <c r="J268" s="840"/>
      <c r="K268" s="843"/>
      <c r="L268" s="804"/>
      <c r="M268" s="874"/>
      <c r="N268" s="1017"/>
      <c r="O268" s="1017"/>
      <c r="P268" s="868"/>
      <c r="Q268" s="880"/>
      <c r="R268" s="798"/>
      <c r="S268" s="1365"/>
      <c r="T268" s="798"/>
      <c r="U268" s="1365"/>
      <c r="V268" s="798"/>
      <c r="W268" s="1365"/>
      <c r="X268" s="864"/>
      <c r="Y268" s="1365"/>
      <c r="Z268" s="1365"/>
      <c r="AA268" s="852"/>
      <c r="AB268" s="152">
        <v>3</v>
      </c>
      <c r="AC268" s="356" t="s">
        <v>1869</v>
      </c>
      <c r="AD268" s="357">
        <v>3</v>
      </c>
      <c r="AE268" s="357" t="s">
        <v>1870</v>
      </c>
      <c r="AF268" s="147" t="str">
        <f t="shared" si="27"/>
        <v>Probabilidad</v>
      </c>
      <c r="AG268" s="153" t="s">
        <v>286</v>
      </c>
      <c r="AH268" s="760">
        <f t="shared" si="28"/>
        <v>0.15</v>
      </c>
      <c r="AI268" s="153" t="s">
        <v>814</v>
      </c>
      <c r="AJ268" s="760">
        <f t="shared" si="29"/>
        <v>0.25</v>
      </c>
      <c r="AK268" s="149">
        <f t="shared" si="30"/>
        <v>0.4</v>
      </c>
      <c r="AL268" s="154">
        <f>IFERROR(IF(AND(AF267="Probabilidad",AF268="Probabilidad"),(AL267-(+AL267*AK268)),IF(AND(AF267="Impacto",AF268="Probabilidad"),(AL266-(+AL266*AK268)),IF(AF268="Impacto",AL267,""))),"")</f>
        <v>0.33600000000000002</v>
      </c>
      <c r="AM268" s="154">
        <f>IFERROR(IF(AND(AF267="Impacto",AF268="Impacto"),(AM267-(+AM267*AK268)),IF(AND(AF267="Probabilidad",AF268="Impacto"),(AM266-(+AM266*AK268)),IF(AF268="Probabilidad",AM267,""))),"")</f>
        <v>0.44999999999999996</v>
      </c>
      <c r="AN268" s="155" t="s">
        <v>218</v>
      </c>
      <c r="AO268" s="155" t="s">
        <v>296</v>
      </c>
      <c r="AP268" s="155" t="s">
        <v>243</v>
      </c>
      <c r="AQ268" s="155" t="s">
        <v>221</v>
      </c>
      <c r="AR268" s="837"/>
      <c r="AS268" s="855"/>
      <c r="AT268" s="855"/>
      <c r="AU268" s="852"/>
      <c r="AV268" s="855"/>
      <c r="AW268" s="855"/>
      <c r="AX268" s="852"/>
      <c r="AY268" s="852"/>
      <c r="AZ268" s="852"/>
      <c r="BA268" s="798"/>
      <c r="BB268" s="131"/>
      <c r="BC268" s="131"/>
      <c r="BD268" s="175" t="str">
        <f t="shared" si="31"/>
        <v/>
      </c>
      <c r="BE268" s="151"/>
      <c r="BF268" s="151"/>
      <c r="BG268" s="151"/>
      <c r="BH268" s="151"/>
      <c r="BI268" s="131"/>
      <c r="BJ268" s="131"/>
      <c r="BK268" s="131"/>
      <c r="BL268" s="131"/>
      <c r="BM268" s="157"/>
      <c r="BN268" s="157"/>
      <c r="BO268" s="157"/>
      <c r="BP268" s="157"/>
      <c r="BQ268" s="158" t="str">
        <f t="shared" si="32"/>
        <v/>
      </c>
      <c r="BR268" s="762" t="str">
        <f t="shared" si="33"/>
        <v/>
      </c>
      <c r="BS268" s="819"/>
      <c r="BT268" s="804"/>
      <c r="BU268" s="804"/>
      <c r="BV268" s="807"/>
    </row>
    <row r="269" spans="1:74" ht="145.5" x14ac:dyDescent="0.25">
      <c r="A269" s="1062"/>
      <c r="B269" s="928"/>
      <c r="C269" s="1179"/>
      <c r="D269" s="828"/>
      <c r="E269" s="831"/>
      <c r="F269" s="834"/>
      <c r="G269" s="804"/>
      <c r="H269" s="837"/>
      <c r="I269" s="798"/>
      <c r="J269" s="840"/>
      <c r="K269" s="843"/>
      <c r="L269" s="804"/>
      <c r="M269" s="874"/>
      <c r="N269" s="1017"/>
      <c r="O269" s="1017"/>
      <c r="P269" s="868"/>
      <c r="Q269" s="880"/>
      <c r="R269" s="798"/>
      <c r="S269" s="1365"/>
      <c r="T269" s="798"/>
      <c r="U269" s="1365"/>
      <c r="V269" s="798"/>
      <c r="W269" s="1365"/>
      <c r="X269" s="864"/>
      <c r="Y269" s="1365"/>
      <c r="Z269" s="1365"/>
      <c r="AA269" s="852"/>
      <c r="AB269" s="152">
        <v>4</v>
      </c>
      <c r="AC269" s="356" t="s">
        <v>1813</v>
      </c>
      <c r="AD269" s="357">
        <v>4</v>
      </c>
      <c r="AE269" s="357" t="s">
        <v>1547</v>
      </c>
      <c r="AF269" s="147" t="str">
        <f t="shared" si="27"/>
        <v>Probabilidad</v>
      </c>
      <c r="AG269" s="153" t="s">
        <v>216</v>
      </c>
      <c r="AH269" s="760">
        <f t="shared" si="28"/>
        <v>0.25</v>
      </c>
      <c r="AI269" s="153" t="s">
        <v>814</v>
      </c>
      <c r="AJ269" s="760">
        <f t="shared" si="29"/>
        <v>0.25</v>
      </c>
      <c r="AK269" s="149">
        <f t="shared" si="30"/>
        <v>0.5</v>
      </c>
      <c r="AL269" s="154">
        <f>IFERROR(IF(AND(AF268="Probabilidad",AF269="Probabilidad"),(AL268-(+AL268*AK269)),IF(AND(AF268="Impacto",AF269="Probabilidad"),(AL267-(+AL267*AK269)),IF(AF269="Impacto",AL268,""))),"")</f>
        <v>0.16800000000000001</v>
      </c>
      <c r="AM269" s="154">
        <f>IFERROR(IF(AND(AF268="Impacto",AF269="Impacto"),(AM268-(+AM268*AK269)),IF(AND(AF268="Probabilidad",AF269="Impacto"),(AM267-(+AM267*AK269)),IF(AF269="Probabilidad",AM268,""))),"")</f>
        <v>0.44999999999999996</v>
      </c>
      <c r="AN269" s="155" t="s">
        <v>218</v>
      </c>
      <c r="AO269" s="155" t="s">
        <v>475</v>
      </c>
      <c r="AP269" s="155" t="s">
        <v>243</v>
      </c>
      <c r="AQ269" s="155" t="s">
        <v>221</v>
      </c>
      <c r="AR269" s="837"/>
      <c r="AS269" s="855"/>
      <c r="AT269" s="855"/>
      <c r="AU269" s="852"/>
      <c r="AV269" s="855"/>
      <c r="AW269" s="855"/>
      <c r="AX269" s="852"/>
      <c r="AY269" s="852"/>
      <c r="AZ269" s="852"/>
      <c r="BA269" s="798"/>
      <c r="BB269" s="131"/>
      <c r="BC269" s="131"/>
      <c r="BD269" s="175" t="str">
        <f t="shared" si="31"/>
        <v/>
      </c>
      <c r="BE269" s="151"/>
      <c r="BF269" s="151"/>
      <c r="BG269" s="151"/>
      <c r="BH269" s="151"/>
      <c r="BI269" s="131"/>
      <c r="BJ269" s="131"/>
      <c r="BK269" s="131"/>
      <c r="BL269" s="131"/>
      <c r="BM269" s="157"/>
      <c r="BN269" s="157"/>
      <c r="BO269" s="157"/>
      <c r="BP269" s="157"/>
      <c r="BQ269" s="158" t="str">
        <f t="shared" si="32"/>
        <v/>
      </c>
      <c r="BR269" s="762" t="str">
        <f t="shared" si="33"/>
        <v/>
      </c>
      <c r="BS269" s="819"/>
      <c r="BT269" s="804"/>
      <c r="BU269" s="804"/>
      <c r="BV269" s="807"/>
    </row>
    <row r="270" spans="1:74" ht="171.75" x14ac:dyDescent="0.25">
      <c r="A270" s="1062"/>
      <c r="B270" s="928"/>
      <c r="C270" s="1179"/>
      <c r="D270" s="828"/>
      <c r="E270" s="831"/>
      <c r="F270" s="834"/>
      <c r="G270" s="804"/>
      <c r="H270" s="837"/>
      <c r="I270" s="798"/>
      <c r="J270" s="840"/>
      <c r="K270" s="843"/>
      <c r="L270" s="804"/>
      <c r="M270" s="874"/>
      <c r="N270" s="1017"/>
      <c r="O270" s="1017"/>
      <c r="P270" s="868"/>
      <c r="Q270" s="880"/>
      <c r="R270" s="798"/>
      <c r="S270" s="1365"/>
      <c r="T270" s="798"/>
      <c r="U270" s="1365"/>
      <c r="V270" s="798"/>
      <c r="W270" s="1365"/>
      <c r="X270" s="864"/>
      <c r="Y270" s="1365"/>
      <c r="Z270" s="1365"/>
      <c r="AA270" s="852"/>
      <c r="AB270" s="152">
        <v>5</v>
      </c>
      <c r="AC270" s="356" t="s">
        <v>1859</v>
      </c>
      <c r="AD270" s="357">
        <v>4</v>
      </c>
      <c r="AE270" s="357" t="s">
        <v>1547</v>
      </c>
      <c r="AF270" s="147" t="str">
        <f t="shared" si="27"/>
        <v>Probabilidad</v>
      </c>
      <c r="AG270" s="153" t="s">
        <v>216</v>
      </c>
      <c r="AH270" s="760">
        <f t="shared" si="28"/>
        <v>0.25</v>
      </c>
      <c r="AI270" s="153" t="s">
        <v>217</v>
      </c>
      <c r="AJ270" s="760">
        <f t="shared" si="29"/>
        <v>0.15</v>
      </c>
      <c r="AK270" s="149">
        <f t="shared" si="30"/>
        <v>0.4</v>
      </c>
      <c r="AL270" s="154">
        <f>IFERROR(IF(AND(AF269="Probabilidad",AF270="Probabilidad"),(AL269-(+AL269*AK270)),IF(AND(AF269="Impacto",AF270="Probabilidad"),(AL268-(+AL268*AK270)),IF(AF270="Impacto",AL269,""))),"")</f>
        <v>0.1008</v>
      </c>
      <c r="AM270" s="154">
        <f>IFERROR(IF(AND(AF269="Impacto",AF270="Impacto"),(AM269-(+AM269*AK270)),IF(AND(AF269="Probabilidad",AF270="Impacto"),(AM268-(+AM268*AK270)),IF(AF270="Probabilidad",AM269,""))),"")</f>
        <v>0.44999999999999996</v>
      </c>
      <c r="AN270" s="155" t="s">
        <v>218</v>
      </c>
      <c r="AO270" s="155" t="s">
        <v>296</v>
      </c>
      <c r="AP270" s="155" t="s">
        <v>243</v>
      </c>
      <c r="AQ270" s="155" t="s">
        <v>221</v>
      </c>
      <c r="AR270" s="837"/>
      <c r="AS270" s="855"/>
      <c r="AT270" s="855"/>
      <c r="AU270" s="852"/>
      <c r="AV270" s="855"/>
      <c r="AW270" s="855"/>
      <c r="AX270" s="852"/>
      <c r="AY270" s="852"/>
      <c r="AZ270" s="852"/>
      <c r="BA270" s="798"/>
      <c r="BB270" s="131"/>
      <c r="BC270" s="131"/>
      <c r="BD270" s="175" t="str">
        <f t="shared" si="31"/>
        <v/>
      </c>
      <c r="BE270" s="151"/>
      <c r="BF270" s="151"/>
      <c r="BG270" s="151"/>
      <c r="BH270" s="151"/>
      <c r="BI270" s="131"/>
      <c r="BJ270" s="131"/>
      <c r="BK270" s="131"/>
      <c r="BL270" s="131"/>
      <c r="BM270" s="157"/>
      <c r="BN270" s="157"/>
      <c r="BO270" s="157"/>
      <c r="BP270" s="157"/>
      <c r="BQ270" s="158" t="str">
        <f t="shared" si="32"/>
        <v/>
      </c>
      <c r="BR270" s="762" t="str">
        <f t="shared" si="33"/>
        <v/>
      </c>
      <c r="BS270" s="819"/>
      <c r="BT270" s="804"/>
      <c r="BU270" s="804"/>
      <c r="BV270" s="807"/>
    </row>
    <row r="271" spans="1:74" ht="15.75" thickBot="1" x14ac:dyDescent="0.3">
      <c r="A271" s="1062"/>
      <c r="B271" s="928"/>
      <c r="C271" s="1179"/>
      <c r="D271" s="829"/>
      <c r="E271" s="832"/>
      <c r="F271" s="835"/>
      <c r="G271" s="805"/>
      <c r="H271" s="838"/>
      <c r="I271" s="799"/>
      <c r="J271" s="841"/>
      <c r="K271" s="844"/>
      <c r="L271" s="805"/>
      <c r="M271" s="875"/>
      <c r="N271" s="1049"/>
      <c r="O271" s="1049"/>
      <c r="P271" s="869"/>
      <c r="Q271" s="881"/>
      <c r="R271" s="799"/>
      <c r="S271" s="1366"/>
      <c r="T271" s="799"/>
      <c r="U271" s="1366"/>
      <c r="V271" s="799"/>
      <c r="W271" s="1366"/>
      <c r="X271" s="865"/>
      <c r="Y271" s="1366"/>
      <c r="Z271" s="1366"/>
      <c r="AA271" s="853"/>
      <c r="AB271" s="164">
        <v>6</v>
      </c>
      <c r="AC271" s="162"/>
      <c r="AD271" s="162"/>
      <c r="AE271" s="162"/>
      <c r="AF271" s="177" t="str">
        <f t="shared" si="27"/>
        <v/>
      </c>
      <c r="AG271" s="165"/>
      <c r="AH271" s="763" t="str">
        <f t="shared" si="28"/>
        <v/>
      </c>
      <c r="AI271" s="165"/>
      <c r="AJ271" s="763" t="str">
        <f t="shared" si="29"/>
        <v/>
      </c>
      <c r="AK271" s="166" t="str">
        <f t="shared" si="30"/>
        <v/>
      </c>
      <c r="AL271" s="222" t="str">
        <f>IFERROR(IF(AND(AF270="Probabilidad",AF271="Probabilidad"),(AL270-(+AL270*AK271)),IF(AND(AF270="Impacto",AF271="Probabilidad"),(AL269-(+AL269*AK271)),IF(AF271="Impacto",AL270,""))),"")</f>
        <v/>
      </c>
      <c r="AM271" s="222" t="str">
        <f>IFERROR(IF(AND(AF270="Impacto",AF271="Impacto"),(AM270-(+AM270*AK271)),IF(AND(AF270="Probabilidad",AF271="Impacto"),(AM269-(+AM269*AK271)),IF(AF271="Probabilidad",AM270,""))),"")</f>
        <v/>
      </c>
      <c r="AN271" s="52"/>
      <c r="AO271" s="52"/>
      <c r="AP271" s="52"/>
      <c r="AQ271" s="52"/>
      <c r="AR271" s="838"/>
      <c r="AS271" s="856"/>
      <c r="AT271" s="856"/>
      <c r="AU271" s="853"/>
      <c r="AV271" s="856"/>
      <c r="AW271" s="856"/>
      <c r="AX271" s="853"/>
      <c r="AY271" s="853"/>
      <c r="AZ271" s="853"/>
      <c r="BA271" s="799"/>
      <c r="BB271" s="169"/>
      <c r="BC271" s="169"/>
      <c r="BD271" s="178" t="str">
        <f t="shared" si="31"/>
        <v/>
      </c>
      <c r="BE271" s="162"/>
      <c r="BF271" s="162"/>
      <c r="BG271" s="162"/>
      <c r="BH271" s="162"/>
      <c r="BI271" s="169"/>
      <c r="BJ271" s="169"/>
      <c r="BK271" s="169"/>
      <c r="BL271" s="169"/>
      <c r="BM271" s="170"/>
      <c r="BN271" s="170"/>
      <c r="BO271" s="170"/>
      <c r="BP271" s="170"/>
      <c r="BQ271" s="171" t="str">
        <f t="shared" si="32"/>
        <v/>
      </c>
      <c r="BR271" s="764" t="str">
        <f t="shared" si="33"/>
        <v/>
      </c>
      <c r="BS271" s="820"/>
      <c r="BT271" s="805"/>
      <c r="BU271" s="805"/>
      <c r="BV271" s="808"/>
    </row>
    <row r="272" spans="1:74" ht="120" x14ac:dyDescent="0.25">
      <c r="A272" s="1062" t="s">
        <v>597</v>
      </c>
      <c r="B272" s="928" t="s">
        <v>202</v>
      </c>
      <c r="C272" s="1179" t="s">
        <v>1871</v>
      </c>
      <c r="D272" s="827" t="s">
        <v>1533</v>
      </c>
      <c r="E272" s="830" t="s">
        <v>599</v>
      </c>
      <c r="F272" s="833">
        <v>1</v>
      </c>
      <c r="G272" s="867" t="s">
        <v>1872</v>
      </c>
      <c r="H272" s="836" t="s">
        <v>1373</v>
      </c>
      <c r="I272" s="797" t="s">
        <v>1347</v>
      </c>
      <c r="J272" s="839" t="s">
        <v>3015</v>
      </c>
      <c r="K272" s="842" t="s">
        <v>324</v>
      </c>
      <c r="L272" s="803" t="s">
        <v>618</v>
      </c>
      <c r="M272" s="873" t="s">
        <v>1535</v>
      </c>
      <c r="N272" s="803" t="s">
        <v>1873</v>
      </c>
      <c r="O272" s="803" t="s">
        <v>1874</v>
      </c>
      <c r="P272" s="867" t="s">
        <v>609</v>
      </c>
      <c r="Q272" s="879" t="s">
        <v>609</v>
      </c>
      <c r="R272" s="797" t="s">
        <v>252</v>
      </c>
      <c r="S272" s="1364">
        <f>IF(R272="Muy Alta",100%,IF(R272="Alta",80%,IF(R272="Media",60%,IF(R272="Baja",40%,IF(R272="Muy Baja",20%,"")))))</f>
        <v>0.4</v>
      </c>
      <c r="T272" s="797" t="s">
        <v>328</v>
      </c>
      <c r="U272" s="1364">
        <f>IF(T272="Catastrófico",100%,IF(T272="Mayor",80%,IF(T272="Moderado",60%,IF(T272="Menor",40%,IF(T272="Leve",20%,"")))))</f>
        <v>0.2</v>
      </c>
      <c r="V272" s="797" t="s">
        <v>253</v>
      </c>
      <c r="W272" s="1364">
        <f>IF(V272="Catastrófico",100%,IF(V272="Mayor",80%,IF(V272="Moderado",60%,IF(V272="Menor",40%,IF(V272="Leve",20%,"")))))</f>
        <v>0.4</v>
      </c>
      <c r="X272" s="863" t="str">
        <f>IF(Y272=100%,"Catastrófico",IF(Y272=80%,"Mayor",IF(Y272=60%,"Moderado",IF(Y272=40%,"Menor",IF(Y272=20%,"Leve","")))))</f>
        <v>Menor</v>
      </c>
      <c r="Y272" s="1364">
        <f>IF(AND(U272="",W272=""),"",MAX(U272,W272))</f>
        <v>0.4</v>
      </c>
      <c r="Z272" s="1364" t="str">
        <f>CONCATENATE(R272,X272)</f>
        <v>BajaMenor</v>
      </c>
      <c r="AA272" s="845" t="str">
        <f>IF(Z272="Muy AltaLeve","Alto",IF(Z272="Muy AltaMenor","Alto",IF(Z272="Muy AltaModerado","Alto",IF(Z272="Muy AltaMayor","Alto",IF(Z272="Muy AltaCatastrófico","Extremo",IF(Z272="AltaLeve","Moderado",IF(Z272="AltaMenor","Moderado",IF(Z272="AltaModerado","Alto",IF(Z272="AltaMayor","Alto",IF(Z272="AltaCatastrófico","Extremo",IF(Z272="MediaLeve","Moderado",IF(Z272="MediaMenor","Moderado",IF(Z272="MediaModerado","Moderado",IF(Z272="MediaMayor","Alto",IF(Z272="MediaCatastrófico","Extremo",IF(Z272="BajaLeve","Bajo",IF(Z272="BajaMenor","Moderado",IF(Z272="BajaModerado","Moderado",IF(Z272="BajaMayor","Alto",IF(Z272="BajaCatastrófico","Extremo",IF(Z272="Muy BajaLeve","Bajo",IF(Z272="Muy BajaMenor","Bajo",IF(Z272="Muy BajaModerado","Moderado",IF(Z272="Muy BajaMayor","Alto",IF(Z272="Muy BajaCatastrófico","Extremo","")))))))))))))))))))))))))</f>
        <v>Moderado</v>
      </c>
      <c r="AB272" s="98">
        <v>1</v>
      </c>
      <c r="AC272" s="9" t="s">
        <v>1553</v>
      </c>
      <c r="AD272" s="9">
        <v>2</v>
      </c>
      <c r="AE272" s="9" t="s">
        <v>1875</v>
      </c>
      <c r="AF272" s="147" t="str">
        <f t="shared" si="27"/>
        <v>Probabilidad</v>
      </c>
      <c r="AG272" s="10" t="s">
        <v>216</v>
      </c>
      <c r="AH272" s="760">
        <f t="shared" si="28"/>
        <v>0.25</v>
      </c>
      <c r="AI272" s="10" t="s">
        <v>217</v>
      </c>
      <c r="AJ272" s="760">
        <f t="shared" si="29"/>
        <v>0.15</v>
      </c>
      <c r="AK272" s="149">
        <f t="shared" si="30"/>
        <v>0.4</v>
      </c>
      <c r="AL272" s="101">
        <f>IFERROR(IF(AF272="Probabilidad",(S272-(+S272*AK272)),IF(AF272="Impacto",S272,"")),"")</f>
        <v>0.24</v>
      </c>
      <c r="AM272" s="101">
        <f>IFERROR(IF(AF272="Impacto",(Y272-(+Y272*AK272)),IF(AF272="Probabilidad",Y272,"")),"")</f>
        <v>0.4</v>
      </c>
      <c r="AN272" s="51" t="s">
        <v>952</v>
      </c>
      <c r="AO272" s="51" t="s">
        <v>247</v>
      </c>
      <c r="AP272" s="51" t="s">
        <v>243</v>
      </c>
      <c r="AQ272" s="51" t="s">
        <v>221</v>
      </c>
      <c r="AR272" s="866" t="s">
        <v>1876</v>
      </c>
      <c r="AS272" s="854">
        <f>S272</f>
        <v>0.4</v>
      </c>
      <c r="AT272" s="854">
        <f>IF(AL272="","",MIN(AL272:AL277))</f>
        <v>8.6399999999999991E-2</v>
      </c>
      <c r="AU272" s="851" t="str">
        <f>IFERROR(IF(AT272="","",IF(AT272&lt;=0.2,"Muy Baja",IF(AT272&lt;=0.4,"Baja",IF(AT272&lt;=0.6,"Media",IF(AT272&lt;=0.8,"Alta","Muy Alta"))))),"")</f>
        <v>Muy Baja</v>
      </c>
      <c r="AV272" s="854">
        <f>Y272</f>
        <v>0.4</v>
      </c>
      <c r="AW272" s="854">
        <f>IF(AM272="","",MIN(AM272:AM277))</f>
        <v>0.4</v>
      </c>
      <c r="AX272" s="851" t="str">
        <f>IFERROR(IF(AW272="","",IF(AW272&lt;=0.2,"Leve",IF(AW272&lt;=0.4,"Menor",IF(AW272&lt;=0.6,"Moderado",IF(AW272&lt;=0.8,"Mayor","Catastrófico"))))),"")</f>
        <v>Menor</v>
      </c>
      <c r="AY272" s="851" t="str">
        <f>AA272</f>
        <v>Moderado</v>
      </c>
      <c r="AZ272" s="851" t="str">
        <f>IFERROR(IF(OR(AND(AU272="Muy Baja",AX272="Leve"),AND(AU272="Muy Baja",AX272="Menor"),AND(AU272="Baja",AX272="Leve")),"Bajo",IF(OR(AND(AU272="Muy baja",AX272="Moderado"),AND(AU272="Baja",AX272="Menor"),AND(AU272="Baja",AX272="Moderado"),AND(AU272="Media",AX272="Leve"),AND(AU272="Media",AX272="Menor"),AND(AU272="Media",AX272="Moderado"),AND(AU272="Alta",AX272="Leve"),AND(AU272="Alta",AX272="Menor")),"Moderado",IF(OR(AND(AU272="Muy Baja",AX272="Mayor"),AND(AU272="Baja",AX272="Mayor"),AND(AU272="Media",AX272="Mayor"),AND(AU272="Alta",AX272="Moderado"),AND(AU272="Alta",AX272="Mayor"),AND(AU272="Muy Alta",AX272="Leve"),AND(AU272="Muy Alta",AX272="Menor"),AND(AU272="Muy Alta",AX272="Moderado"),AND(AU272="Muy Alta",AX272="Mayor")),"Alto",IF(OR(AND(AU272="Muy Baja",AX272="Catastrófico"),AND(AU272="Baja",AX272="Catastrófico"),AND(AU272="Media",AX272="Catastrófico"),AND(AU272="Alta",AX272="Catastrófico"),AND(AU272="Muy Alta",AX272="Catastrófico")),"Extremo","")))),"")</f>
        <v>Bajo</v>
      </c>
      <c r="BA272" s="797" t="s">
        <v>257</v>
      </c>
      <c r="BB272" s="218"/>
      <c r="BC272" s="218"/>
      <c r="BD272" s="103" t="str">
        <f>IF(SUM(BE272:BH272)=0,"",SUM(BE272:BH272))</f>
        <v/>
      </c>
      <c r="BE272" s="50"/>
      <c r="BF272" s="50"/>
      <c r="BG272" s="50"/>
      <c r="BH272" s="50"/>
      <c r="BI272" s="47"/>
      <c r="BJ272" s="47"/>
      <c r="BK272" s="47"/>
      <c r="BL272" s="47"/>
      <c r="BM272" s="49"/>
      <c r="BN272" s="49"/>
      <c r="BO272" s="49"/>
      <c r="BP272" s="49"/>
      <c r="BQ272" s="105" t="str">
        <f>IF(SUM(BM272:BP272)=0,"",SUM(BM272:BP272))</f>
        <v/>
      </c>
      <c r="BR272" s="761" t="str">
        <f>IF(ISERROR(BQ272/BD272),"",(BQ272/BD272))</f>
        <v/>
      </c>
      <c r="BS272" s="818" t="s">
        <v>609</v>
      </c>
      <c r="BT272" s="867" t="s">
        <v>2908</v>
      </c>
      <c r="BU272" s="867" t="s">
        <v>609</v>
      </c>
      <c r="BV272" s="870" t="s">
        <v>609</v>
      </c>
    </row>
    <row r="273" spans="1:74" ht="171.75" x14ac:dyDescent="0.25">
      <c r="A273" s="1062"/>
      <c r="B273" s="928"/>
      <c r="C273" s="1179"/>
      <c r="D273" s="828"/>
      <c r="E273" s="831"/>
      <c r="F273" s="834"/>
      <c r="G273" s="868"/>
      <c r="H273" s="837"/>
      <c r="I273" s="798"/>
      <c r="J273" s="840"/>
      <c r="K273" s="843"/>
      <c r="L273" s="804"/>
      <c r="M273" s="874"/>
      <c r="N273" s="804"/>
      <c r="O273" s="804"/>
      <c r="P273" s="868"/>
      <c r="Q273" s="880"/>
      <c r="R273" s="798"/>
      <c r="S273" s="1365"/>
      <c r="T273" s="798"/>
      <c r="U273" s="1365"/>
      <c r="V273" s="798"/>
      <c r="W273" s="1365"/>
      <c r="X273" s="864"/>
      <c r="Y273" s="1365"/>
      <c r="Z273" s="1365"/>
      <c r="AA273" s="846"/>
      <c r="AB273" s="152">
        <v>2</v>
      </c>
      <c r="AC273" s="132" t="s">
        <v>1877</v>
      </c>
      <c r="AD273" s="132">
        <v>3</v>
      </c>
      <c r="AE273" s="151" t="s">
        <v>1875</v>
      </c>
      <c r="AF273" s="147" t="str">
        <f t="shared" si="27"/>
        <v>Probabilidad</v>
      </c>
      <c r="AG273" s="153" t="s">
        <v>1794</v>
      </c>
      <c r="AH273" s="760">
        <f t="shared" si="28"/>
        <v>0.25</v>
      </c>
      <c r="AI273" s="153" t="s">
        <v>217</v>
      </c>
      <c r="AJ273" s="760">
        <f t="shared" si="29"/>
        <v>0.15</v>
      </c>
      <c r="AK273" s="149">
        <f t="shared" si="30"/>
        <v>0.4</v>
      </c>
      <c r="AL273" s="154">
        <f>IFERROR(IF(AND(AF272="Probabilidad",AF273="Probabilidad"),(AL272-(+AL272*AK273)),IF(AF273="Probabilidad",(S272-(+S272*AK273)),IF(AF273="Impacto",AL272,""))),"")</f>
        <v>0.14399999999999999</v>
      </c>
      <c r="AM273" s="154">
        <f>IFERROR(IF(AND(AF272="Impacto",AF273="Impacto"),(AM272-(+AM272*AK273)),IF(AF273="Impacto",(Y272-(+Y272*AK273)),IF(AF273="Probabilidad",AM272,""))),"")</f>
        <v>0.4</v>
      </c>
      <c r="AN273" s="155" t="s">
        <v>952</v>
      </c>
      <c r="AO273" s="155" t="s">
        <v>296</v>
      </c>
      <c r="AP273" s="155" t="s">
        <v>243</v>
      </c>
      <c r="AQ273" s="155" t="s">
        <v>221</v>
      </c>
      <c r="AR273" s="837"/>
      <c r="AS273" s="855"/>
      <c r="AT273" s="855"/>
      <c r="AU273" s="852"/>
      <c r="AV273" s="855"/>
      <c r="AW273" s="855"/>
      <c r="AX273" s="852"/>
      <c r="AY273" s="852"/>
      <c r="AZ273" s="852"/>
      <c r="BA273" s="798"/>
      <c r="BB273" s="130"/>
      <c r="BC273" s="130"/>
      <c r="BD273" s="150" t="str">
        <f t="shared" ref="BD273:BD336" si="34">IF(SUM(BE273:BH273)=0,"",SUM(BE273:BH273))</f>
        <v/>
      </c>
      <c r="BE273" s="156"/>
      <c r="BF273" s="156"/>
      <c r="BG273" s="156"/>
      <c r="BH273" s="156"/>
      <c r="BI273" s="131"/>
      <c r="BJ273" s="131"/>
      <c r="BK273" s="131"/>
      <c r="BL273" s="131"/>
      <c r="BM273" s="157"/>
      <c r="BN273" s="157"/>
      <c r="BO273" s="157"/>
      <c r="BP273" s="157"/>
      <c r="BQ273" s="158" t="str">
        <f>IF(SUM(BM273:BP273)=0,"",SUM(BM273:BP273))</f>
        <v/>
      </c>
      <c r="BR273" s="762" t="str">
        <f>IF(ISERROR(BQ273/BD273),"",(BQ273/BD273))</f>
        <v/>
      </c>
      <c r="BS273" s="819"/>
      <c r="BT273" s="868"/>
      <c r="BU273" s="868"/>
      <c r="BV273" s="871"/>
    </row>
    <row r="274" spans="1:74" ht="171.75" x14ac:dyDescent="0.25">
      <c r="A274" s="1062"/>
      <c r="B274" s="928"/>
      <c r="C274" s="1179"/>
      <c r="D274" s="828"/>
      <c r="E274" s="831"/>
      <c r="F274" s="834"/>
      <c r="G274" s="868"/>
      <c r="H274" s="837"/>
      <c r="I274" s="798"/>
      <c r="J274" s="840"/>
      <c r="K274" s="843"/>
      <c r="L274" s="804"/>
      <c r="M274" s="874"/>
      <c r="N274" s="804"/>
      <c r="O274" s="804"/>
      <c r="P274" s="868"/>
      <c r="Q274" s="880"/>
      <c r="R274" s="798"/>
      <c r="S274" s="1365"/>
      <c r="T274" s="798"/>
      <c r="U274" s="1365"/>
      <c r="V274" s="798"/>
      <c r="W274" s="1365"/>
      <c r="X274" s="864"/>
      <c r="Y274" s="1365"/>
      <c r="Z274" s="1365"/>
      <c r="AA274" s="846"/>
      <c r="AB274" s="152">
        <v>3</v>
      </c>
      <c r="AC274" s="132" t="s">
        <v>1878</v>
      </c>
      <c r="AD274" s="132">
        <v>2.2999999999999998</v>
      </c>
      <c r="AE274" s="132" t="s">
        <v>1552</v>
      </c>
      <c r="AF274" s="147" t="str">
        <f t="shared" si="27"/>
        <v>Probabilidad</v>
      </c>
      <c r="AG274" s="153" t="s">
        <v>216</v>
      </c>
      <c r="AH274" s="760">
        <f t="shared" si="28"/>
        <v>0.25</v>
      </c>
      <c r="AI274" s="153" t="s">
        <v>217</v>
      </c>
      <c r="AJ274" s="760">
        <f t="shared" si="29"/>
        <v>0.15</v>
      </c>
      <c r="AK274" s="149">
        <f t="shared" si="30"/>
        <v>0.4</v>
      </c>
      <c r="AL274" s="154">
        <f>IFERROR(IF(AND(AF273="Probabilidad",AF274="Probabilidad"),(AL273-(+AL273*AK274)),IF(AND(AF273="Impacto",AF274="Probabilidad"),(AL272-(+AL272*AK274)),IF(AF274="Impacto",AL273,""))),"")</f>
        <v>8.6399999999999991E-2</v>
      </c>
      <c r="AM274" s="154">
        <f>IFERROR(IF(AND(AF273="Impacto",AF274="Impacto"),(AM273-(+AM273*AK274)),IF(AND(AF273="Probabilidad",AF274="Impacto"),(AM272-(+AM272*AK274)),IF(AF274="Probabilidad",AM273,""))),"")</f>
        <v>0.4</v>
      </c>
      <c r="AN274" s="155" t="s">
        <v>218</v>
      </c>
      <c r="AO274" s="155" t="s">
        <v>296</v>
      </c>
      <c r="AP274" s="155" t="s">
        <v>243</v>
      </c>
      <c r="AQ274" s="155" t="s">
        <v>221</v>
      </c>
      <c r="AR274" s="837"/>
      <c r="AS274" s="855"/>
      <c r="AT274" s="855"/>
      <c r="AU274" s="852"/>
      <c r="AV274" s="855"/>
      <c r="AW274" s="855"/>
      <c r="AX274" s="852"/>
      <c r="AY274" s="852"/>
      <c r="AZ274" s="852"/>
      <c r="BA274" s="798"/>
      <c r="BB274" s="130"/>
      <c r="BC274" s="130"/>
      <c r="BD274" s="150" t="str">
        <f t="shared" si="34"/>
        <v/>
      </c>
      <c r="BE274" s="156"/>
      <c r="BF274" s="156"/>
      <c r="BG274" s="156"/>
      <c r="BH274" s="156"/>
      <c r="BI274" s="131"/>
      <c r="BJ274" s="131"/>
      <c r="BK274" s="131"/>
      <c r="BL274" s="131"/>
      <c r="BM274" s="157"/>
      <c r="BN274" s="157"/>
      <c r="BO274" s="157"/>
      <c r="BP274" s="157"/>
      <c r="BQ274" s="158" t="str">
        <f t="shared" ref="BQ274:BQ337" si="35">IF(SUM(BM274:BP274)=0,"",SUM(BM274:BP274))</f>
        <v/>
      </c>
      <c r="BR274" s="762" t="str">
        <f t="shared" ref="BR274:BR337" si="36">IF(ISERROR(BQ274/BD274),"",(BQ274/BD274))</f>
        <v/>
      </c>
      <c r="BS274" s="819"/>
      <c r="BT274" s="868"/>
      <c r="BU274" s="868"/>
      <c r="BV274" s="871"/>
    </row>
    <row r="275" spans="1:74" x14ac:dyDescent="0.25">
      <c r="A275" s="1062"/>
      <c r="B275" s="928"/>
      <c r="C275" s="1179"/>
      <c r="D275" s="828"/>
      <c r="E275" s="831"/>
      <c r="F275" s="834"/>
      <c r="G275" s="868"/>
      <c r="H275" s="837"/>
      <c r="I275" s="798"/>
      <c r="J275" s="840"/>
      <c r="K275" s="843"/>
      <c r="L275" s="804"/>
      <c r="M275" s="874"/>
      <c r="N275" s="804"/>
      <c r="O275" s="804"/>
      <c r="P275" s="868"/>
      <c r="Q275" s="880"/>
      <c r="R275" s="798"/>
      <c r="S275" s="1365"/>
      <c r="T275" s="798"/>
      <c r="U275" s="1365"/>
      <c r="V275" s="798"/>
      <c r="W275" s="1365"/>
      <c r="X275" s="864"/>
      <c r="Y275" s="1365"/>
      <c r="Z275" s="1365"/>
      <c r="AA275" s="846"/>
      <c r="AB275" s="152">
        <v>4</v>
      </c>
      <c r="AC275" s="151"/>
      <c r="AD275" s="151"/>
      <c r="AE275" s="151"/>
      <c r="AF275" s="147" t="str">
        <f t="shared" si="27"/>
        <v/>
      </c>
      <c r="AG275" s="153"/>
      <c r="AH275" s="760" t="str">
        <f t="shared" si="28"/>
        <v/>
      </c>
      <c r="AI275" s="153"/>
      <c r="AJ275" s="760" t="str">
        <f t="shared" si="29"/>
        <v/>
      </c>
      <c r="AK275" s="149" t="str">
        <f t="shared" si="30"/>
        <v/>
      </c>
      <c r="AL275" s="154" t="str">
        <f>IFERROR(IF(AND(AF274="Probabilidad",AF275="Probabilidad"),(AL274-(+AL274*AK275)),IF(AND(AF274="Impacto",AF275="Probabilidad"),(AL273-(+AL273*AK275)),IF(AF275="Impacto",AL274,""))),"")</f>
        <v/>
      </c>
      <c r="AM275" s="154" t="str">
        <f>IFERROR(IF(AND(AF274="Impacto",AF275="Impacto"),(AM274-(+AM274*AK275)),IF(AND(AF274="Probabilidad",AF275="Impacto"),(AM273-(+AM273*AK275)),IF(AF275="Probabilidad",AM274,""))),"")</f>
        <v/>
      </c>
      <c r="AN275" s="155"/>
      <c r="AO275" s="155"/>
      <c r="AP275" s="155"/>
      <c r="AQ275" s="155"/>
      <c r="AR275" s="837"/>
      <c r="AS275" s="855"/>
      <c r="AT275" s="855"/>
      <c r="AU275" s="852"/>
      <c r="AV275" s="855"/>
      <c r="AW275" s="855"/>
      <c r="AX275" s="852"/>
      <c r="AY275" s="852"/>
      <c r="AZ275" s="852"/>
      <c r="BA275" s="798"/>
      <c r="BB275" s="130"/>
      <c r="BC275" s="130"/>
      <c r="BD275" s="150" t="str">
        <f t="shared" si="34"/>
        <v/>
      </c>
      <c r="BE275" s="156"/>
      <c r="BF275" s="156"/>
      <c r="BG275" s="156"/>
      <c r="BH275" s="156"/>
      <c r="BI275" s="131"/>
      <c r="BJ275" s="131"/>
      <c r="BK275" s="131"/>
      <c r="BL275" s="131"/>
      <c r="BM275" s="157"/>
      <c r="BN275" s="157"/>
      <c r="BO275" s="157"/>
      <c r="BP275" s="157"/>
      <c r="BQ275" s="158" t="str">
        <f t="shared" si="35"/>
        <v/>
      </c>
      <c r="BR275" s="762" t="str">
        <f t="shared" si="36"/>
        <v/>
      </c>
      <c r="BS275" s="819"/>
      <c r="BT275" s="868"/>
      <c r="BU275" s="868"/>
      <c r="BV275" s="871"/>
    </row>
    <row r="276" spans="1:74" x14ac:dyDescent="0.25">
      <c r="A276" s="1062"/>
      <c r="B276" s="928"/>
      <c r="C276" s="1179"/>
      <c r="D276" s="828"/>
      <c r="E276" s="831"/>
      <c r="F276" s="834"/>
      <c r="G276" s="868"/>
      <c r="H276" s="837"/>
      <c r="I276" s="798"/>
      <c r="J276" s="840"/>
      <c r="K276" s="843"/>
      <c r="L276" s="804"/>
      <c r="M276" s="874"/>
      <c r="N276" s="804"/>
      <c r="O276" s="804"/>
      <c r="P276" s="868"/>
      <c r="Q276" s="880"/>
      <c r="R276" s="798"/>
      <c r="S276" s="1365"/>
      <c r="T276" s="798"/>
      <c r="U276" s="1365"/>
      <c r="V276" s="798"/>
      <c r="W276" s="1365"/>
      <c r="X276" s="864"/>
      <c r="Y276" s="1365"/>
      <c r="Z276" s="1365"/>
      <c r="AA276" s="846"/>
      <c r="AB276" s="152">
        <v>5</v>
      </c>
      <c r="AC276" s="160"/>
      <c r="AD276" s="160"/>
      <c r="AE276" s="151"/>
      <c r="AF276" s="147" t="str">
        <f t="shared" si="27"/>
        <v/>
      </c>
      <c r="AG276" s="153"/>
      <c r="AH276" s="760" t="str">
        <f t="shared" si="28"/>
        <v/>
      </c>
      <c r="AI276" s="153"/>
      <c r="AJ276" s="760" t="str">
        <f t="shared" si="29"/>
        <v/>
      </c>
      <c r="AK276" s="149" t="str">
        <f t="shared" si="30"/>
        <v/>
      </c>
      <c r="AL276" s="154" t="str">
        <f>IFERROR(IF(AND(AF275="Probabilidad",AF276="Probabilidad"),(AL275-(+AL275*AK276)),IF(AND(AF275="Impacto",AF276="Probabilidad"),(AL274-(+AL274*AK276)),IF(AF276="Impacto",AL275,""))),"")</f>
        <v/>
      </c>
      <c r="AM276" s="154" t="str">
        <f>IFERROR(IF(AND(AF275="Impacto",AF276="Impacto"),(AM275-(+AM275*AK276)),IF(AND(AF275="Probabilidad",AF276="Impacto"),(AM274-(+AM274*AK276)),IF(AF276="Probabilidad",AM275,""))),"")</f>
        <v/>
      </c>
      <c r="AN276" s="155"/>
      <c r="AO276" s="155"/>
      <c r="AP276" s="155"/>
      <c r="AQ276" s="155"/>
      <c r="AR276" s="837"/>
      <c r="AS276" s="855"/>
      <c r="AT276" s="855"/>
      <c r="AU276" s="852"/>
      <c r="AV276" s="855"/>
      <c r="AW276" s="855"/>
      <c r="AX276" s="852"/>
      <c r="AY276" s="852"/>
      <c r="AZ276" s="852"/>
      <c r="BA276" s="798"/>
      <c r="BB276" s="130"/>
      <c r="BC276" s="130"/>
      <c r="BD276" s="150" t="str">
        <f t="shared" si="34"/>
        <v/>
      </c>
      <c r="BE276" s="156"/>
      <c r="BF276" s="156"/>
      <c r="BG276" s="156"/>
      <c r="BH276" s="156"/>
      <c r="BI276" s="131"/>
      <c r="BJ276" s="131"/>
      <c r="BK276" s="131"/>
      <c r="BL276" s="131"/>
      <c r="BM276" s="157"/>
      <c r="BN276" s="157"/>
      <c r="BO276" s="157"/>
      <c r="BP276" s="157"/>
      <c r="BQ276" s="158" t="str">
        <f t="shared" si="35"/>
        <v/>
      </c>
      <c r="BR276" s="762" t="str">
        <f t="shared" si="36"/>
        <v/>
      </c>
      <c r="BS276" s="819"/>
      <c r="BT276" s="868"/>
      <c r="BU276" s="868"/>
      <c r="BV276" s="871"/>
    </row>
    <row r="277" spans="1:74" ht="15.75" thickBot="1" x14ac:dyDescent="0.3">
      <c r="A277" s="1062"/>
      <c r="B277" s="928"/>
      <c r="C277" s="1179"/>
      <c r="D277" s="829"/>
      <c r="E277" s="832"/>
      <c r="F277" s="835"/>
      <c r="G277" s="869"/>
      <c r="H277" s="838"/>
      <c r="I277" s="799"/>
      <c r="J277" s="841"/>
      <c r="K277" s="844"/>
      <c r="L277" s="805"/>
      <c r="M277" s="875"/>
      <c r="N277" s="805"/>
      <c r="O277" s="805"/>
      <c r="P277" s="869"/>
      <c r="Q277" s="881"/>
      <c r="R277" s="799"/>
      <c r="S277" s="1366"/>
      <c r="T277" s="799"/>
      <c r="U277" s="1366"/>
      <c r="V277" s="799"/>
      <c r="W277" s="1366"/>
      <c r="X277" s="865"/>
      <c r="Y277" s="1366"/>
      <c r="Z277" s="1366"/>
      <c r="AA277" s="847"/>
      <c r="AB277" s="164">
        <v>6</v>
      </c>
      <c r="AC277" s="162"/>
      <c r="AD277" s="162"/>
      <c r="AE277" s="162"/>
      <c r="AF277" s="99" t="str">
        <f t="shared" si="27"/>
        <v/>
      </c>
      <c r="AG277" s="165"/>
      <c r="AH277" s="763" t="str">
        <f t="shared" si="28"/>
        <v/>
      </c>
      <c r="AI277" s="165"/>
      <c r="AJ277" s="763" t="str">
        <f t="shared" si="29"/>
        <v/>
      </c>
      <c r="AK277" s="166" t="str">
        <f t="shared" si="30"/>
        <v/>
      </c>
      <c r="AL277" s="154" t="str">
        <f>IFERROR(IF(AND(AF276="Probabilidad",AF277="Probabilidad"),(AL276-(+AL276*AK277)),IF(AND(AF276="Impacto",AF277="Probabilidad"),(AL275-(+AL275*AK277)),IF(AF277="Impacto",AL276,""))),"")</f>
        <v/>
      </c>
      <c r="AM277" s="154" t="str">
        <f>IFERROR(IF(AND(AF276="Impacto",AF277="Impacto"),(AM276-(+AM276*AK277)),IF(AND(AF276="Probabilidad",AF277="Impacto"),(AM275-(+AM275*AK277)),IF(AF277="Probabilidad",AM276,""))),"")</f>
        <v/>
      </c>
      <c r="AN277" s="127"/>
      <c r="AO277" s="52"/>
      <c r="AP277" s="52"/>
      <c r="AQ277" s="52"/>
      <c r="AR277" s="838"/>
      <c r="AS277" s="856"/>
      <c r="AT277" s="856"/>
      <c r="AU277" s="853"/>
      <c r="AV277" s="856"/>
      <c r="AW277" s="856"/>
      <c r="AX277" s="853"/>
      <c r="AY277" s="853"/>
      <c r="AZ277" s="853"/>
      <c r="BA277" s="799"/>
      <c r="BB277" s="167"/>
      <c r="BC277" s="167"/>
      <c r="BD277" s="161" t="str">
        <f t="shared" si="34"/>
        <v/>
      </c>
      <c r="BE277" s="168"/>
      <c r="BF277" s="168"/>
      <c r="BG277" s="168"/>
      <c r="BH277" s="168"/>
      <c r="BI277" s="169"/>
      <c r="BJ277" s="169"/>
      <c r="BK277" s="169"/>
      <c r="BL277" s="169"/>
      <c r="BM277" s="170"/>
      <c r="BN277" s="170"/>
      <c r="BO277" s="170"/>
      <c r="BP277" s="170"/>
      <c r="BQ277" s="171" t="str">
        <f t="shared" si="35"/>
        <v/>
      </c>
      <c r="BR277" s="764" t="str">
        <f t="shared" si="36"/>
        <v/>
      </c>
      <c r="BS277" s="820"/>
      <c r="BT277" s="869"/>
      <c r="BU277" s="869"/>
      <c r="BV277" s="872"/>
    </row>
    <row r="278" spans="1:74" ht="150" customHeight="1" x14ac:dyDescent="0.25">
      <c r="A278" s="1062"/>
      <c r="B278" s="928"/>
      <c r="C278" s="1179"/>
      <c r="D278" s="827" t="s">
        <v>1533</v>
      </c>
      <c r="E278" s="830" t="s">
        <v>599</v>
      </c>
      <c r="F278" s="833">
        <v>2</v>
      </c>
      <c r="G278" s="803" t="s">
        <v>2909</v>
      </c>
      <c r="H278" s="836" t="s">
        <v>1373</v>
      </c>
      <c r="I278" s="797" t="s">
        <v>1344</v>
      </c>
      <c r="J278" s="839" t="s">
        <v>3016</v>
      </c>
      <c r="K278" s="842" t="s">
        <v>324</v>
      </c>
      <c r="L278" s="803" t="s">
        <v>618</v>
      </c>
      <c r="M278" s="873" t="s">
        <v>1535</v>
      </c>
      <c r="N278" s="803" t="s">
        <v>1879</v>
      </c>
      <c r="O278" s="803" t="s">
        <v>1880</v>
      </c>
      <c r="P278" s="803" t="s">
        <v>609</v>
      </c>
      <c r="Q278" s="1001" t="s">
        <v>609</v>
      </c>
      <c r="R278" s="797" t="s">
        <v>212</v>
      </c>
      <c r="S278" s="1364">
        <f>IF(R278="Muy Alta",100%,IF(R278="Alta",80%,IF(R278="Media",60%,IF(R278="Baja",40%,IF(R278="Muy Baja",20%,"")))))</f>
        <v>0.6</v>
      </c>
      <c r="T278" s="797" t="s">
        <v>328</v>
      </c>
      <c r="U278" s="1364">
        <f>IF(T278="Catastrófico",100%,IF(T278="Mayor",80%,IF(T278="Moderado",60%,IF(T278="Menor",40%,IF(T278="Leve",20%,"")))))</f>
        <v>0.2</v>
      </c>
      <c r="V278" s="797" t="s">
        <v>213</v>
      </c>
      <c r="W278" s="1364">
        <f>IF(V278="Catastrófico",100%,IF(V278="Mayor",80%,IF(V278="Moderado",60%,IF(V278="Menor",40%,IF(V278="Leve",20%,"")))))</f>
        <v>0.6</v>
      </c>
      <c r="X278" s="863" t="str">
        <f>IF(Y278=100%,"Catastrófico",IF(Y278=80%,"Mayor",IF(Y278=60%,"Moderado",IF(Y278=40%,"Menor",IF(Y278=20%,"Leve","")))))</f>
        <v>Moderado</v>
      </c>
      <c r="Y278" s="1364">
        <f>IF(AND(U278="",W278=""),"",MAX(U278,W278))</f>
        <v>0.6</v>
      </c>
      <c r="Z278" s="1364" t="str">
        <f>CONCATENATE(R278,X278)</f>
        <v>MediaModerado</v>
      </c>
      <c r="AA278" s="851" t="str">
        <f>IF(Z278="Muy AltaLeve","Alto",IF(Z278="Muy AltaMenor","Alto",IF(Z278="Muy AltaModerado","Alto",IF(Z278="Muy AltaMayor","Alto",IF(Z278="Muy AltaCatastrófico","Extremo",IF(Z278="AltaLeve","Moderado",IF(Z278="AltaMenor","Moderado",IF(Z278="AltaModerado","Alto",IF(Z278="AltaMayor","Alto",IF(Z278="AltaCatastrófico","Extremo",IF(Z278="MediaLeve","Moderado",IF(Z278="MediaMenor","Moderado",IF(Z278="MediaModerado","Moderado",IF(Z278="MediaMayor","Alto",IF(Z278="MediaCatastrófico","Extremo",IF(Z278="BajaLeve","Bajo",IF(Z278="BajaMenor","Moderado",IF(Z278="BajaModerado","Moderado",IF(Z278="BajaMayor","Alto",IF(Z278="BajaCatastrófico","Extremo",IF(Z278="Muy BajaLeve","Bajo",IF(Z278="Muy BajaMenor","Bajo",IF(Z278="Muy BajaModerado","Moderado",IF(Z278="Muy BajaMayor","Alto",IF(Z278="Muy BajaCatastrófico","Extremo","")))))))))))))))))))))))))</f>
        <v>Moderado</v>
      </c>
      <c r="AB278" s="98">
        <v>1</v>
      </c>
      <c r="AC278" s="13" t="s">
        <v>1881</v>
      </c>
      <c r="AD278" s="13" t="s">
        <v>1749</v>
      </c>
      <c r="AE278" s="13" t="s">
        <v>1552</v>
      </c>
      <c r="AF278" s="100" t="str">
        <f t="shared" si="27"/>
        <v>Probabilidad</v>
      </c>
      <c r="AG278" s="10" t="s">
        <v>216</v>
      </c>
      <c r="AH278" s="759">
        <f t="shared" si="28"/>
        <v>0.25</v>
      </c>
      <c r="AI278" s="10" t="s">
        <v>217</v>
      </c>
      <c r="AJ278" s="759">
        <f t="shared" si="29"/>
        <v>0.15</v>
      </c>
      <c r="AK278" s="102">
        <f t="shared" si="30"/>
        <v>0.4</v>
      </c>
      <c r="AL278" s="101">
        <f>IFERROR(IF(AF278="Probabilidad",(S278-(+S278*AK278)),IF(AF278="Impacto",S278,"")),"")</f>
        <v>0.36</v>
      </c>
      <c r="AM278" s="101">
        <f>IFERROR(IF(AF278="Impacto",(Y278-(+Y278*AK278)),IF(AF278="Probabilidad",Y278,"")),"")</f>
        <v>0.6</v>
      </c>
      <c r="AN278" s="51" t="s">
        <v>218</v>
      </c>
      <c r="AO278" s="51" t="s">
        <v>475</v>
      </c>
      <c r="AP278" s="51" t="s">
        <v>243</v>
      </c>
      <c r="AQ278" s="51" t="s">
        <v>221</v>
      </c>
      <c r="AR278" s="866" t="s">
        <v>1882</v>
      </c>
      <c r="AS278" s="854">
        <f>S278</f>
        <v>0.6</v>
      </c>
      <c r="AT278" s="854">
        <f>IF(AL278="","",MIN(AL278:AL283))</f>
        <v>0.108</v>
      </c>
      <c r="AU278" s="851" t="str">
        <f>IFERROR(IF(AT278="","",IF(AT278&lt;=0.2,"Muy Baja",IF(AT278&lt;=0.4,"Baja",IF(AT278&lt;=0.6,"Media",IF(AT278&lt;=0.8,"Alta","Muy Alta"))))),"")</f>
        <v>Muy Baja</v>
      </c>
      <c r="AV278" s="854">
        <f>Y278</f>
        <v>0.6</v>
      </c>
      <c r="AW278" s="854">
        <f>IF(AM278="","",MIN(AM278:AM283))</f>
        <v>0.44999999999999996</v>
      </c>
      <c r="AX278" s="851" t="str">
        <f>IFERROR(IF(AW278="","",IF(AW278&lt;=0.2,"Leve",IF(AW278&lt;=0.4,"Menor",IF(AW278&lt;=0.6,"Moderado",IF(AW278&lt;=0.8,"Mayor","Catastrófico"))))),"")</f>
        <v>Moderado</v>
      </c>
      <c r="AY278" s="851" t="str">
        <f>AA278</f>
        <v>Moderado</v>
      </c>
      <c r="AZ278" s="851" t="str">
        <f>IFERROR(IF(OR(AND(AU278="Muy Baja",AX278="Leve"),AND(AU278="Muy Baja",AX278="Menor"),AND(AU278="Baja",AX278="Leve")),"Bajo",IF(OR(AND(AU278="Muy baja",AX278="Moderado"),AND(AU278="Baja",AX278="Menor"),AND(AU278="Baja",AX278="Moderado"),AND(AU278="Media",AX278="Leve"),AND(AU278="Media",AX278="Menor"),AND(AU278="Media",AX278="Moderado"),AND(AU278="Alta",AX278="Leve"),AND(AU278="Alta",AX278="Menor")),"Moderado",IF(OR(AND(AU278="Muy Baja",AX278="Mayor"),AND(AU278="Baja",AX278="Mayor"),AND(AU278="Media",AX278="Mayor"),AND(AU278="Alta",AX278="Moderado"),AND(AU278="Alta",AX278="Mayor"),AND(AU278="Muy Alta",AX278="Leve"),AND(AU278="Muy Alta",AX278="Menor"),AND(AU278="Muy Alta",AX278="Moderado"),AND(AU278="Muy Alta",AX278="Mayor")),"Alto",IF(OR(AND(AU278="Muy Baja",AX278="Catastrófico"),AND(AU278="Baja",AX278="Catastrófico"),AND(AU278="Media",AX278="Catastrófico"),AND(AU278="Alta",AX278="Catastrófico"),AND(AU278="Muy Alta",AX278="Catastrófico")),"Extremo","")))),"")</f>
        <v>Moderado</v>
      </c>
      <c r="BA278" s="797" t="s">
        <v>223</v>
      </c>
      <c r="BB278" s="47" t="s">
        <v>1883</v>
      </c>
      <c r="BC278" s="47" t="s">
        <v>1884</v>
      </c>
      <c r="BD278" s="306">
        <f t="shared" si="34"/>
        <v>1</v>
      </c>
      <c r="BE278" s="9"/>
      <c r="BF278" s="9"/>
      <c r="BG278" s="9"/>
      <c r="BH278" s="9">
        <v>1</v>
      </c>
      <c r="BI278" s="47" t="s">
        <v>1885</v>
      </c>
      <c r="BJ278" s="47" t="s">
        <v>1886</v>
      </c>
      <c r="BK278" s="47" t="s">
        <v>2910</v>
      </c>
      <c r="BL278" s="47" t="s">
        <v>2911</v>
      </c>
      <c r="BM278" s="49"/>
      <c r="BN278" s="49"/>
      <c r="BO278" s="49"/>
      <c r="BP278" s="49"/>
      <c r="BQ278" s="105" t="str">
        <f t="shared" si="35"/>
        <v/>
      </c>
      <c r="BR278" s="761" t="str">
        <f t="shared" si="36"/>
        <v/>
      </c>
      <c r="BS278" s="818" t="s">
        <v>609</v>
      </c>
      <c r="BT278" s="867" t="s">
        <v>2908</v>
      </c>
      <c r="BU278" s="867" t="s">
        <v>609</v>
      </c>
      <c r="BV278" s="870" t="s">
        <v>609</v>
      </c>
    </row>
    <row r="279" spans="1:74" ht="145.5" x14ac:dyDescent="0.25">
      <c r="A279" s="1062"/>
      <c r="B279" s="928"/>
      <c r="C279" s="1179"/>
      <c r="D279" s="828"/>
      <c r="E279" s="831"/>
      <c r="F279" s="834"/>
      <c r="G279" s="804"/>
      <c r="H279" s="837"/>
      <c r="I279" s="798"/>
      <c r="J279" s="840"/>
      <c r="K279" s="843"/>
      <c r="L279" s="804"/>
      <c r="M279" s="874"/>
      <c r="N279" s="804"/>
      <c r="O279" s="804"/>
      <c r="P279" s="804"/>
      <c r="Q279" s="1002"/>
      <c r="R279" s="798"/>
      <c r="S279" s="1365"/>
      <c r="T279" s="798"/>
      <c r="U279" s="1365"/>
      <c r="V279" s="798"/>
      <c r="W279" s="1365"/>
      <c r="X279" s="864"/>
      <c r="Y279" s="1365"/>
      <c r="Z279" s="1365"/>
      <c r="AA279" s="852"/>
      <c r="AB279" s="152">
        <v>2</v>
      </c>
      <c r="AC279" s="151" t="s">
        <v>1887</v>
      </c>
      <c r="AD279" s="151" t="s">
        <v>1888</v>
      </c>
      <c r="AE279" s="151" t="s">
        <v>1889</v>
      </c>
      <c r="AF279" s="173" t="str">
        <f t="shared" si="27"/>
        <v>Probabilidad</v>
      </c>
      <c r="AG279" s="155" t="s">
        <v>1794</v>
      </c>
      <c r="AH279" s="760">
        <f t="shared" si="28"/>
        <v>0.25</v>
      </c>
      <c r="AI279" s="155" t="s">
        <v>217</v>
      </c>
      <c r="AJ279" s="760">
        <f t="shared" si="29"/>
        <v>0.15</v>
      </c>
      <c r="AK279" s="149">
        <f t="shared" si="30"/>
        <v>0.4</v>
      </c>
      <c r="AL279" s="174">
        <f>IFERROR(IF(AND(AF278="Probabilidad",AF279="Probabilidad"),(AL278-(+AL278*AK279)),IF(AF279="Probabilidad",(S278-(+S278*AK279)),IF(AF279="Impacto",AL278,""))),"")</f>
        <v>0.216</v>
      </c>
      <c r="AM279" s="174">
        <f>IFERROR(IF(AND(AF278="Impacto",AF279="Impacto"),(AM278-(+AM278*AK279)),IF(AF279="Impacto",(Y278-(+Y278*AK279)),IF(AF279="Probabilidad",AM278,""))),"")</f>
        <v>0.6</v>
      </c>
      <c r="AN279" s="155" t="s">
        <v>218</v>
      </c>
      <c r="AO279" s="155" t="s">
        <v>219</v>
      </c>
      <c r="AP279" s="155" t="s">
        <v>243</v>
      </c>
      <c r="AQ279" s="155" t="s">
        <v>221</v>
      </c>
      <c r="AR279" s="837"/>
      <c r="AS279" s="855"/>
      <c r="AT279" s="855"/>
      <c r="AU279" s="852"/>
      <c r="AV279" s="855"/>
      <c r="AW279" s="855"/>
      <c r="AX279" s="852"/>
      <c r="AY279" s="852"/>
      <c r="AZ279" s="852"/>
      <c r="BA279" s="798"/>
      <c r="BB279" s="131" t="s">
        <v>1890</v>
      </c>
      <c r="BC279" s="131" t="s">
        <v>1891</v>
      </c>
      <c r="BD279" s="307">
        <f t="shared" si="34"/>
        <v>4</v>
      </c>
      <c r="BE279" s="151">
        <v>1</v>
      </c>
      <c r="BF279" s="151">
        <v>1</v>
      </c>
      <c r="BG279" s="151">
        <v>1</v>
      </c>
      <c r="BH279" s="151">
        <v>1</v>
      </c>
      <c r="BI279" s="131" t="s">
        <v>1885</v>
      </c>
      <c r="BJ279" s="131" t="s">
        <v>1892</v>
      </c>
      <c r="BK279" s="131" t="s">
        <v>2912</v>
      </c>
      <c r="BL279" s="131" t="s">
        <v>2913</v>
      </c>
      <c r="BM279" s="157">
        <v>1</v>
      </c>
      <c r="BN279" s="157"/>
      <c r="BO279" s="157"/>
      <c r="BP279" s="157"/>
      <c r="BQ279" s="158">
        <f t="shared" si="35"/>
        <v>1</v>
      </c>
      <c r="BR279" s="762">
        <f t="shared" si="36"/>
        <v>0.25</v>
      </c>
      <c r="BS279" s="819"/>
      <c r="BT279" s="868"/>
      <c r="BU279" s="868"/>
      <c r="BV279" s="871"/>
    </row>
    <row r="280" spans="1:74" ht="171.75" x14ac:dyDescent="0.25">
      <c r="A280" s="1062"/>
      <c r="B280" s="928"/>
      <c r="C280" s="1179"/>
      <c r="D280" s="828"/>
      <c r="E280" s="831"/>
      <c r="F280" s="834"/>
      <c r="G280" s="804"/>
      <c r="H280" s="837"/>
      <c r="I280" s="798"/>
      <c r="J280" s="840"/>
      <c r="K280" s="843"/>
      <c r="L280" s="804"/>
      <c r="M280" s="874"/>
      <c r="N280" s="804"/>
      <c r="O280" s="804"/>
      <c r="P280" s="804"/>
      <c r="Q280" s="1002"/>
      <c r="R280" s="798"/>
      <c r="S280" s="1365"/>
      <c r="T280" s="798"/>
      <c r="U280" s="1365"/>
      <c r="V280" s="798"/>
      <c r="W280" s="1365"/>
      <c r="X280" s="864"/>
      <c r="Y280" s="1365"/>
      <c r="Z280" s="1365"/>
      <c r="AA280" s="852"/>
      <c r="AB280" s="152">
        <v>3</v>
      </c>
      <c r="AC280" s="132" t="s">
        <v>1893</v>
      </c>
      <c r="AD280" s="132">
        <v>4</v>
      </c>
      <c r="AE280" s="151" t="s">
        <v>278</v>
      </c>
      <c r="AF280" s="147" t="str">
        <f t="shared" si="27"/>
        <v>Impacto</v>
      </c>
      <c r="AG280" s="153" t="s">
        <v>267</v>
      </c>
      <c r="AH280" s="760">
        <f t="shared" si="28"/>
        <v>0.1</v>
      </c>
      <c r="AI280" s="153" t="s">
        <v>217</v>
      </c>
      <c r="AJ280" s="760">
        <f t="shared" si="29"/>
        <v>0.15</v>
      </c>
      <c r="AK280" s="149">
        <f t="shared" si="30"/>
        <v>0.25</v>
      </c>
      <c r="AL280" s="154">
        <f>IFERROR(IF(AND(AF279="Probabilidad",AF280="Probabilidad"),(AL279-(+AL279*AK280)),IF(AND(AF279="Impacto",AF280="Probabilidad"),(AL278-(+AL278*AK280)),IF(AF280="Impacto",AL279,""))),"")</f>
        <v>0.216</v>
      </c>
      <c r="AM280" s="154">
        <f>IFERROR(IF(AND(AF279="Impacto",AF280="Impacto"),(AM279-(+AM279*AK280)),IF(AND(AF279="Probabilidad",AF280="Impacto"),(AM278-(+AM278*AK280)),IF(AF280="Probabilidad",AM279,""))),"")</f>
        <v>0.44999999999999996</v>
      </c>
      <c r="AN280" s="155" t="s">
        <v>1286</v>
      </c>
      <c r="AO280" s="155" t="s">
        <v>296</v>
      </c>
      <c r="AP280" s="155" t="s">
        <v>243</v>
      </c>
      <c r="AQ280" s="155" t="s">
        <v>221</v>
      </c>
      <c r="AR280" s="837"/>
      <c r="AS280" s="855"/>
      <c r="AT280" s="855"/>
      <c r="AU280" s="852"/>
      <c r="AV280" s="855"/>
      <c r="AW280" s="855"/>
      <c r="AX280" s="852"/>
      <c r="AY280" s="852"/>
      <c r="AZ280" s="852"/>
      <c r="BA280" s="798"/>
      <c r="BB280" s="131"/>
      <c r="BC280" s="131"/>
      <c r="BD280" s="175" t="str">
        <f t="shared" si="34"/>
        <v/>
      </c>
      <c r="BE280" s="151"/>
      <c r="BF280" s="151"/>
      <c r="BG280" s="151"/>
      <c r="BH280" s="151"/>
      <c r="BI280" s="131"/>
      <c r="BJ280" s="131"/>
      <c r="BK280" s="131"/>
      <c r="BL280" s="131"/>
      <c r="BM280" s="157"/>
      <c r="BN280" s="157"/>
      <c r="BO280" s="157"/>
      <c r="BP280" s="157"/>
      <c r="BQ280" s="158" t="str">
        <f t="shared" si="35"/>
        <v/>
      </c>
      <c r="BR280" s="762" t="str">
        <f t="shared" si="36"/>
        <v/>
      </c>
      <c r="BS280" s="819"/>
      <c r="BT280" s="868"/>
      <c r="BU280" s="868"/>
      <c r="BV280" s="871"/>
    </row>
    <row r="281" spans="1:74" ht="117.75" x14ac:dyDescent="0.25">
      <c r="A281" s="1062"/>
      <c r="B281" s="928"/>
      <c r="C281" s="1179"/>
      <c r="D281" s="828"/>
      <c r="E281" s="831"/>
      <c r="F281" s="834"/>
      <c r="G281" s="804"/>
      <c r="H281" s="837"/>
      <c r="I281" s="798"/>
      <c r="J281" s="840"/>
      <c r="K281" s="843"/>
      <c r="L281" s="804"/>
      <c r="M281" s="874"/>
      <c r="N281" s="804"/>
      <c r="O281" s="804"/>
      <c r="P281" s="804"/>
      <c r="Q281" s="1002"/>
      <c r="R281" s="798"/>
      <c r="S281" s="1365"/>
      <c r="T281" s="798"/>
      <c r="U281" s="1365"/>
      <c r="V281" s="798"/>
      <c r="W281" s="1365"/>
      <c r="X281" s="864"/>
      <c r="Y281" s="1365"/>
      <c r="Z281" s="1365"/>
      <c r="AA281" s="852"/>
      <c r="AB281" s="152">
        <v>4</v>
      </c>
      <c r="AC281" s="151" t="s">
        <v>1894</v>
      </c>
      <c r="AD281" s="151">
        <v>4</v>
      </c>
      <c r="AE281" s="151" t="s">
        <v>278</v>
      </c>
      <c r="AF281" s="147" t="str">
        <f t="shared" si="27"/>
        <v>Probabilidad</v>
      </c>
      <c r="AG281" s="153" t="s">
        <v>216</v>
      </c>
      <c r="AH281" s="760">
        <f t="shared" si="28"/>
        <v>0.25</v>
      </c>
      <c r="AI281" s="153" t="s">
        <v>814</v>
      </c>
      <c r="AJ281" s="760">
        <f t="shared" si="29"/>
        <v>0.25</v>
      </c>
      <c r="AK281" s="149">
        <f t="shared" si="30"/>
        <v>0.5</v>
      </c>
      <c r="AL281" s="154">
        <f>IFERROR(IF(AND(AF280="Probabilidad",AF281="Probabilidad"),(AL280-(+AL280*AK281)),IF(AND(AF280="Impacto",AF281="Probabilidad"),(AL279-(+AL279*AK281)),IF(AF281="Impacto",AL280,""))),"")</f>
        <v>0.108</v>
      </c>
      <c r="AM281" s="154">
        <f>IFERROR(IF(AND(AF280="Impacto",AF281="Impacto"),(AM280-(+AM280*AK281)),IF(AND(AF280="Probabilidad",AF281="Impacto"),(AM279-(+AM279*AK281)),IF(AF281="Probabilidad",AM280,""))),"")</f>
        <v>0.44999999999999996</v>
      </c>
      <c r="AN281" s="155" t="s">
        <v>1286</v>
      </c>
      <c r="AO281" s="155" t="s">
        <v>475</v>
      </c>
      <c r="AP281" s="155" t="s">
        <v>243</v>
      </c>
      <c r="AQ281" s="155" t="s">
        <v>221</v>
      </c>
      <c r="AR281" s="837"/>
      <c r="AS281" s="855"/>
      <c r="AT281" s="855"/>
      <c r="AU281" s="852"/>
      <c r="AV281" s="855"/>
      <c r="AW281" s="855"/>
      <c r="AX281" s="852"/>
      <c r="AY281" s="852"/>
      <c r="AZ281" s="852"/>
      <c r="BA281" s="798"/>
      <c r="BB281" s="131"/>
      <c r="BC281" s="131"/>
      <c r="BD281" s="175" t="str">
        <f t="shared" si="34"/>
        <v/>
      </c>
      <c r="BE281" s="151"/>
      <c r="BF281" s="151"/>
      <c r="BG281" s="151"/>
      <c r="BH281" s="151"/>
      <c r="BI281" s="131"/>
      <c r="BJ281" s="131"/>
      <c r="BK281" s="131"/>
      <c r="BL281" s="131"/>
      <c r="BM281" s="157"/>
      <c r="BN281" s="157"/>
      <c r="BO281" s="157"/>
      <c r="BP281" s="157"/>
      <c r="BQ281" s="158" t="str">
        <f t="shared" si="35"/>
        <v/>
      </c>
      <c r="BR281" s="762" t="str">
        <f t="shared" si="36"/>
        <v/>
      </c>
      <c r="BS281" s="819"/>
      <c r="BT281" s="868"/>
      <c r="BU281" s="868"/>
      <c r="BV281" s="871"/>
    </row>
    <row r="282" spans="1:74" x14ac:dyDescent="0.25">
      <c r="A282" s="1062"/>
      <c r="B282" s="928"/>
      <c r="C282" s="1179"/>
      <c r="D282" s="828"/>
      <c r="E282" s="831"/>
      <c r="F282" s="834"/>
      <c r="G282" s="804"/>
      <c r="H282" s="837"/>
      <c r="I282" s="798"/>
      <c r="J282" s="840"/>
      <c r="K282" s="843"/>
      <c r="L282" s="804"/>
      <c r="M282" s="874"/>
      <c r="N282" s="804"/>
      <c r="O282" s="804"/>
      <c r="P282" s="804"/>
      <c r="Q282" s="1002"/>
      <c r="R282" s="798"/>
      <c r="S282" s="1365"/>
      <c r="T282" s="798"/>
      <c r="U282" s="1365"/>
      <c r="V282" s="798"/>
      <c r="W282" s="1365"/>
      <c r="X282" s="864"/>
      <c r="Y282" s="1365"/>
      <c r="Z282" s="1365"/>
      <c r="AA282" s="852"/>
      <c r="AB282" s="152">
        <v>5</v>
      </c>
      <c r="AC282" s="176"/>
      <c r="AD282" s="176"/>
      <c r="AE282" s="151"/>
      <c r="AF282" s="147" t="str">
        <f t="shared" si="27"/>
        <v/>
      </c>
      <c r="AG282" s="153"/>
      <c r="AH282" s="760" t="str">
        <f t="shared" si="28"/>
        <v/>
      </c>
      <c r="AI282" s="153"/>
      <c r="AJ282" s="760" t="str">
        <f t="shared" si="29"/>
        <v/>
      </c>
      <c r="AK282" s="149" t="str">
        <f t="shared" si="30"/>
        <v/>
      </c>
      <c r="AL282" s="154" t="str">
        <f>IFERROR(IF(AND(AF281="Probabilidad",AF282="Probabilidad"),(AL281-(+AL281*AK282)),IF(AND(AF281="Impacto",AF282="Probabilidad"),(AL280-(+AL280*AK282)),IF(AF282="Impacto",AL281,""))),"")</f>
        <v/>
      </c>
      <c r="AM282" s="154" t="str">
        <f>IFERROR(IF(AND(AF281="Impacto",AF282="Impacto"),(AM281-(+AM281*AK282)),IF(AND(AF281="Probabilidad",AF282="Impacto"),(AM280-(+AM280*AK282)),IF(AF282="Probabilidad",AM281,""))),"")</f>
        <v/>
      </c>
      <c r="AN282" s="155"/>
      <c r="AO282" s="155"/>
      <c r="AP282" s="155"/>
      <c r="AQ282" s="155"/>
      <c r="AR282" s="837"/>
      <c r="AS282" s="855"/>
      <c r="AT282" s="855"/>
      <c r="AU282" s="852"/>
      <c r="AV282" s="855"/>
      <c r="AW282" s="855"/>
      <c r="AX282" s="852"/>
      <c r="AY282" s="852"/>
      <c r="AZ282" s="852"/>
      <c r="BA282" s="798"/>
      <c r="BB282" s="131"/>
      <c r="BC282" s="131"/>
      <c r="BD282" s="175" t="str">
        <f t="shared" si="34"/>
        <v/>
      </c>
      <c r="BE282" s="151"/>
      <c r="BF282" s="151"/>
      <c r="BG282" s="151"/>
      <c r="BH282" s="151"/>
      <c r="BI282" s="131"/>
      <c r="BJ282" s="131"/>
      <c r="BK282" s="131"/>
      <c r="BL282" s="131"/>
      <c r="BM282" s="157"/>
      <c r="BN282" s="157"/>
      <c r="BO282" s="157"/>
      <c r="BP282" s="157"/>
      <c r="BQ282" s="158" t="str">
        <f t="shared" si="35"/>
        <v/>
      </c>
      <c r="BR282" s="762" t="str">
        <f t="shared" si="36"/>
        <v/>
      </c>
      <c r="BS282" s="819"/>
      <c r="BT282" s="868"/>
      <c r="BU282" s="868"/>
      <c r="BV282" s="871"/>
    </row>
    <row r="283" spans="1:74" ht="15.75" thickBot="1" x14ac:dyDescent="0.3">
      <c r="A283" s="1062"/>
      <c r="B283" s="928"/>
      <c r="C283" s="1179"/>
      <c r="D283" s="829"/>
      <c r="E283" s="832"/>
      <c r="F283" s="835"/>
      <c r="G283" s="805"/>
      <c r="H283" s="838"/>
      <c r="I283" s="799"/>
      <c r="J283" s="841"/>
      <c r="K283" s="844"/>
      <c r="L283" s="805"/>
      <c r="M283" s="875"/>
      <c r="N283" s="805"/>
      <c r="O283" s="805"/>
      <c r="P283" s="805"/>
      <c r="Q283" s="1003"/>
      <c r="R283" s="799"/>
      <c r="S283" s="1366"/>
      <c r="T283" s="799"/>
      <c r="U283" s="1366"/>
      <c r="V283" s="799"/>
      <c r="W283" s="1366"/>
      <c r="X283" s="865"/>
      <c r="Y283" s="1366"/>
      <c r="Z283" s="1366"/>
      <c r="AA283" s="853"/>
      <c r="AB283" s="164">
        <v>6</v>
      </c>
      <c r="AC283" s="162"/>
      <c r="AD283" s="162"/>
      <c r="AE283" s="162"/>
      <c r="AF283" s="177" t="str">
        <f t="shared" si="27"/>
        <v/>
      </c>
      <c r="AG283" s="165"/>
      <c r="AH283" s="763" t="str">
        <f t="shared" si="28"/>
        <v/>
      </c>
      <c r="AI283" s="165"/>
      <c r="AJ283" s="763" t="str">
        <f t="shared" si="29"/>
        <v/>
      </c>
      <c r="AK283" s="166" t="str">
        <f t="shared" si="30"/>
        <v/>
      </c>
      <c r="AL283" s="154" t="str">
        <f>IFERROR(IF(AND(AF282="Probabilidad",AF283="Probabilidad"),(AL282-(+AL282*AK283)),IF(AND(AF282="Impacto",AF283="Probabilidad"),(AL281-(+AL281*AK283)),IF(AF283="Impacto",AL282,""))),"")</f>
        <v/>
      </c>
      <c r="AM283" s="154" t="str">
        <f>IFERROR(IF(AND(AF282="Impacto",AF283="Impacto"),(AM282-(+AM282*AK283)),IF(AND(AF282="Probabilidad",AF283="Impacto"),(AM281-(+AM281*AK283)),IF(AF283="Probabilidad",AM282,""))),"")</f>
        <v/>
      </c>
      <c r="AN283" s="52"/>
      <c r="AO283" s="52"/>
      <c r="AP283" s="52"/>
      <c r="AQ283" s="52"/>
      <c r="AR283" s="838"/>
      <c r="AS283" s="856"/>
      <c r="AT283" s="856"/>
      <c r="AU283" s="853"/>
      <c r="AV283" s="856"/>
      <c r="AW283" s="856"/>
      <c r="AX283" s="853"/>
      <c r="AY283" s="853"/>
      <c r="AZ283" s="853"/>
      <c r="BA283" s="799"/>
      <c r="BB283" s="169"/>
      <c r="BC283" s="169"/>
      <c r="BD283" s="178" t="str">
        <f t="shared" si="34"/>
        <v/>
      </c>
      <c r="BE283" s="162"/>
      <c r="BF283" s="162"/>
      <c r="BG283" s="162"/>
      <c r="BH283" s="162"/>
      <c r="BI283" s="169"/>
      <c r="BJ283" s="169"/>
      <c r="BK283" s="169"/>
      <c r="BL283" s="169"/>
      <c r="BM283" s="170"/>
      <c r="BN283" s="170"/>
      <c r="BO283" s="170"/>
      <c r="BP283" s="170"/>
      <c r="BQ283" s="171" t="str">
        <f t="shared" si="35"/>
        <v/>
      </c>
      <c r="BR283" s="764" t="str">
        <f t="shared" si="36"/>
        <v/>
      </c>
      <c r="BS283" s="820"/>
      <c r="BT283" s="869"/>
      <c r="BU283" s="869"/>
      <c r="BV283" s="872"/>
    </row>
    <row r="284" spans="1:74" ht="171.75" customHeight="1" x14ac:dyDescent="0.25">
      <c r="A284" s="1062" t="s">
        <v>643</v>
      </c>
      <c r="B284" s="928" t="s">
        <v>1382</v>
      </c>
      <c r="C284" s="1179" t="s">
        <v>645</v>
      </c>
      <c r="D284" s="827" t="s">
        <v>1533</v>
      </c>
      <c r="E284" s="830" t="s">
        <v>646</v>
      </c>
      <c r="F284" s="833">
        <v>1</v>
      </c>
      <c r="G284" s="1007" t="s">
        <v>1895</v>
      </c>
      <c r="H284" s="836" t="s">
        <v>1376</v>
      </c>
      <c r="I284" s="797" t="s">
        <v>1347</v>
      </c>
      <c r="J284" s="839" t="s">
        <v>3017</v>
      </c>
      <c r="K284" s="842" t="s">
        <v>324</v>
      </c>
      <c r="L284" s="803" t="s">
        <v>618</v>
      </c>
      <c r="M284" s="873" t="s">
        <v>1535</v>
      </c>
      <c r="N284" s="803" t="s">
        <v>1896</v>
      </c>
      <c r="O284" s="803" t="s">
        <v>1897</v>
      </c>
      <c r="P284" s="867" t="s">
        <v>609</v>
      </c>
      <c r="Q284" s="879" t="s">
        <v>609</v>
      </c>
      <c r="R284" s="797" t="s">
        <v>353</v>
      </c>
      <c r="S284" s="1371">
        <f>IF(R284="Muy Alta",100%,IF(R284="Alta",80%,IF(R284="Media",60%,IF(R284="Baja",40%,IF(R284="Muy Baja",20%,"")))))</f>
        <v>0.8</v>
      </c>
      <c r="T284" s="797" t="s">
        <v>328</v>
      </c>
      <c r="U284" s="1371">
        <f>IF(T284="Catastrófico",100%,IF(T284="Mayor",80%,IF(T284="Moderado",60%,IF(T284="Menor",40%,IF(T284="Leve",20%,"")))))</f>
        <v>0.2</v>
      </c>
      <c r="V284" s="797" t="s">
        <v>253</v>
      </c>
      <c r="W284" s="1371">
        <f>IF(V284="Catastrófico",100%,IF(V284="Mayor",80%,IF(V284="Moderado",60%,IF(V284="Menor",40%,IF(V284="Leve",20%,"")))))</f>
        <v>0.4</v>
      </c>
      <c r="X284" s="863" t="str">
        <f>IF(Y284=100%,"Catastrófico",IF(Y284=80%,"Mayor",IF(Y284=60%,"Moderado",IF(Y284=40%,"Menor",IF(Y284=20%,"Leve","")))))</f>
        <v>Menor</v>
      </c>
      <c r="Y284" s="1371">
        <f>IF(AND(U284="",W284=""),"",MAX(U284,W284))</f>
        <v>0.4</v>
      </c>
      <c r="Z284" s="1371" t="str">
        <f>CONCATENATE(R284,X284)</f>
        <v>AltaMenor</v>
      </c>
      <c r="AA284" s="845" t="str">
        <f>IF(Z284="Muy AltaLeve","Alto",IF(Z284="Muy AltaMenor","Alto",IF(Z284="Muy AltaModerado","Alto",IF(Z284="Muy AltaMayor","Alto",IF(Z284="Muy AltaCatastrófico","Extremo",IF(Z284="AltaLeve","Moderado",IF(Z284="AltaMenor","Moderado",IF(Z284="AltaModerado","Alto",IF(Z284="AltaMayor","Alto",IF(Z284="AltaCatastrófico","Extremo",IF(Z284="MediaLeve","Moderado",IF(Z284="MediaMenor","Moderado",IF(Z284="MediaModerado","Moderado",IF(Z284="MediaMayor","Alto",IF(Z284="MediaCatastrófico","Extremo",IF(Z284="BajaLeve","Bajo",IF(Z284="BajaMenor","Moderado",IF(Z284="BajaModerado","Moderado",IF(Z284="BajaMayor","Alto",IF(Z284="BajaCatastrófico","Extremo",IF(Z284="Muy BajaLeve","Bajo",IF(Z284="Muy BajaMenor","Bajo",IF(Z284="Muy BajaModerado","Moderado",IF(Z284="Muy BajaMayor","Alto",IF(Z284="Muy BajaCatastrófico","Extremo","")))))))))))))))))))))))))</f>
        <v>Moderado</v>
      </c>
      <c r="AB284" s="98">
        <v>1</v>
      </c>
      <c r="AC284" s="9" t="s">
        <v>1591</v>
      </c>
      <c r="AD284" s="9" t="s">
        <v>1898</v>
      </c>
      <c r="AE284" s="9" t="s">
        <v>1899</v>
      </c>
      <c r="AF284" s="147" t="str">
        <f t="shared" si="27"/>
        <v>Probabilidad</v>
      </c>
      <c r="AG284" s="10" t="s">
        <v>286</v>
      </c>
      <c r="AH284" s="776">
        <f t="shared" si="28"/>
        <v>0.15</v>
      </c>
      <c r="AI284" s="10" t="s">
        <v>814</v>
      </c>
      <c r="AJ284" s="776">
        <f t="shared" si="29"/>
        <v>0.25</v>
      </c>
      <c r="AK284" s="149">
        <f t="shared" si="30"/>
        <v>0.4</v>
      </c>
      <c r="AL284" s="101">
        <f>IFERROR(IF(AF284="Probabilidad",(S284-(+S284*AK284)),IF(AF284="Impacto",S284,"")),"")</f>
        <v>0.48</v>
      </c>
      <c r="AM284" s="101">
        <f>IFERROR(IF(AF284="Impacto",(Y284-(+Y284*AK284)),IF(AF284="Probabilidad",Y284,"")),"")</f>
        <v>0.4</v>
      </c>
      <c r="AN284" s="51" t="s">
        <v>218</v>
      </c>
      <c r="AO284" s="51" t="s">
        <v>296</v>
      </c>
      <c r="AP284" s="51" t="s">
        <v>243</v>
      </c>
      <c r="AQ284" s="51" t="s">
        <v>221</v>
      </c>
      <c r="AR284" s="866" t="s">
        <v>1900</v>
      </c>
      <c r="AS284" s="854">
        <f>S284</f>
        <v>0.8</v>
      </c>
      <c r="AT284" s="854">
        <f>IF(AL284="","",MIN(AL284:AL289))</f>
        <v>5.9270400000000001E-2</v>
      </c>
      <c r="AU284" s="851" t="str">
        <f>IFERROR(IF(AT284="","",IF(AT284&lt;=0.2,"Muy Baja",IF(AT284&lt;=0.4,"Baja",IF(AT284&lt;=0.6,"Media",IF(AT284&lt;=0.8,"Alta","Muy Alta"))))),"")</f>
        <v>Muy Baja</v>
      </c>
      <c r="AV284" s="854">
        <f>Y284</f>
        <v>0.4</v>
      </c>
      <c r="AW284" s="854">
        <f>IF(AM284="","",MIN(AM284:AM289))</f>
        <v>0.4</v>
      </c>
      <c r="AX284" s="851" t="str">
        <f>IFERROR(IF(AW284="","",IF(AW284&lt;=0.2,"Leve",IF(AW284&lt;=0.4,"Menor",IF(AW284&lt;=0.6,"Moderado",IF(AW284&lt;=0.8,"Mayor","Catastrófico"))))),"")</f>
        <v>Menor</v>
      </c>
      <c r="AY284" s="851" t="str">
        <f>AA284</f>
        <v>Moderado</v>
      </c>
      <c r="AZ284" s="851" t="str">
        <f>IFERROR(IF(OR(AND(AU284="Muy Baja",AX284="Leve"),AND(AU284="Muy Baja",AX284="Menor"),AND(AU284="Baja",AX284="Leve")),"Bajo",IF(OR(AND(AU284="Muy baja",AX284="Moderado"),AND(AU284="Baja",AX284="Menor"),AND(AU284="Baja",AX284="Moderado"),AND(AU284="Media",AX284="Leve"),AND(AU284="Media",AX284="Menor"),AND(AU284="Media",AX284="Moderado"),AND(AU284="Alta",AX284="Leve"),AND(AU284="Alta",AX284="Menor")),"Moderado",IF(OR(AND(AU284="Muy Baja",AX284="Mayor"),AND(AU284="Baja",AX284="Mayor"),AND(AU284="Media",AX284="Mayor"),AND(AU284="Alta",AX284="Moderado"),AND(AU284="Alta",AX284="Mayor"),AND(AU284="Muy Alta",AX284="Leve"),AND(AU284="Muy Alta",AX284="Menor"),AND(AU284="Muy Alta",AX284="Moderado"),AND(AU284="Muy Alta",AX284="Mayor")),"Alto",IF(OR(AND(AU284="Muy Baja",AX284="Catastrófico"),AND(AU284="Baja",AX284="Catastrófico"),AND(AU284="Media",AX284="Catastrófico"),AND(AU284="Alta",AX284="Catastrófico"),AND(AU284="Muy Alta",AX284="Catastrófico")),"Extremo","")))),"")</f>
        <v>Bajo</v>
      </c>
      <c r="BA284" s="797" t="s">
        <v>257</v>
      </c>
      <c r="BB284" s="218"/>
      <c r="BC284" s="218"/>
      <c r="BD284" s="103" t="str">
        <f t="shared" si="34"/>
        <v/>
      </c>
      <c r="BE284" s="50"/>
      <c r="BF284" s="50"/>
      <c r="BG284" s="50"/>
      <c r="BH284" s="50"/>
      <c r="BI284" s="47"/>
      <c r="BJ284" s="47"/>
      <c r="BK284" s="47"/>
      <c r="BL284" s="47"/>
      <c r="BM284" s="49"/>
      <c r="BN284" s="49"/>
      <c r="BO284" s="49"/>
      <c r="BP284" s="49"/>
      <c r="BQ284" s="105" t="str">
        <f t="shared" si="35"/>
        <v/>
      </c>
      <c r="BR284" s="761" t="str">
        <f t="shared" si="36"/>
        <v/>
      </c>
      <c r="BS284" s="818" t="s">
        <v>609</v>
      </c>
      <c r="BT284" s="803" t="s">
        <v>2914</v>
      </c>
      <c r="BU284" s="803" t="s">
        <v>278</v>
      </c>
      <c r="BV284" s="806" t="s">
        <v>609</v>
      </c>
    </row>
    <row r="285" spans="1:74" ht="171.75" x14ac:dyDescent="0.25">
      <c r="A285" s="1062"/>
      <c r="B285" s="928"/>
      <c r="C285" s="1179"/>
      <c r="D285" s="828"/>
      <c r="E285" s="831"/>
      <c r="F285" s="834"/>
      <c r="G285" s="1008"/>
      <c r="H285" s="837"/>
      <c r="I285" s="798"/>
      <c r="J285" s="840"/>
      <c r="K285" s="843"/>
      <c r="L285" s="804"/>
      <c r="M285" s="874"/>
      <c r="N285" s="804"/>
      <c r="O285" s="804"/>
      <c r="P285" s="868"/>
      <c r="Q285" s="880"/>
      <c r="R285" s="798"/>
      <c r="S285" s="1372"/>
      <c r="T285" s="798"/>
      <c r="U285" s="1372"/>
      <c r="V285" s="798"/>
      <c r="W285" s="1372"/>
      <c r="X285" s="864"/>
      <c r="Y285" s="1372"/>
      <c r="Z285" s="1372"/>
      <c r="AA285" s="846"/>
      <c r="AB285" s="152">
        <v>2</v>
      </c>
      <c r="AC285" s="132" t="s">
        <v>1901</v>
      </c>
      <c r="AD285" s="132" t="s">
        <v>1898</v>
      </c>
      <c r="AE285" s="151" t="s">
        <v>1902</v>
      </c>
      <c r="AF285" s="147" t="str">
        <f t="shared" si="27"/>
        <v>Probabilidad</v>
      </c>
      <c r="AG285" s="153" t="s">
        <v>286</v>
      </c>
      <c r="AH285" s="776">
        <f t="shared" si="28"/>
        <v>0.15</v>
      </c>
      <c r="AI285" s="153" t="s">
        <v>814</v>
      </c>
      <c r="AJ285" s="776">
        <f t="shared" si="29"/>
        <v>0.25</v>
      </c>
      <c r="AK285" s="149">
        <f t="shared" si="30"/>
        <v>0.4</v>
      </c>
      <c r="AL285" s="154">
        <f>IFERROR(IF(AND(AF284="Probabilidad",AF285="Probabilidad"),(AL284-(+AL284*AK285)),IF(AF285="Probabilidad",(S284-(+S284*AK285)),IF(AF285="Impacto",AL284,""))),"")</f>
        <v>0.28799999999999998</v>
      </c>
      <c r="AM285" s="154">
        <f>IFERROR(IF(AND(AF284="Impacto",AF285="Impacto"),(AM284-(+AM284*AK285)),IF(AF285="Impacto",(Y284-(+Y284*AK285)),IF(AF285="Probabilidad",AM284,""))),"")</f>
        <v>0.4</v>
      </c>
      <c r="AN285" s="155" t="s">
        <v>218</v>
      </c>
      <c r="AO285" s="155" t="s">
        <v>296</v>
      </c>
      <c r="AP285" s="155" t="s">
        <v>243</v>
      </c>
      <c r="AQ285" s="155" t="s">
        <v>221</v>
      </c>
      <c r="AR285" s="837"/>
      <c r="AS285" s="855"/>
      <c r="AT285" s="855"/>
      <c r="AU285" s="852"/>
      <c r="AV285" s="855"/>
      <c r="AW285" s="855"/>
      <c r="AX285" s="852"/>
      <c r="AY285" s="852"/>
      <c r="AZ285" s="852"/>
      <c r="BA285" s="798"/>
      <c r="BB285" s="130"/>
      <c r="BC285" s="130"/>
      <c r="BD285" s="150" t="str">
        <f t="shared" si="34"/>
        <v/>
      </c>
      <c r="BE285" s="156"/>
      <c r="BF285" s="156"/>
      <c r="BG285" s="156"/>
      <c r="BH285" s="156"/>
      <c r="BI285" s="131"/>
      <c r="BJ285" s="131"/>
      <c r="BK285" s="131"/>
      <c r="BL285" s="131"/>
      <c r="BM285" s="157"/>
      <c r="BN285" s="157"/>
      <c r="BO285" s="157"/>
      <c r="BP285" s="157"/>
      <c r="BQ285" s="158" t="str">
        <f t="shared" si="35"/>
        <v/>
      </c>
      <c r="BR285" s="762" t="str">
        <f t="shared" si="36"/>
        <v/>
      </c>
      <c r="BS285" s="819"/>
      <c r="BT285" s="804"/>
      <c r="BU285" s="804"/>
      <c r="BV285" s="807"/>
    </row>
    <row r="286" spans="1:74" ht="171.75" x14ac:dyDescent="0.25">
      <c r="A286" s="1062"/>
      <c r="B286" s="928"/>
      <c r="C286" s="1179"/>
      <c r="D286" s="828"/>
      <c r="E286" s="831"/>
      <c r="F286" s="834"/>
      <c r="G286" s="1008"/>
      <c r="H286" s="837"/>
      <c r="I286" s="798"/>
      <c r="J286" s="840"/>
      <c r="K286" s="843"/>
      <c r="L286" s="804"/>
      <c r="M286" s="874"/>
      <c r="N286" s="804"/>
      <c r="O286" s="804"/>
      <c r="P286" s="868"/>
      <c r="Q286" s="880"/>
      <c r="R286" s="798"/>
      <c r="S286" s="1372"/>
      <c r="T286" s="798"/>
      <c r="U286" s="1372"/>
      <c r="V286" s="798"/>
      <c r="W286" s="1372"/>
      <c r="X286" s="864"/>
      <c r="Y286" s="1372"/>
      <c r="Z286" s="1372"/>
      <c r="AA286" s="846"/>
      <c r="AB286" s="152">
        <v>3</v>
      </c>
      <c r="AC286" s="132" t="s">
        <v>1901</v>
      </c>
      <c r="AD286" s="132" t="s">
        <v>1898</v>
      </c>
      <c r="AE286" s="151" t="s">
        <v>1902</v>
      </c>
      <c r="AF286" s="147" t="str">
        <f t="shared" si="27"/>
        <v>Probabilidad</v>
      </c>
      <c r="AG286" s="153" t="s">
        <v>286</v>
      </c>
      <c r="AH286" s="776">
        <f t="shared" si="28"/>
        <v>0.15</v>
      </c>
      <c r="AI286" s="153" t="s">
        <v>217</v>
      </c>
      <c r="AJ286" s="776">
        <f t="shared" si="29"/>
        <v>0.15</v>
      </c>
      <c r="AK286" s="149">
        <f t="shared" si="30"/>
        <v>0.3</v>
      </c>
      <c r="AL286" s="154">
        <f>IFERROR(IF(AND(AF285="Probabilidad",AF286="Probabilidad"),(AL285-(+AL285*AK286)),IF(AND(AF285="Impacto",AF286="Probabilidad"),(AL284-(+AL284*AK286)),IF(AF286="Impacto",AL285,""))),"")</f>
        <v>0.2016</v>
      </c>
      <c r="AM286" s="154">
        <f>IFERROR(IF(AND(AF285="Impacto",AF286="Impacto"),(AM285-(+AM285*AK286)),IF(AND(AF285="Probabilidad",AF286="Impacto"),(AM284-(+AM284*AK286)),IF(AF286="Probabilidad",AM285,""))),"")</f>
        <v>0.4</v>
      </c>
      <c r="AN286" s="155" t="s">
        <v>218</v>
      </c>
      <c r="AO286" s="155" t="s">
        <v>296</v>
      </c>
      <c r="AP286" s="155" t="s">
        <v>243</v>
      </c>
      <c r="AQ286" s="155" t="s">
        <v>221</v>
      </c>
      <c r="AR286" s="837"/>
      <c r="AS286" s="855"/>
      <c r="AT286" s="855"/>
      <c r="AU286" s="852"/>
      <c r="AV286" s="855"/>
      <c r="AW286" s="855"/>
      <c r="AX286" s="852"/>
      <c r="AY286" s="852"/>
      <c r="AZ286" s="852"/>
      <c r="BA286" s="798"/>
      <c r="BB286" s="130"/>
      <c r="BC286" s="130"/>
      <c r="BD286" s="150" t="str">
        <f t="shared" si="34"/>
        <v/>
      </c>
      <c r="BE286" s="156"/>
      <c r="BF286" s="156"/>
      <c r="BG286" s="156"/>
      <c r="BH286" s="156"/>
      <c r="BI286" s="131"/>
      <c r="BJ286" s="131"/>
      <c r="BK286" s="131"/>
      <c r="BL286" s="131"/>
      <c r="BM286" s="157"/>
      <c r="BN286" s="157"/>
      <c r="BO286" s="157"/>
      <c r="BP286" s="157"/>
      <c r="BQ286" s="158" t="str">
        <f t="shared" si="35"/>
        <v/>
      </c>
      <c r="BR286" s="762" t="str">
        <f t="shared" si="36"/>
        <v/>
      </c>
      <c r="BS286" s="819"/>
      <c r="BT286" s="804"/>
      <c r="BU286" s="804"/>
      <c r="BV286" s="807"/>
    </row>
    <row r="287" spans="1:74" ht="171.75" x14ac:dyDescent="0.25">
      <c r="A287" s="1062"/>
      <c r="B287" s="928"/>
      <c r="C287" s="1179"/>
      <c r="D287" s="828"/>
      <c r="E287" s="831"/>
      <c r="F287" s="834"/>
      <c r="G287" s="1008"/>
      <c r="H287" s="837"/>
      <c r="I287" s="798"/>
      <c r="J287" s="840"/>
      <c r="K287" s="843"/>
      <c r="L287" s="804"/>
      <c r="M287" s="874"/>
      <c r="N287" s="804"/>
      <c r="O287" s="804"/>
      <c r="P287" s="868"/>
      <c r="Q287" s="880"/>
      <c r="R287" s="798"/>
      <c r="S287" s="1372"/>
      <c r="T287" s="798"/>
      <c r="U287" s="1372"/>
      <c r="V287" s="798"/>
      <c r="W287" s="1372"/>
      <c r="X287" s="864"/>
      <c r="Y287" s="1372"/>
      <c r="Z287" s="1372"/>
      <c r="AA287" s="846"/>
      <c r="AB287" s="152">
        <v>4</v>
      </c>
      <c r="AC287" s="151" t="s">
        <v>1903</v>
      </c>
      <c r="AD287" s="151" t="s">
        <v>1898</v>
      </c>
      <c r="AE287" s="151" t="s">
        <v>1902</v>
      </c>
      <c r="AF287" s="147" t="str">
        <f t="shared" si="27"/>
        <v>Probabilidad</v>
      </c>
      <c r="AG287" s="153" t="s">
        <v>286</v>
      </c>
      <c r="AH287" s="776">
        <f t="shared" si="28"/>
        <v>0.15</v>
      </c>
      <c r="AI287" s="153" t="s">
        <v>217</v>
      </c>
      <c r="AJ287" s="776">
        <f t="shared" si="29"/>
        <v>0.15</v>
      </c>
      <c r="AK287" s="149">
        <f t="shared" si="30"/>
        <v>0.3</v>
      </c>
      <c r="AL287" s="154">
        <f>IFERROR(IF(AND(AF286="Probabilidad",AF287="Probabilidad"),(AL286-(+AL286*AK287)),IF(AND(AF286="Impacto",AF287="Probabilidad"),(AL285-(+AL285*AK287)),IF(AF287="Impacto",AL286,""))),"")</f>
        <v>0.14112</v>
      </c>
      <c r="AM287" s="154">
        <f>IFERROR(IF(AND(AF286="Impacto",AF287="Impacto"),(AM286-(+AM286*AK287)),IF(AND(AF286="Probabilidad",AF287="Impacto"),(AM285-(+AM285*AK287)),IF(AF287="Probabilidad",AM286,""))),"")</f>
        <v>0.4</v>
      </c>
      <c r="AN287" s="155" t="s">
        <v>218</v>
      </c>
      <c r="AO287" s="155" t="s">
        <v>296</v>
      </c>
      <c r="AP287" s="155" t="s">
        <v>243</v>
      </c>
      <c r="AQ287" s="155" t="s">
        <v>221</v>
      </c>
      <c r="AR287" s="837"/>
      <c r="AS287" s="855"/>
      <c r="AT287" s="855"/>
      <c r="AU287" s="852"/>
      <c r="AV287" s="855"/>
      <c r="AW287" s="855"/>
      <c r="AX287" s="852"/>
      <c r="AY287" s="852"/>
      <c r="AZ287" s="852"/>
      <c r="BA287" s="798"/>
      <c r="BB287" s="130"/>
      <c r="BC287" s="130"/>
      <c r="BD287" s="150" t="str">
        <f t="shared" si="34"/>
        <v/>
      </c>
      <c r="BE287" s="156"/>
      <c r="BF287" s="156"/>
      <c r="BG287" s="156"/>
      <c r="BH287" s="156"/>
      <c r="BI287" s="131"/>
      <c r="BJ287" s="131"/>
      <c r="BK287" s="131"/>
      <c r="BL287" s="131"/>
      <c r="BM287" s="157"/>
      <c r="BN287" s="157"/>
      <c r="BO287" s="157"/>
      <c r="BP287" s="157"/>
      <c r="BQ287" s="158" t="str">
        <f t="shared" si="35"/>
        <v/>
      </c>
      <c r="BR287" s="762" t="str">
        <f t="shared" si="36"/>
        <v/>
      </c>
      <c r="BS287" s="819"/>
      <c r="BT287" s="804"/>
      <c r="BU287" s="804"/>
      <c r="BV287" s="807"/>
    </row>
    <row r="288" spans="1:74" ht="145.5" x14ac:dyDescent="0.25">
      <c r="A288" s="1062"/>
      <c r="B288" s="928"/>
      <c r="C288" s="1179"/>
      <c r="D288" s="828"/>
      <c r="E288" s="831"/>
      <c r="F288" s="834"/>
      <c r="G288" s="1008"/>
      <c r="H288" s="837"/>
      <c r="I288" s="798"/>
      <c r="J288" s="840"/>
      <c r="K288" s="843"/>
      <c r="L288" s="804"/>
      <c r="M288" s="874"/>
      <c r="N288" s="804"/>
      <c r="O288" s="804"/>
      <c r="P288" s="868"/>
      <c r="Q288" s="880"/>
      <c r="R288" s="798"/>
      <c r="S288" s="1372"/>
      <c r="T288" s="798"/>
      <c r="U288" s="1372"/>
      <c r="V288" s="798"/>
      <c r="W288" s="1372"/>
      <c r="X288" s="864"/>
      <c r="Y288" s="1372"/>
      <c r="Z288" s="1372"/>
      <c r="AA288" s="846"/>
      <c r="AB288" s="152">
        <v>5</v>
      </c>
      <c r="AC288" s="151" t="s">
        <v>1709</v>
      </c>
      <c r="AD288" s="151" t="s">
        <v>1898</v>
      </c>
      <c r="AE288" s="151" t="s">
        <v>1710</v>
      </c>
      <c r="AF288" s="147" t="str">
        <f t="shared" si="27"/>
        <v>Probabilidad</v>
      </c>
      <c r="AG288" s="153" t="s">
        <v>216</v>
      </c>
      <c r="AH288" s="776">
        <f t="shared" si="28"/>
        <v>0.25</v>
      </c>
      <c r="AI288" s="153" t="s">
        <v>217</v>
      </c>
      <c r="AJ288" s="776">
        <f t="shared" si="29"/>
        <v>0.15</v>
      </c>
      <c r="AK288" s="149">
        <f t="shared" si="30"/>
        <v>0.4</v>
      </c>
      <c r="AL288" s="154">
        <f>IFERROR(IF(AND(AF287="Probabilidad",AF288="Probabilidad"),(AL287-(+AL287*AK288)),IF(AND(AF287="Impacto",AF288="Probabilidad"),(AL286-(+AL286*AK288)),IF(AF288="Impacto",AL287,""))),"")</f>
        <v>8.4671999999999997E-2</v>
      </c>
      <c r="AM288" s="154">
        <f>IFERROR(IF(AND(AF287="Impacto",AF288="Impacto"),(AM287-(+AM287*AK288)),IF(AND(AF287="Probabilidad",AF288="Impacto"),(AM286-(+AM286*AK288)),IF(AF288="Probabilidad",AM287,""))),"")</f>
        <v>0.4</v>
      </c>
      <c r="AN288" s="155" t="s">
        <v>218</v>
      </c>
      <c r="AO288" s="155" t="s">
        <v>247</v>
      </c>
      <c r="AP288" s="155" t="s">
        <v>243</v>
      </c>
      <c r="AQ288" s="155" t="s">
        <v>221</v>
      </c>
      <c r="AR288" s="837"/>
      <c r="AS288" s="855"/>
      <c r="AT288" s="855"/>
      <c r="AU288" s="852"/>
      <c r="AV288" s="855"/>
      <c r="AW288" s="855"/>
      <c r="AX288" s="852"/>
      <c r="AY288" s="852"/>
      <c r="AZ288" s="852"/>
      <c r="BA288" s="798"/>
      <c r="BB288" s="130"/>
      <c r="BC288" s="130"/>
      <c r="BD288" s="150" t="str">
        <f t="shared" si="34"/>
        <v/>
      </c>
      <c r="BE288" s="156"/>
      <c r="BF288" s="156"/>
      <c r="BG288" s="156"/>
      <c r="BH288" s="156"/>
      <c r="BI288" s="131"/>
      <c r="BJ288" s="131"/>
      <c r="BK288" s="131"/>
      <c r="BL288" s="131"/>
      <c r="BM288" s="157"/>
      <c r="BN288" s="157"/>
      <c r="BO288" s="157"/>
      <c r="BP288" s="157"/>
      <c r="BQ288" s="158" t="str">
        <f t="shared" si="35"/>
        <v/>
      </c>
      <c r="BR288" s="762" t="str">
        <f t="shared" si="36"/>
        <v/>
      </c>
      <c r="BS288" s="819"/>
      <c r="BT288" s="804"/>
      <c r="BU288" s="804"/>
      <c r="BV288" s="807"/>
    </row>
    <row r="289" spans="1:74" ht="146.25" thickBot="1" x14ac:dyDescent="0.3">
      <c r="A289" s="1062"/>
      <c r="B289" s="928"/>
      <c r="C289" s="1179"/>
      <c r="D289" s="829"/>
      <c r="E289" s="832"/>
      <c r="F289" s="835"/>
      <c r="G289" s="1009"/>
      <c r="H289" s="838"/>
      <c r="I289" s="799"/>
      <c r="J289" s="841"/>
      <c r="K289" s="844"/>
      <c r="L289" s="805"/>
      <c r="M289" s="875"/>
      <c r="N289" s="805"/>
      <c r="O289" s="805"/>
      <c r="P289" s="869"/>
      <c r="Q289" s="881"/>
      <c r="R289" s="799"/>
      <c r="S289" s="1373"/>
      <c r="T289" s="799"/>
      <c r="U289" s="1373"/>
      <c r="V289" s="799"/>
      <c r="W289" s="1373"/>
      <c r="X289" s="865"/>
      <c r="Y289" s="1373"/>
      <c r="Z289" s="1373"/>
      <c r="AA289" s="847"/>
      <c r="AB289" s="164">
        <v>6</v>
      </c>
      <c r="AC289" s="162" t="s">
        <v>1904</v>
      </c>
      <c r="AD289" s="162" t="s">
        <v>1898</v>
      </c>
      <c r="AE289" s="162" t="s">
        <v>1905</v>
      </c>
      <c r="AF289" s="99" t="str">
        <f t="shared" si="27"/>
        <v>Probabilidad</v>
      </c>
      <c r="AG289" s="165" t="s">
        <v>286</v>
      </c>
      <c r="AH289" s="777">
        <f t="shared" si="28"/>
        <v>0.15</v>
      </c>
      <c r="AI289" s="165" t="s">
        <v>217</v>
      </c>
      <c r="AJ289" s="777">
        <f t="shared" si="29"/>
        <v>0.15</v>
      </c>
      <c r="AK289" s="166">
        <f t="shared" si="30"/>
        <v>0.3</v>
      </c>
      <c r="AL289" s="154">
        <f>IFERROR(IF(AND(AF288="Probabilidad",AF289="Probabilidad"),(AL288-(+AL288*AK289)),IF(AND(AF288="Impacto",AF289="Probabilidad"),(AL287-(+AL287*AK289)),IF(AF289="Impacto",AL288,""))),"")</f>
        <v>5.9270400000000001E-2</v>
      </c>
      <c r="AM289" s="154">
        <f>IFERROR(IF(AND(AF288="Impacto",AF289="Impacto"),(AM288-(+AM288*AK289)),IF(AND(AF288="Probabilidad",AF289="Impacto"),(AM287-(+AM287*AK289)),IF(AF289="Probabilidad",AM288,""))),"")</f>
        <v>0.4</v>
      </c>
      <c r="AN289" s="127" t="s">
        <v>218</v>
      </c>
      <c r="AO289" s="52" t="s">
        <v>475</v>
      </c>
      <c r="AP289" s="52" t="s">
        <v>243</v>
      </c>
      <c r="AQ289" s="52" t="s">
        <v>221</v>
      </c>
      <c r="AR289" s="838"/>
      <c r="AS289" s="856"/>
      <c r="AT289" s="856"/>
      <c r="AU289" s="853"/>
      <c r="AV289" s="856"/>
      <c r="AW289" s="856"/>
      <c r="AX289" s="853"/>
      <c r="AY289" s="853"/>
      <c r="AZ289" s="853"/>
      <c r="BA289" s="799"/>
      <c r="BB289" s="167"/>
      <c r="BC289" s="167"/>
      <c r="BD289" s="161" t="str">
        <f t="shared" si="34"/>
        <v/>
      </c>
      <c r="BE289" s="168"/>
      <c r="BF289" s="168"/>
      <c r="BG289" s="168"/>
      <c r="BH289" s="168"/>
      <c r="BI289" s="169"/>
      <c r="BJ289" s="169"/>
      <c r="BK289" s="169"/>
      <c r="BL289" s="169"/>
      <c r="BM289" s="170"/>
      <c r="BN289" s="170"/>
      <c r="BO289" s="170"/>
      <c r="BP289" s="170"/>
      <c r="BQ289" s="171" t="str">
        <f t="shared" si="35"/>
        <v/>
      </c>
      <c r="BR289" s="764" t="str">
        <f t="shared" si="36"/>
        <v/>
      </c>
      <c r="BS289" s="820"/>
      <c r="BT289" s="805"/>
      <c r="BU289" s="805"/>
      <c r="BV289" s="808"/>
    </row>
    <row r="290" spans="1:74" ht="150" customHeight="1" x14ac:dyDescent="0.25">
      <c r="A290" s="1062"/>
      <c r="B290" s="928"/>
      <c r="C290" s="1179"/>
      <c r="D290" s="827" t="s">
        <v>1533</v>
      </c>
      <c r="E290" s="830" t="s">
        <v>646</v>
      </c>
      <c r="F290" s="833">
        <v>2</v>
      </c>
      <c r="G290" s="1007" t="s">
        <v>1906</v>
      </c>
      <c r="H290" s="836" t="s">
        <v>1376</v>
      </c>
      <c r="I290" s="797" t="s">
        <v>1344</v>
      </c>
      <c r="J290" s="839" t="s">
        <v>3018</v>
      </c>
      <c r="K290" s="842" t="s">
        <v>324</v>
      </c>
      <c r="L290" s="803" t="s">
        <v>618</v>
      </c>
      <c r="M290" s="873" t="s">
        <v>1535</v>
      </c>
      <c r="N290" s="803" t="s">
        <v>1907</v>
      </c>
      <c r="O290" s="803" t="s">
        <v>1908</v>
      </c>
      <c r="P290" s="1007" t="s">
        <v>609</v>
      </c>
      <c r="Q290" s="1390" t="s">
        <v>609</v>
      </c>
      <c r="R290" s="797" t="s">
        <v>353</v>
      </c>
      <c r="S290" s="1371">
        <f>IF(R290="Muy Alta",100%,IF(R290="Alta",80%,IF(R290="Media",60%,IF(R290="Baja",40%,IF(R290="Muy Baja",20%,"")))))</f>
        <v>0.8</v>
      </c>
      <c r="T290" s="797" t="s">
        <v>328</v>
      </c>
      <c r="U290" s="1371">
        <f>IF(T290="Catastrófico",100%,IF(T290="Mayor",80%,IF(T290="Moderado",60%,IF(T290="Menor",40%,IF(T290="Leve",20%,"")))))</f>
        <v>0.2</v>
      </c>
      <c r="V290" s="797" t="s">
        <v>253</v>
      </c>
      <c r="W290" s="1371">
        <f>IF(V290="Catastrófico",100%,IF(V290="Mayor",80%,IF(V290="Moderado",60%,IF(V290="Menor",40%,IF(V290="Leve",20%,"")))))</f>
        <v>0.4</v>
      </c>
      <c r="X290" s="863" t="str">
        <f>IF(Y290=100%,"Catastrófico",IF(Y290=80%,"Mayor",IF(Y290=60%,"Moderado",IF(Y290=40%,"Menor",IF(Y290=20%,"Leve","")))))</f>
        <v>Menor</v>
      </c>
      <c r="Y290" s="1371">
        <f>IF(AND(U290="",W290=""),"",MAX(U290,W290))</f>
        <v>0.4</v>
      </c>
      <c r="Z290" s="1371" t="str">
        <f>CONCATENATE(R290,X290)</f>
        <v>AltaMenor</v>
      </c>
      <c r="AA290" s="851" t="str">
        <f>IF(Z290="Muy AltaLeve","Alto",IF(Z290="Muy AltaMenor","Alto",IF(Z290="Muy AltaModerado","Alto",IF(Z290="Muy AltaMayor","Alto",IF(Z290="Muy AltaCatastrófico","Extremo",IF(Z290="AltaLeve","Moderado",IF(Z290="AltaMenor","Moderado",IF(Z290="AltaModerado","Alto",IF(Z290="AltaMayor","Alto",IF(Z290="AltaCatastrófico","Extremo",IF(Z290="MediaLeve","Moderado",IF(Z290="MediaMenor","Moderado",IF(Z290="MediaModerado","Moderado",IF(Z290="MediaMayor","Alto",IF(Z290="MediaCatastrófico","Extremo",IF(Z290="BajaLeve","Bajo",IF(Z290="BajaMenor","Moderado",IF(Z290="BajaModerado","Moderado",IF(Z290="BajaMayor","Alto",IF(Z290="BajaCatastrófico","Extremo",IF(Z290="Muy BajaLeve","Bajo",IF(Z290="Muy BajaMenor","Bajo",IF(Z290="Muy BajaModerado","Moderado",IF(Z290="Muy BajaMayor","Alto",IF(Z290="Muy BajaCatastrófico","Extremo","")))))))))))))))))))))))))</f>
        <v>Moderado</v>
      </c>
      <c r="AB290" s="98">
        <v>1</v>
      </c>
      <c r="AC290" s="13" t="s">
        <v>1709</v>
      </c>
      <c r="AD290" s="13" t="s">
        <v>1909</v>
      </c>
      <c r="AE290" s="13" t="s">
        <v>1710</v>
      </c>
      <c r="AF290" s="100" t="str">
        <f t="shared" si="27"/>
        <v>Probabilidad</v>
      </c>
      <c r="AG290" s="10" t="s">
        <v>286</v>
      </c>
      <c r="AH290" s="775">
        <f t="shared" si="28"/>
        <v>0.15</v>
      </c>
      <c r="AI290" s="10" t="s">
        <v>217</v>
      </c>
      <c r="AJ290" s="775">
        <f t="shared" si="29"/>
        <v>0.15</v>
      </c>
      <c r="AK290" s="102">
        <f t="shared" si="30"/>
        <v>0.3</v>
      </c>
      <c r="AL290" s="101">
        <f>IFERROR(IF(AF290="Probabilidad",(S290-(+S290*AK290)),IF(AF290="Impacto",S290,"")),"")</f>
        <v>0.56000000000000005</v>
      </c>
      <c r="AM290" s="101">
        <f>IFERROR(IF(AF290="Impacto",(Y290-(+Y290*AK290)),IF(AF290="Probabilidad",Y290,"")),"")</f>
        <v>0.4</v>
      </c>
      <c r="AN290" s="51" t="s">
        <v>952</v>
      </c>
      <c r="AO290" s="51" t="s">
        <v>247</v>
      </c>
      <c r="AP290" s="51" t="s">
        <v>243</v>
      </c>
      <c r="AQ290" s="51" t="s">
        <v>221</v>
      </c>
      <c r="AR290" s="866" t="s">
        <v>1910</v>
      </c>
      <c r="AS290" s="854">
        <f>S290</f>
        <v>0.8</v>
      </c>
      <c r="AT290" s="854">
        <f>IF(AL290="","",MIN(AL290:AL295))</f>
        <v>0.56000000000000005</v>
      </c>
      <c r="AU290" s="851" t="str">
        <f>IFERROR(IF(AT290="","",IF(AT290&lt;=0.2,"Muy Baja",IF(AT290&lt;=0.4,"Baja",IF(AT290&lt;=0.6,"Media",IF(AT290&lt;=0.8,"Alta","Muy Alta"))))),"")</f>
        <v>Media</v>
      </c>
      <c r="AV290" s="854">
        <f>Y290</f>
        <v>0.4</v>
      </c>
      <c r="AW290" s="854">
        <f>IF(AM290="","",MIN(AM290:AM295))</f>
        <v>0.30000000000000004</v>
      </c>
      <c r="AX290" s="851" t="str">
        <f>IFERROR(IF(AW290="","",IF(AW290&lt;=0.2,"Leve",IF(AW290&lt;=0.4,"Menor",IF(AW290&lt;=0.6,"Moderado",IF(AW290&lt;=0.8,"Mayor","Catastrófico"))))),"")</f>
        <v>Menor</v>
      </c>
      <c r="AY290" s="851" t="str">
        <f>AA290</f>
        <v>Moderado</v>
      </c>
      <c r="AZ290" s="851" t="str">
        <f>IFERROR(IF(OR(AND(AU290="Muy Baja",AX290="Leve"),AND(AU290="Muy Baja",AX290="Menor"),AND(AU290="Baja",AX290="Leve")),"Bajo",IF(OR(AND(AU290="Muy baja",AX290="Moderado"),AND(AU290="Baja",AX290="Menor"),AND(AU290="Baja",AX290="Moderado"),AND(AU290="Media",AX290="Leve"),AND(AU290="Media",AX290="Menor"),AND(AU290="Media",AX290="Moderado"),AND(AU290="Alta",AX290="Leve"),AND(AU290="Alta",AX290="Menor")),"Moderado",IF(OR(AND(AU290="Muy Baja",AX290="Mayor"),AND(AU290="Baja",AX290="Mayor"),AND(AU290="Media",AX290="Mayor"),AND(AU290="Alta",AX290="Moderado"),AND(AU290="Alta",AX290="Mayor"),AND(AU290="Muy Alta",AX290="Leve"),AND(AU290="Muy Alta",AX290="Menor"),AND(AU290="Muy Alta",AX290="Moderado"),AND(AU290="Muy Alta",AX290="Mayor")),"Alto",IF(OR(AND(AU290="Muy Baja",AX290="Catastrófico"),AND(AU290="Baja",AX290="Catastrófico"),AND(AU290="Media",AX290="Catastrófico"),AND(AU290="Alta",AX290="Catastrófico"),AND(AU290="Muy Alta",AX290="Catastrófico")),"Extremo","")))),"")</f>
        <v>Moderado</v>
      </c>
      <c r="BA290" s="797" t="s">
        <v>223</v>
      </c>
      <c r="BB290" s="47" t="s">
        <v>1911</v>
      </c>
      <c r="BC290" s="47" t="s">
        <v>1912</v>
      </c>
      <c r="BD290" s="104">
        <f t="shared" si="34"/>
        <v>2</v>
      </c>
      <c r="BE290" s="9"/>
      <c r="BF290" s="9">
        <v>1</v>
      </c>
      <c r="BG290" s="9"/>
      <c r="BH290" s="9">
        <v>1</v>
      </c>
      <c r="BI290" s="47" t="s">
        <v>1913</v>
      </c>
      <c r="BJ290" s="47" t="s">
        <v>1914</v>
      </c>
      <c r="BK290" s="737" t="s">
        <v>2915</v>
      </c>
      <c r="BL290" s="47"/>
      <c r="BM290" s="49"/>
      <c r="BN290" s="49"/>
      <c r="BO290" s="49"/>
      <c r="BP290" s="49"/>
      <c r="BQ290" s="105" t="str">
        <f t="shared" si="35"/>
        <v/>
      </c>
      <c r="BR290" s="761" t="str">
        <f t="shared" si="36"/>
        <v/>
      </c>
      <c r="BS290" s="818" t="s">
        <v>609</v>
      </c>
      <c r="BT290" s="803" t="s">
        <v>2914</v>
      </c>
      <c r="BU290" s="803" t="s">
        <v>278</v>
      </c>
      <c r="BV290" s="806" t="s">
        <v>609</v>
      </c>
    </row>
    <row r="291" spans="1:74" ht="189.75" customHeight="1" x14ac:dyDescent="0.25">
      <c r="A291" s="1062"/>
      <c r="B291" s="928"/>
      <c r="C291" s="1179"/>
      <c r="D291" s="828"/>
      <c r="E291" s="831"/>
      <c r="F291" s="834"/>
      <c r="G291" s="1008"/>
      <c r="H291" s="837"/>
      <c r="I291" s="798"/>
      <c r="J291" s="840"/>
      <c r="K291" s="843"/>
      <c r="L291" s="804"/>
      <c r="M291" s="874"/>
      <c r="N291" s="804"/>
      <c r="O291" s="804"/>
      <c r="P291" s="1008"/>
      <c r="Q291" s="1391"/>
      <c r="R291" s="798"/>
      <c r="S291" s="1372"/>
      <c r="T291" s="798"/>
      <c r="U291" s="1372"/>
      <c r="V291" s="798"/>
      <c r="W291" s="1372"/>
      <c r="X291" s="864"/>
      <c r="Y291" s="1372"/>
      <c r="Z291" s="1372"/>
      <c r="AA291" s="852"/>
      <c r="AB291" s="152">
        <v>2</v>
      </c>
      <c r="AC291" s="225" t="s">
        <v>1915</v>
      </c>
      <c r="AD291" s="225">
        <v>5</v>
      </c>
      <c r="AE291" s="225" t="s">
        <v>1916</v>
      </c>
      <c r="AF291" s="173" t="str">
        <f t="shared" si="27"/>
        <v>Impacto</v>
      </c>
      <c r="AG291" s="155" t="s">
        <v>267</v>
      </c>
      <c r="AH291" s="776">
        <f t="shared" si="28"/>
        <v>0.1</v>
      </c>
      <c r="AI291" s="155" t="s">
        <v>217</v>
      </c>
      <c r="AJ291" s="776">
        <f t="shared" si="29"/>
        <v>0.15</v>
      </c>
      <c r="AK291" s="149">
        <f t="shared" si="30"/>
        <v>0.25</v>
      </c>
      <c r="AL291" s="174">
        <f>IFERROR(IF(AND(AF290="Probabilidad",AF291="Probabilidad"),(AL290-(+AL290*AK291)),IF(AF291="Probabilidad",(S290-(+S290*AK291)),IF(AF291="Impacto",AL290,""))),"")</f>
        <v>0.56000000000000005</v>
      </c>
      <c r="AM291" s="174">
        <f>IFERROR(IF(AND(AF290="Impacto",AF291="Impacto"),(AM290-(+AM290*AK291)),IF(AF291="Impacto",(Y290-(+Y290*AK291)),IF(AF291="Probabilidad",AM290,""))),"")</f>
        <v>0.30000000000000004</v>
      </c>
      <c r="AN291" s="155" t="s">
        <v>952</v>
      </c>
      <c r="AO291" s="155" t="s">
        <v>296</v>
      </c>
      <c r="AP291" s="155" t="s">
        <v>243</v>
      </c>
      <c r="AQ291" s="155" t="s">
        <v>221</v>
      </c>
      <c r="AR291" s="837"/>
      <c r="AS291" s="855"/>
      <c r="AT291" s="855"/>
      <c r="AU291" s="852"/>
      <c r="AV291" s="855"/>
      <c r="AW291" s="855"/>
      <c r="AX291" s="852"/>
      <c r="AY291" s="852"/>
      <c r="AZ291" s="852"/>
      <c r="BA291" s="798"/>
      <c r="BB291" s="131" t="s">
        <v>1917</v>
      </c>
      <c r="BC291" s="131" t="s">
        <v>1918</v>
      </c>
      <c r="BD291" s="175">
        <f t="shared" si="34"/>
        <v>2</v>
      </c>
      <c r="BE291" s="151"/>
      <c r="BF291" s="151">
        <v>1</v>
      </c>
      <c r="BG291" s="151"/>
      <c r="BH291" s="151">
        <v>1</v>
      </c>
      <c r="BI291" s="131" t="s">
        <v>1913</v>
      </c>
      <c r="BJ291" s="131" t="s">
        <v>1919</v>
      </c>
      <c r="BK291" s="779" t="s">
        <v>2915</v>
      </c>
      <c r="BL291" s="131"/>
      <c r="BM291" s="157"/>
      <c r="BN291" s="157"/>
      <c r="BO291" s="157"/>
      <c r="BP291" s="157"/>
      <c r="BQ291" s="158" t="str">
        <f t="shared" si="35"/>
        <v/>
      </c>
      <c r="BR291" s="762" t="str">
        <f t="shared" si="36"/>
        <v/>
      </c>
      <c r="BS291" s="819"/>
      <c r="BT291" s="804"/>
      <c r="BU291" s="804"/>
      <c r="BV291" s="807"/>
    </row>
    <row r="292" spans="1:74" ht="101.25" customHeight="1" x14ac:dyDescent="0.25">
      <c r="A292" s="1062"/>
      <c r="B292" s="928"/>
      <c r="C292" s="1179"/>
      <c r="D292" s="828"/>
      <c r="E292" s="831"/>
      <c r="F292" s="834"/>
      <c r="G292" s="1008"/>
      <c r="H292" s="837"/>
      <c r="I292" s="798"/>
      <c r="J292" s="840"/>
      <c r="K292" s="843"/>
      <c r="L292" s="804"/>
      <c r="M292" s="874"/>
      <c r="N292" s="804"/>
      <c r="O292" s="804"/>
      <c r="P292" s="1008"/>
      <c r="Q292" s="1391"/>
      <c r="R292" s="798"/>
      <c r="S292" s="1372"/>
      <c r="T292" s="798"/>
      <c r="U292" s="1372"/>
      <c r="V292" s="798"/>
      <c r="W292" s="1372"/>
      <c r="X292" s="864"/>
      <c r="Y292" s="1372"/>
      <c r="Z292" s="1372"/>
      <c r="AA292" s="852"/>
      <c r="AB292" s="152">
        <v>3</v>
      </c>
      <c r="AC292" s="225" t="s">
        <v>1920</v>
      </c>
      <c r="AD292" s="225">
        <v>5</v>
      </c>
      <c r="AE292" s="225" t="s">
        <v>1921</v>
      </c>
      <c r="AF292" s="147" t="str">
        <f t="shared" si="27"/>
        <v>Probabilidad</v>
      </c>
      <c r="AG292" s="153" t="s">
        <v>216</v>
      </c>
      <c r="AH292" s="776">
        <f t="shared" si="28"/>
        <v>0.25</v>
      </c>
      <c r="AI292" s="153"/>
      <c r="AJ292" s="776" t="str">
        <f t="shared" si="29"/>
        <v/>
      </c>
      <c r="AK292" s="149" t="str">
        <f t="shared" si="30"/>
        <v/>
      </c>
      <c r="AL292" s="154" t="str">
        <f>IFERROR(IF(AND(AF291="Probabilidad",AF292="Probabilidad"),(AL291-(+AL291*AK292)),IF(AND(AF291="Impacto",AF292="Probabilidad"),(AL290-(+AL290*AK292)),IF(AF292="Impacto",AL291,""))),"")</f>
        <v/>
      </c>
      <c r="AM292" s="154">
        <f>IFERROR(IF(AND(AF291="Impacto",AF292="Impacto"),(AM291-(+AM291*AK292)),IF(AND(AF291="Probabilidad",AF292="Impacto"),(AM290-(+AM290*AK292)),IF(AF292="Probabilidad",AM291,""))),"")</f>
        <v>0.30000000000000004</v>
      </c>
      <c r="AN292" s="155"/>
      <c r="AO292" s="155"/>
      <c r="AP292" s="155"/>
      <c r="AQ292" s="155"/>
      <c r="AR292" s="837"/>
      <c r="AS292" s="855"/>
      <c r="AT292" s="855"/>
      <c r="AU292" s="852"/>
      <c r="AV292" s="855"/>
      <c r="AW292" s="855"/>
      <c r="AX292" s="852"/>
      <c r="AY292" s="852"/>
      <c r="AZ292" s="852"/>
      <c r="BA292" s="798"/>
      <c r="BB292" s="131" t="s">
        <v>1922</v>
      </c>
      <c r="BC292" s="131" t="s">
        <v>1923</v>
      </c>
      <c r="BD292" s="175">
        <f t="shared" si="34"/>
        <v>2</v>
      </c>
      <c r="BE292" s="151"/>
      <c r="BF292" s="151">
        <v>1</v>
      </c>
      <c r="BG292" s="151"/>
      <c r="BH292" s="151">
        <v>1</v>
      </c>
      <c r="BI292" s="131" t="s">
        <v>1913</v>
      </c>
      <c r="BJ292" s="131" t="s">
        <v>1919</v>
      </c>
      <c r="BK292" s="238" t="s">
        <v>2915</v>
      </c>
      <c r="BL292" s="131"/>
      <c r="BM292" s="157"/>
      <c r="BN292" s="157"/>
      <c r="BO292" s="157"/>
      <c r="BP292" s="157"/>
      <c r="BQ292" s="158" t="str">
        <f t="shared" si="35"/>
        <v/>
      </c>
      <c r="BR292" s="762" t="str">
        <f t="shared" si="36"/>
        <v/>
      </c>
      <c r="BS292" s="819"/>
      <c r="BT292" s="804"/>
      <c r="BU292" s="804"/>
      <c r="BV292" s="807"/>
    </row>
    <row r="293" spans="1:74" ht="33" customHeight="1" x14ac:dyDescent="0.25">
      <c r="A293" s="1062"/>
      <c r="B293" s="928"/>
      <c r="C293" s="1179"/>
      <c r="D293" s="828"/>
      <c r="E293" s="831"/>
      <c r="F293" s="834"/>
      <c r="G293" s="1008"/>
      <c r="H293" s="837"/>
      <c r="I293" s="798"/>
      <c r="J293" s="840"/>
      <c r="K293" s="843"/>
      <c r="L293" s="804"/>
      <c r="M293" s="874"/>
      <c r="N293" s="804"/>
      <c r="O293" s="804"/>
      <c r="P293" s="1008"/>
      <c r="Q293" s="1391"/>
      <c r="R293" s="798"/>
      <c r="S293" s="1372"/>
      <c r="T293" s="798"/>
      <c r="U293" s="1372"/>
      <c r="V293" s="798"/>
      <c r="W293" s="1372"/>
      <c r="X293" s="864"/>
      <c r="Y293" s="1372"/>
      <c r="Z293" s="1372"/>
      <c r="AA293" s="852"/>
      <c r="AB293" s="152">
        <v>4</v>
      </c>
      <c r="AC293" s="160"/>
      <c r="AD293" s="151"/>
      <c r="AE293" s="151"/>
      <c r="AF293" s="147" t="str">
        <f t="shared" si="27"/>
        <v/>
      </c>
      <c r="AG293" s="153"/>
      <c r="AH293" s="776" t="str">
        <f t="shared" si="28"/>
        <v/>
      </c>
      <c r="AI293" s="153"/>
      <c r="AJ293" s="776" t="str">
        <f t="shared" si="29"/>
        <v/>
      </c>
      <c r="AK293" s="149" t="str">
        <f t="shared" si="30"/>
        <v/>
      </c>
      <c r="AL293" s="154" t="str">
        <f>IFERROR(IF(AND(AF292="Probabilidad",AF293="Probabilidad"),(AL292-(+AL292*AK293)),IF(AND(AF292="Impacto",AF293="Probabilidad"),(AL291-(+AL291*AK293)),IF(AF293="Impacto",AL292,""))),"")</f>
        <v/>
      </c>
      <c r="AM293" s="154" t="str">
        <f>IFERROR(IF(AND(AF292="Impacto",AF293="Impacto"),(AM292-(+AM292*AK293)),IF(AND(AF292="Probabilidad",AF293="Impacto"),(AM291-(+AM291*AK293)),IF(AF293="Probabilidad",AM292,""))),"")</f>
        <v/>
      </c>
      <c r="AN293" s="155"/>
      <c r="AO293" s="155"/>
      <c r="AP293" s="155"/>
      <c r="AQ293" s="155"/>
      <c r="AR293" s="837"/>
      <c r="AS293" s="855"/>
      <c r="AT293" s="855"/>
      <c r="AU293" s="852"/>
      <c r="AV293" s="855"/>
      <c r="AW293" s="855"/>
      <c r="AX293" s="852"/>
      <c r="AY293" s="852"/>
      <c r="AZ293" s="852"/>
      <c r="BA293" s="798"/>
      <c r="BB293" s="131"/>
      <c r="BC293" s="131"/>
      <c r="BD293" s="175" t="str">
        <f t="shared" si="34"/>
        <v/>
      </c>
      <c r="BE293" s="151"/>
      <c r="BF293" s="151"/>
      <c r="BG293" s="151"/>
      <c r="BH293" s="151"/>
      <c r="BI293" s="131"/>
      <c r="BJ293" s="131"/>
      <c r="BK293" s="131"/>
      <c r="BL293" s="131"/>
      <c r="BM293" s="157"/>
      <c r="BN293" s="157"/>
      <c r="BO293" s="157"/>
      <c r="BP293" s="157"/>
      <c r="BQ293" s="158" t="str">
        <f t="shared" si="35"/>
        <v/>
      </c>
      <c r="BR293" s="762" t="str">
        <f t="shared" si="36"/>
        <v/>
      </c>
      <c r="BS293" s="819"/>
      <c r="BT293" s="804"/>
      <c r="BU293" s="804"/>
      <c r="BV293" s="807"/>
    </row>
    <row r="294" spans="1:74" x14ac:dyDescent="0.25">
      <c r="A294" s="1062"/>
      <c r="B294" s="928"/>
      <c r="C294" s="1179"/>
      <c r="D294" s="828"/>
      <c r="E294" s="831"/>
      <c r="F294" s="834"/>
      <c r="G294" s="1008"/>
      <c r="H294" s="837"/>
      <c r="I294" s="798"/>
      <c r="J294" s="840"/>
      <c r="K294" s="843"/>
      <c r="L294" s="804"/>
      <c r="M294" s="874"/>
      <c r="N294" s="804"/>
      <c r="O294" s="804"/>
      <c r="P294" s="1008"/>
      <c r="Q294" s="1391"/>
      <c r="R294" s="798"/>
      <c r="S294" s="1372"/>
      <c r="T294" s="798"/>
      <c r="U294" s="1372"/>
      <c r="V294" s="798"/>
      <c r="W294" s="1372"/>
      <c r="X294" s="864"/>
      <c r="Y294" s="1372"/>
      <c r="Z294" s="1372"/>
      <c r="AA294" s="852"/>
      <c r="AB294" s="152">
        <v>5</v>
      </c>
      <c r="AC294" s="176"/>
      <c r="AD294" s="176"/>
      <c r="AE294" s="151"/>
      <c r="AF294" s="147" t="str">
        <f t="shared" si="27"/>
        <v/>
      </c>
      <c r="AG294" s="153"/>
      <c r="AH294" s="776" t="str">
        <f t="shared" si="28"/>
        <v/>
      </c>
      <c r="AI294" s="153"/>
      <c r="AJ294" s="776" t="str">
        <f t="shared" si="29"/>
        <v/>
      </c>
      <c r="AK294" s="149" t="str">
        <f t="shared" si="30"/>
        <v/>
      </c>
      <c r="AL294" s="154" t="str">
        <f>IFERROR(IF(AND(AF293="Probabilidad",AF294="Probabilidad"),(AL293-(+AL293*AK294)),IF(AND(AF293="Impacto",AF294="Probabilidad"),(AL292-(+AL292*AK294)),IF(AF294="Impacto",AL293,""))),"")</f>
        <v/>
      </c>
      <c r="AM294" s="154" t="str">
        <f>IFERROR(IF(AND(AF293="Impacto",AF294="Impacto"),(AM293-(+AM293*AK294)),IF(AND(AF293="Probabilidad",AF294="Impacto"),(AM292-(+AM292*AK294)),IF(AF294="Probabilidad",AM293,""))),"")</f>
        <v/>
      </c>
      <c r="AN294" s="155"/>
      <c r="AO294" s="155"/>
      <c r="AP294" s="155"/>
      <c r="AQ294" s="155"/>
      <c r="AR294" s="837"/>
      <c r="AS294" s="855"/>
      <c r="AT294" s="855"/>
      <c r="AU294" s="852"/>
      <c r="AV294" s="855"/>
      <c r="AW294" s="855"/>
      <c r="AX294" s="852"/>
      <c r="AY294" s="852"/>
      <c r="AZ294" s="852"/>
      <c r="BA294" s="798"/>
      <c r="BB294" s="131"/>
      <c r="BC294" s="131"/>
      <c r="BD294" s="175" t="str">
        <f t="shared" si="34"/>
        <v/>
      </c>
      <c r="BE294" s="151"/>
      <c r="BF294" s="151"/>
      <c r="BG294" s="151"/>
      <c r="BH294" s="151"/>
      <c r="BI294" s="131"/>
      <c r="BJ294" s="131"/>
      <c r="BK294" s="131"/>
      <c r="BL294" s="131"/>
      <c r="BM294" s="157"/>
      <c r="BN294" s="157"/>
      <c r="BO294" s="157"/>
      <c r="BP294" s="157"/>
      <c r="BQ294" s="158" t="str">
        <f t="shared" si="35"/>
        <v/>
      </c>
      <c r="BR294" s="762" t="str">
        <f t="shared" si="36"/>
        <v/>
      </c>
      <c r="BS294" s="819"/>
      <c r="BT294" s="804"/>
      <c r="BU294" s="804"/>
      <c r="BV294" s="807"/>
    </row>
    <row r="295" spans="1:74" ht="15.75" thickBot="1" x14ac:dyDescent="0.3">
      <c r="A295" s="1062"/>
      <c r="B295" s="928"/>
      <c r="C295" s="1179"/>
      <c r="D295" s="829"/>
      <c r="E295" s="832"/>
      <c r="F295" s="835"/>
      <c r="G295" s="1009"/>
      <c r="H295" s="838"/>
      <c r="I295" s="799"/>
      <c r="J295" s="841"/>
      <c r="K295" s="844"/>
      <c r="L295" s="805"/>
      <c r="M295" s="875"/>
      <c r="N295" s="805"/>
      <c r="O295" s="805"/>
      <c r="P295" s="1009"/>
      <c r="Q295" s="1392"/>
      <c r="R295" s="799"/>
      <c r="S295" s="1373"/>
      <c r="T295" s="799"/>
      <c r="U295" s="1373"/>
      <c r="V295" s="799"/>
      <c r="W295" s="1373"/>
      <c r="X295" s="865"/>
      <c r="Y295" s="1373"/>
      <c r="Z295" s="1373"/>
      <c r="AA295" s="853"/>
      <c r="AB295" s="164">
        <v>6</v>
      </c>
      <c r="AC295" s="162"/>
      <c r="AD295" s="162"/>
      <c r="AE295" s="162"/>
      <c r="AF295" s="177" t="str">
        <f t="shared" si="27"/>
        <v/>
      </c>
      <c r="AG295" s="165"/>
      <c r="AH295" s="777" t="str">
        <f t="shared" si="28"/>
        <v/>
      </c>
      <c r="AI295" s="165"/>
      <c r="AJ295" s="777" t="str">
        <f t="shared" si="29"/>
        <v/>
      </c>
      <c r="AK295" s="166" t="str">
        <f t="shared" si="30"/>
        <v/>
      </c>
      <c r="AL295" s="154" t="str">
        <f>IFERROR(IF(AND(AF294="Probabilidad",AF295="Probabilidad"),(AL294-(+AL294*AK295)),IF(AND(AF294="Impacto",AF295="Probabilidad"),(AL293-(+AL293*AK295)),IF(AF295="Impacto",AL294,""))),"")</f>
        <v/>
      </c>
      <c r="AM295" s="154" t="str">
        <f>IFERROR(IF(AND(AF294="Impacto",AF295="Impacto"),(AM294-(+AM294*AK295)),IF(AND(AF294="Probabilidad",AF295="Impacto"),(AM293-(+AM293*AK295)),IF(AF295="Probabilidad",AM294,""))),"")</f>
        <v/>
      </c>
      <c r="AN295" s="52"/>
      <c r="AO295" s="52"/>
      <c r="AP295" s="52"/>
      <c r="AQ295" s="52"/>
      <c r="AR295" s="838"/>
      <c r="AS295" s="856"/>
      <c r="AT295" s="856"/>
      <c r="AU295" s="853"/>
      <c r="AV295" s="856"/>
      <c r="AW295" s="856"/>
      <c r="AX295" s="853"/>
      <c r="AY295" s="853"/>
      <c r="AZ295" s="853"/>
      <c r="BA295" s="799"/>
      <c r="BB295" s="169"/>
      <c r="BC295" s="169"/>
      <c r="BD295" s="178" t="str">
        <f t="shared" si="34"/>
        <v/>
      </c>
      <c r="BE295" s="162"/>
      <c r="BF295" s="162"/>
      <c r="BG295" s="162"/>
      <c r="BH295" s="162"/>
      <c r="BI295" s="169"/>
      <c r="BJ295" s="169"/>
      <c r="BK295" s="169"/>
      <c r="BL295" s="169"/>
      <c r="BM295" s="170"/>
      <c r="BN295" s="170"/>
      <c r="BO295" s="170"/>
      <c r="BP295" s="170"/>
      <c r="BQ295" s="171" t="str">
        <f t="shared" si="35"/>
        <v/>
      </c>
      <c r="BR295" s="764" t="str">
        <f t="shared" si="36"/>
        <v/>
      </c>
      <c r="BS295" s="820"/>
      <c r="BT295" s="805"/>
      <c r="BU295" s="805"/>
      <c r="BV295" s="808"/>
    </row>
    <row r="296" spans="1:74" ht="150" customHeight="1" x14ac:dyDescent="0.25">
      <c r="A296" s="1062"/>
      <c r="B296" s="928"/>
      <c r="C296" s="1179"/>
      <c r="D296" s="827" t="s">
        <v>1533</v>
      </c>
      <c r="E296" s="830" t="s">
        <v>646</v>
      </c>
      <c r="F296" s="833">
        <v>3</v>
      </c>
      <c r="G296" s="803" t="s">
        <v>1924</v>
      </c>
      <c r="H296" s="836" t="s">
        <v>1374</v>
      </c>
      <c r="I296" s="797" t="s">
        <v>1345</v>
      </c>
      <c r="J296" s="839" t="s">
        <v>3019</v>
      </c>
      <c r="K296" s="842" t="s">
        <v>324</v>
      </c>
      <c r="L296" s="803" t="s">
        <v>325</v>
      </c>
      <c r="M296" s="873" t="s">
        <v>1535</v>
      </c>
      <c r="N296" s="803" t="s">
        <v>1925</v>
      </c>
      <c r="O296" s="803" t="s">
        <v>1926</v>
      </c>
      <c r="P296" s="867" t="s">
        <v>609</v>
      </c>
      <c r="Q296" s="879" t="s">
        <v>609</v>
      </c>
      <c r="R296" s="797" t="s">
        <v>353</v>
      </c>
      <c r="S296" s="1371">
        <f>IF(R296="Muy Alta",100%,IF(R296="Alta",80%,IF(R296="Media",60%,IF(R296="Baja",40%,IF(R296="Muy Baja",20%,"")))))</f>
        <v>0.8</v>
      </c>
      <c r="T296" s="797" t="s">
        <v>328</v>
      </c>
      <c r="U296" s="1371">
        <f>IF(T296="Catastrófico",100%,IF(T296="Mayor",80%,IF(T296="Moderado",60%,IF(T296="Menor",40%,IF(T296="Leve",20%,"")))))</f>
        <v>0.2</v>
      </c>
      <c r="V296" s="797" t="s">
        <v>328</v>
      </c>
      <c r="W296" s="1371">
        <f>IF(V296="Catastrófico",100%,IF(V296="Mayor",80%,IF(V296="Moderado",60%,IF(V296="Menor",40%,IF(V296="Leve",20%,"")))))</f>
        <v>0.2</v>
      </c>
      <c r="X296" s="863" t="str">
        <f>IF(Y296=100%,"Catastrófico",IF(Y296=80%,"Mayor",IF(Y296=60%,"Moderado",IF(Y296=40%,"Menor",IF(Y296=20%,"Leve","")))))</f>
        <v>Leve</v>
      </c>
      <c r="Y296" s="1371">
        <f>IF(AND(U296="",W296=""),"",MAX(U296,W296))</f>
        <v>0.2</v>
      </c>
      <c r="Z296" s="1371" t="str">
        <f>CONCATENATE(R296,X296)</f>
        <v>AltaLeve</v>
      </c>
      <c r="AA296" s="851" t="str">
        <f>IF(Z296="Muy AltaLeve","Alto",IF(Z296="Muy AltaMenor","Alto",IF(Z296="Muy AltaModerado","Alto",IF(Z296="Muy AltaMayor","Alto",IF(Z296="Muy AltaCatastrófico","Extremo",IF(Z296="AltaLeve","Moderado",IF(Z296="AltaMenor","Moderado",IF(Z296="AltaModerado","Alto",IF(Z296="AltaMayor","Alto",IF(Z296="AltaCatastrófico","Extremo",IF(Z296="MediaLeve","Moderado",IF(Z296="MediaMenor","Moderado",IF(Z296="MediaModerado","Moderado",IF(Z296="MediaMayor","Alto",IF(Z296="MediaCatastrófico","Extremo",IF(Z296="BajaLeve","Bajo",IF(Z296="BajaMenor","Moderado",IF(Z296="BajaModerado","Moderado",IF(Z296="BajaMayor","Alto",IF(Z296="BajaCatastrófico","Extremo",IF(Z296="Muy BajaLeve","Bajo",IF(Z296="Muy BajaMenor","Bajo",IF(Z296="Muy BajaModerado","Moderado",IF(Z296="Muy BajaMayor","Alto",IF(Z296="Muy BajaCatastrófico","Extremo","")))))))))))))))))))))))))</f>
        <v>Moderado</v>
      </c>
      <c r="AB296" s="98">
        <v>1</v>
      </c>
      <c r="AC296" s="151" t="s">
        <v>1709</v>
      </c>
      <c r="AD296" s="233" t="s">
        <v>1658</v>
      </c>
      <c r="AE296" s="13" t="s">
        <v>1710</v>
      </c>
      <c r="AF296" s="100" t="str">
        <f t="shared" si="27"/>
        <v>Probabilidad</v>
      </c>
      <c r="AG296" s="10" t="s">
        <v>286</v>
      </c>
      <c r="AH296" s="775">
        <f t="shared" si="28"/>
        <v>0.15</v>
      </c>
      <c r="AI296" s="10" t="s">
        <v>217</v>
      </c>
      <c r="AJ296" s="775">
        <f t="shared" si="29"/>
        <v>0.15</v>
      </c>
      <c r="AK296" s="102">
        <f t="shared" si="30"/>
        <v>0.3</v>
      </c>
      <c r="AL296" s="101">
        <f>IFERROR(IF(AF296="Probabilidad",(S296-(+S296*AK296)),IF(AF296="Impacto",S296,"")),"")</f>
        <v>0.56000000000000005</v>
      </c>
      <c r="AM296" s="101">
        <f>IFERROR(IF(AF296="Impacto",(Y296-(+Y296*AK296)),IF(AF296="Probabilidad",Y296,"")),"")</f>
        <v>0.2</v>
      </c>
      <c r="AN296" s="51" t="s">
        <v>952</v>
      </c>
      <c r="AO296" s="51" t="s">
        <v>247</v>
      </c>
      <c r="AP296" s="51" t="s">
        <v>243</v>
      </c>
      <c r="AQ296" s="51" t="s">
        <v>221</v>
      </c>
      <c r="AR296" s="866" t="s">
        <v>1578</v>
      </c>
      <c r="AS296" s="854">
        <f>S296</f>
        <v>0.8</v>
      </c>
      <c r="AT296" s="854">
        <f>IF(AL296="","",MIN(AL296:AL301))</f>
        <v>0.33600000000000002</v>
      </c>
      <c r="AU296" s="851" t="str">
        <f>IFERROR(IF(AT296="","",IF(AT296&lt;=0.2,"Muy Baja",IF(AT296&lt;=0.4,"Baja",IF(AT296&lt;=0.6,"Media",IF(AT296&lt;=0.8,"Alta","Muy Alta"))))),"")</f>
        <v>Baja</v>
      </c>
      <c r="AV296" s="854">
        <f>Y296</f>
        <v>0.2</v>
      </c>
      <c r="AW296" s="854">
        <f>IF(AM296="","",MIN(AM296:AM301))</f>
        <v>0.2</v>
      </c>
      <c r="AX296" s="851" t="str">
        <f>IFERROR(IF(AW296="","",IF(AW296&lt;=0.2,"Leve",IF(AW296&lt;=0.4,"Menor",IF(AW296&lt;=0.6,"Moderado",IF(AW296&lt;=0.8,"Mayor","Catastrófico"))))),"")</f>
        <v>Leve</v>
      </c>
      <c r="AY296" s="851" t="str">
        <f>AA296</f>
        <v>Moderado</v>
      </c>
      <c r="AZ296" s="851" t="str">
        <f>IFERROR(IF(OR(AND(AU296="Muy Baja",AX296="Leve"),AND(AU296="Muy Baja",AX296="Menor"),AND(AU296="Baja",AX296="Leve")),"Bajo",IF(OR(AND(AU296="Muy baja",AX296="Moderado"),AND(AU296="Baja",AX296="Menor"),AND(AU296="Baja",AX296="Moderado"),AND(AU296="Media",AX296="Leve"),AND(AU296="Media",AX296="Menor"),AND(AU296="Media",AX296="Moderado"),AND(AU296="Alta",AX296="Leve"),AND(AU296="Alta",AX296="Menor")),"Moderado",IF(OR(AND(AU296="Muy Baja",AX296="Mayor"),AND(AU296="Baja",AX296="Mayor"),AND(AU296="Media",AX296="Mayor"),AND(AU296="Alta",AX296="Moderado"),AND(AU296="Alta",AX296="Mayor"),AND(AU296="Muy Alta",AX296="Leve"),AND(AU296="Muy Alta",AX296="Menor"),AND(AU296="Muy Alta",AX296="Moderado"),AND(AU296="Muy Alta",AX296="Mayor")),"Alto",IF(OR(AND(AU296="Muy Baja",AX296="Catastrófico"),AND(AU296="Baja",AX296="Catastrófico"),AND(AU296="Media",AX296="Catastrófico"),AND(AU296="Alta",AX296="Catastrófico"),AND(AU296="Muy Alta",AX296="Catastrófico")),"Extremo","")))),"")</f>
        <v>Bajo</v>
      </c>
      <c r="BA296" s="797" t="s">
        <v>257</v>
      </c>
      <c r="BB296" s="313"/>
      <c r="BC296" s="47"/>
      <c r="BD296" s="104" t="str">
        <f t="shared" si="34"/>
        <v/>
      </c>
      <c r="BE296" s="9"/>
      <c r="BF296" s="9"/>
      <c r="BG296" s="9"/>
      <c r="BH296" s="9"/>
      <c r="BI296" s="47"/>
      <c r="BJ296" s="47"/>
      <c r="BK296" s="47"/>
      <c r="BL296" s="47"/>
      <c r="BM296" s="49"/>
      <c r="BN296" s="49"/>
      <c r="BO296" s="49"/>
      <c r="BP296" s="49"/>
      <c r="BQ296" s="105" t="str">
        <f t="shared" si="35"/>
        <v/>
      </c>
      <c r="BR296" s="761" t="str">
        <f t="shared" si="36"/>
        <v/>
      </c>
      <c r="BS296" s="818" t="s">
        <v>609</v>
      </c>
      <c r="BT296" s="803" t="s">
        <v>2914</v>
      </c>
      <c r="BU296" s="803" t="s">
        <v>278</v>
      </c>
      <c r="BV296" s="806" t="s">
        <v>609</v>
      </c>
    </row>
    <row r="297" spans="1:74" ht="171.75" x14ac:dyDescent="0.25">
      <c r="A297" s="1062"/>
      <c r="B297" s="928"/>
      <c r="C297" s="1179"/>
      <c r="D297" s="828"/>
      <c r="E297" s="831"/>
      <c r="F297" s="834"/>
      <c r="G297" s="804"/>
      <c r="H297" s="837"/>
      <c r="I297" s="798"/>
      <c r="J297" s="840"/>
      <c r="K297" s="843"/>
      <c r="L297" s="804"/>
      <c r="M297" s="874"/>
      <c r="N297" s="804"/>
      <c r="O297" s="804"/>
      <c r="P297" s="868"/>
      <c r="Q297" s="880"/>
      <c r="R297" s="798"/>
      <c r="S297" s="1372"/>
      <c r="T297" s="798"/>
      <c r="U297" s="1372"/>
      <c r="V297" s="798"/>
      <c r="W297" s="1372"/>
      <c r="X297" s="864"/>
      <c r="Y297" s="1372"/>
      <c r="Z297" s="1372"/>
      <c r="AA297" s="852"/>
      <c r="AB297" s="152">
        <v>2</v>
      </c>
      <c r="AC297" s="180" t="s">
        <v>1927</v>
      </c>
      <c r="AD297" s="180" t="s">
        <v>1928</v>
      </c>
      <c r="AE297" s="151" t="s">
        <v>1929</v>
      </c>
      <c r="AF297" s="147" t="str">
        <f t="shared" si="27"/>
        <v>Probabilidad</v>
      </c>
      <c r="AG297" s="153" t="s">
        <v>216</v>
      </c>
      <c r="AH297" s="776">
        <f t="shared" si="28"/>
        <v>0.25</v>
      </c>
      <c r="AI297" s="153" t="s">
        <v>217</v>
      </c>
      <c r="AJ297" s="776">
        <f t="shared" si="29"/>
        <v>0.15</v>
      </c>
      <c r="AK297" s="149">
        <f t="shared" si="30"/>
        <v>0.4</v>
      </c>
      <c r="AL297" s="154">
        <f>IFERROR(IF(AND(AF296="Probabilidad",AF297="Probabilidad"),(AL296-(+AL296*AK297)),IF(AF297="Probabilidad",(S296-(+S296*AK297)),IF(AF297="Impacto",AL296,""))),"")</f>
        <v>0.33600000000000002</v>
      </c>
      <c r="AM297" s="154">
        <f>IFERROR(IF(AND(AF296="Impacto",AF297="Impacto"),(AM296-(+AM296*AK297)),IF(AF297="Impacto",(Y296-(+Y296*AK297)),IF(AF297="Probabilidad",AM296,""))),"")</f>
        <v>0.2</v>
      </c>
      <c r="AN297" s="155" t="s">
        <v>952</v>
      </c>
      <c r="AO297" s="155" t="s">
        <v>296</v>
      </c>
      <c r="AP297" s="155" t="s">
        <v>243</v>
      </c>
      <c r="AQ297" s="155" t="s">
        <v>221</v>
      </c>
      <c r="AR297" s="837"/>
      <c r="AS297" s="855"/>
      <c r="AT297" s="855"/>
      <c r="AU297" s="852"/>
      <c r="AV297" s="855"/>
      <c r="AW297" s="855"/>
      <c r="AX297" s="852"/>
      <c r="AY297" s="852"/>
      <c r="AZ297" s="852"/>
      <c r="BA297" s="798"/>
      <c r="BB297" s="179"/>
      <c r="BC297" s="131"/>
      <c r="BD297" s="175" t="str">
        <f t="shared" si="34"/>
        <v/>
      </c>
      <c r="BE297" s="151"/>
      <c r="BF297" s="151"/>
      <c r="BG297" s="151"/>
      <c r="BH297" s="151"/>
      <c r="BI297" s="131"/>
      <c r="BJ297" s="131"/>
      <c r="BK297" s="131"/>
      <c r="BL297" s="131"/>
      <c r="BM297" s="157"/>
      <c r="BN297" s="157"/>
      <c r="BO297" s="157"/>
      <c r="BP297" s="157"/>
      <c r="BQ297" s="158" t="str">
        <f t="shared" si="35"/>
        <v/>
      </c>
      <c r="BR297" s="762" t="str">
        <f t="shared" si="36"/>
        <v/>
      </c>
      <c r="BS297" s="819"/>
      <c r="BT297" s="804"/>
      <c r="BU297" s="804"/>
      <c r="BV297" s="807"/>
    </row>
    <row r="298" spans="1:74" x14ac:dyDescent="0.25">
      <c r="A298" s="1062"/>
      <c r="B298" s="928"/>
      <c r="C298" s="1179"/>
      <c r="D298" s="828"/>
      <c r="E298" s="831"/>
      <c r="F298" s="834"/>
      <c r="G298" s="804"/>
      <c r="H298" s="837"/>
      <c r="I298" s="798"/>
      <c r="J298" s="840"/>
      <c r="K298" s="843"/>
      <c r="L298" s="804"/>
      <c r="M298" s="874"/>
      <c r="N298" s="804"/>
      <c r="O298" s="804"/>
      <c r="P298" s="868"/>
      <c r="Q298" s="880"/>
      <c r="R298" s="798"/>
      <c r="S298" s="1372"/>
      <c r="T298" s="798"/>
      <c r="U298" s="1372"/>
      <c r="V298" s="798"/>
      <c r="W298" s="1372"/>
      <c r="X298" s="864"/>
      <c r="Y298" s="1372"/>
      <c r="Z298" s="1372"/>
      <c r="AA298" s="852"/>
      <c r="AB298" s="152">
        <v>3</v>
      </c>
      <c r="AC298" s="180"/>
      <c r="AD298" s="180"/>
      <c r="AE298" s="151"/>
      <c r="AF298" s="147" t="str">
        <f t="shared" si="27"/>
        <v/>
      </c>
      <c r="AG298" s="153"/>
      <c r="AH298" s="776" t="str">
        <f t="shared" si="28"/>
        <v/>
      </c>
      <c r="AI298" s="153"/>
      <c r="AJ298" s="776" t="str">
        <f t="shared" si="29"/>
        <v/>
      </c>
      <c r="AK298" s="149" t="str">
        <f t="shared" si="30"/>
        <v/>
      </c>
      <c r="AL298" s="154" t="str">
        <f>IFERROR(IF(AND(AF297="Probabilidad",AF298="Probabilidad"),(AL297-(+AL297*AK298)),IF(AND(AF297="Impacto",AF298="Probabilidad"),(AL296-(+AL296*AK298)),IF(AF298="Impacto",AL297,""))),"")</f>
        <v/>
      </c>
      <c r="AM298" s="154" t="str">
        <f>IFERROR(IF(AND(AF297="Impacto",AF298="Impacto"),(AM297-(+AM297*AK298)),IF(AND(AF297="Probabilidad",AF298="Impacto"),(AM296-(+AM296*AK298)),IF(AF298="Probabilidad",AM297,""))),"")</f>
        <v/>
      </c>
      <c r="AN298" s="155"/>
      <c r="AO298" s="155"/>
      <c r="AP298" s="155"/>
      <c r="AQ298" s="155"/>
      <c r="AR298" s="837"/>
      <c r="AS298" s="855"/>
      <c r="AT298" s="855"/>
      <c r="AU298" s="852"/>
      <c r="AV298" s="855"/>
      <c r="AW298" s="855"/>
      <c r="AX298" s="852"/>
      <c r="AY298" s="852"/>
      <c r="AZ298" s="852"/>
      <c r="BA298" s="798"/>
      <c r="BB298" s="179"/>
      <c r="BC298" s="131"/>
      <c r="BD298" s="175" t="str">
        <f t="shared" si="34"/>
        <v/>
      </c>
      <c r="BE298" s="151"/>
      <c r="BF298" s="151"/>
      <c r="BG298" s="151"/>
      <c r="BH298" s="151"/>
      <c r="BI298" s="131"/>
      <c r="BJ298" s="131"/>
      <c r="BK298" s="131"/>
      <c r="BL298" s="131"/>
      <c r="BM298" s="157"/>
      <c r="BN298" s="157"/>
      <c r="BO298" s="157"/>
      <c r="BP298" s="157"/>
      <c r="BQ298" s="158" t="str">
        <f t="shared" si="35"/>
        <v/>
      </c>
      <c r="BR298" s="762" t="str">
        <f t="shared" si="36"/>
        <v/>
      </c>
      <c r="BS298" s="819"/>
      <c r="BT298" s="804"/>
      <c r="BU298" s="804"/>
      <c r="BV298" s="807"/>
    </row>
    <row r="299" spans="1:74" x14ac:dyDescent="0.25">
      <c r="A299" s="1062"/>
      <c r="B299" s="928"/>
      <c r="C299" s="1179"/>
      <c r="D299" s="828"/>
      <c r="E299" s="831"/>
      <c r="F299" s="834"/>
      <c r="G299" s="804"/>
      <c r="H299" s="837"/>
      <c r="I299" s="798"/>
      <c r="J299" s="840"/>
      <c r="K299" s="843"/>
      <c r="L299" s="804"/>
      <c r="M299" s="874"/>
      <c r="N299" s="804"/>
      <c r="O299" s="804"/>
      <c r="P299" s="868"/>
      <c r="Q299" s="880"/>
      <c r="R299" s="798"/>
      <c r="S299" s="1372"/>
      <c r="T299" s="798"/>
      <c r="U299" s="1372"/>
      <c r="V299" s="798"/>
      <c r="W299" s="1372"/>
      <c r="X299" s="864"/>
      <c r="Y299" s="1372"/>
      <c r="Z299" s="1372"/>
      <c r="AA299" s="852"/>
      <c r="AB299" s="152">
        <v>4</v>
      </c>
      <c r="AC299" s="180"/>
      <c r="AD299" s="180"/>
      <c r="AE299" s="151"/>
      <c r="AF299" s="147" t="str">
        <f t="shared" si="27"/>
        <v/>
      </c>
      <c r="AG299" s="153"/>
      <c r="AH299" s="776" t="str">
        <f t="shared" si="28"/>
        <v/>
      </c>
      <c r="AI299" s="153"/>
      <c r="AJ299" s="776" t="str">
        <f t="shared" si="29"/>
        <v/>
      </c>
      <c r="AK299" s="149" t="str">
        <f t="shared" si="30"/>
        <v/>
      </c>
      <c r="AL299" s="154" t="str">
        <f>IFERROR(IF(AND(AF298="Probabilidad",AF299="Probabilidad"),(AL298-(+AL298*AK299)),IF(AND(AF298="Impacto",AF299="Probabilidad"),(AL297-(+AL297*AK299)),IF(AF299="Impacto",AL298,""))),"")</f>
        <v/>
      </c>
      <c r="AM299" s="154" t="str">
        <f>IFERROR(IF(AND(AF298="Impacto",AF299="Impacto"),(AM298-(+AM298*AK299)),IF(AND(AF298="Probabilidad",AF299="Impacto"),(AM297-(+AM297*AK299)),IF(AF299="Probabilidad",AM298,""))),"")</f>
        <v/>
      </c>
      <c r="AN299" s="155"/>
      <c r="AO299" s="155"/>
      <c r="AP299" s="155"/>
      <c r="AQ299" s="155"/>
      <c r="AR299" s="837"/>
      <c r="AS299" s="855"/>
      <c r="AT299" s="855"/>
      <c r="AU299" s="852"/>
      <c r="AV299" s="855"/>
      <c r="AW299" s="855"/>
      <c r="AX299" s="852"/>
      <c r="AY299" s="852"/>
      <c r="AZ299" s="852"/>
      <c r="BA299" s="798"/>
      <c r="BB299" s="179"/>
      <c r="BC299" s="131"/>
      <c r="BD299" s="175" t="str">
        <f t="shared" si="34"/>
        <v/>
      </c>
      <c r="BE299" s="151"/>
      <c r="BF299" s="151"/>
      <c r="BG299" s="151"/>
      <c r="BH299" s="151"/>
      <c r="BI299" s="131"/>
      <c r="BJ299" s="131"/>
      <c r="BK299" s="131"/>
      <c r="BL299" s="131"/>
      <c r="BM299" s="157"/>
      <c r="BN299" s="157"/>
      <c r="BO299" s="157"/>
      <c r="BP299" s="157"/>
      <c r="BQ299" s="158" t="str">
        <f t="shared" si="35"/>
        <v/>
      </c>
      <c r="BR299" s="762" t="str">
        <f t="shared" si="36"/>
        <v/>
      </c>
      <c r="BS299" s="819"/>
      <c r="BT299" s="804"/>
      <c r="BU299" s="804"/>
      <c r="BV299" s="807"/>
    </row>
    <row r="300" spans="1:74" x14ac:dyDescent="0.25">
      <c r="A300" s="1062"/>
      <c r="B300" s="928"/>
      <c r="C300" s="1179"/>
      <c r="D300" s="828"/>
      <c r="E300" s="831"/>
      <c r="F300" s="834"/>
      <c r="G300" s="804"/>
      <c r="H300" s="837"/>
      <c r="I300" s="798"/>
      <c r="J300" s="840"/>
      <c r="K300" s="843"/>
      <c r="L300" s="804"/>
      <c r="M300" s="874"/>
      <c r="N300" s="804"/>
      <c r="O300" s="804"/>
      <c r="P300" s="868"/>
      <c r="Q300" s="880"/>
      <c r="R300" s="798"/>
      <c r="S300" s="1372"/>
      <c r="T300" s="798"/>
      <c r="U300" s="1372"/>
      <c r="V300" s="798"/>
      <c r="W300" s="1372"/>
      <c r="X300" s="864"/>
      <c r="Y300" s="1372"/>
      <c r="Z300" s="1372"/>
      <c r="AA300" s="852"/>
      <c r="AB300" s="152">
        <v>5</v>
      </c>
      <c r="AC300" s="181"/>
      <c r="AD300" s="181"/>
      <c r="AE300" s="29"/>
      <c r="AF300" s="147" t="str">
        <f t="shared" si="27"/>
        <v/>
      </c>
      <c r="AG300" s="153"/>
      <c r="AH300" s="776" t="str">
        <f t="shared" si="28"/>
        <v/>
      </c>
      <c r="AI300" s="153"/>
      <c r="AJ300" s="776" t="str">
        <f t="shared" si="29"/>
        <v/>
      </c>
      <c r="AK300" s="149" t="str">
        <f t="shared" si="30"/>
        <v/>
      </c>
      <c r="AL300" s="154" t="str">
        <f>IFERROR(IF(AND(AF299="Probabilidad",AF300="Probabilidad"),(AL299-(+AL299*AK300)),IF(AND(AF299="Impacto",AF300="Probabilidad"),(AL298-(+AL298*AK300)),IF(AF300="Impacto",AL299,""))),"")</f>
        <v/>
      </c>
      <c r="AM300" s="154" t="str">
        <f>IFERROR(IF(AND(AF299="Impacto",AF300="Impacto"),(AM299-(+AM299*AK300)),IF(AND(AF299="Probabilidad",AF300="Impacto"),(AM298-(+AM298*AK300)),IF(AF300="Probabilidad",AM299,""))),"")</f>
        <v/>
      </c>
      <c r="AN300" s="155"/>
      <c r="AO300" s="155"/>
      <c r="AP300" s="155"/>
      <c r="AQ300" s="155"/>
      <c r="AR300" s="837"/>
      <c r="AS300" s="855"/>
      <c r="AT300" s="855"/>
      <c r="AU300" s="852"/>
      <c r="AV300" s="855"/>
      <c r="AW300" s="855"/>
      <c r="AX300" s="852"/>
      <c r="AY300" s="852"/>
      <c r="AZ300" s="852"/>
      <c r="BA300" s="798"/>
      <c r="BB300" s="179"/>
      <c r="BC300" s="131"/>
      <c r="BD300" s="175" t="str">
        <f t="shared" si="34"/>
        <v/>
      </c>
      <c r="BE300" s="151"/>
      <c r="BF300" s="151"/>
      <c r="BG300" s="151"/>
      <c r="BH300" s="151"/>
      <c r="BI300" s="131"/>
      <c r="BJ300" s="131"/>
      <c r="BK300" s="131"/>
      <c r="BL300" s="131"/>
      <c r="BM300" s="157"/>
      <c r="BN300" s="157"/>
      <c r="BO300" s="157"/>
      <c r="BP300" s="157"/>
      <c r="BQ300" s="158" t="str">
        <f t="shared" si="35"/>
        <v/>
      </c>
      <c r="BR300" s="762" t="str">
        <f t="shared" si="36"/>
        <v/>
      </c>
      <c r="BS300" s="819"/>
      <c r="BT300" s="804"/>
      <c r="BU300" s="804"/>
      <c r="BV300" s="807"/>
    </row>
    <row r="301" spans="1:74" ht="15.75" thickBot="1" x14ac:dyDescent="0.3">
      <c r="A301" s="1062"/>
      <c r="B301" s="928"/>
      <c r="C301" s="1179"/>
      <c r="D301" s="829"/>
      <c r="E301" s="832"/>
      <c r="F301" s="835"/>
      <c r="G301" s="805"/>
      <c r="H301" s="838"/>
      <c r="I301" s="799"/>
      <c r="J301" s="841"/>
      <c r="K301" s="844"/>
      <c r="L301" s="805"/>
      <c r="M301" s="875"/>
      <c r="N301" s="805"/>
      <c r="O301" s="805"/>
      <c r="P301" s="869"/>
      <c r="Q301" s="881"/>
      <c r="R301" s="799"/>
      <c r="S301" s="1373"/>
      <c r="T301" s="799"/>
      <c r="U301" s="1373"/>
      <c r="V301" s="799"/>
      <c r="W301" s="1373"/>
      <c r="X301" s="865"/>
      <c r="Y301" s="1373"/>
      <c r="Z301" s="1373"/>
      <c r="AA301" s="853"/>
      <c r="AB301" s="164">
        <v>6</v>
      </c>
      <c r="AC301" s="162"/>
      <c r="AD301" s="162"/>
      <c r="AE301" s="162"/>
      <c r="AF301" s="177" t="str">
        <f t="shared" si="27"/>
        <v/>
      </c>
      <c r="AG301" s="165"/>
      <c r="AH301" s="777" t="str">
        <f t="shared" si="28"/>
        <v/>
      </c>
      <c r="AI301" s="165"/>
      <c r="AJ301" s="777" t="str">
        <f t="shared" si="29"/>
        <v/>
      </c>
      <c r="AK301" s="166" t="str">
        <f t="shared" si="30"/>
        <v/>
      </c>
      <c r="AL301" s="154" t="str">
        <f>IFERROR(IF(AND(AF300="Probabilidad",AF301="Probabilidad"),(AL300-(+AL300*AK301)),IF(AND(AF300="Impacto",AF301="Probabilidad"),(AL299-(+AL299*AK301)),IF(AF301="Impacto",AL300,""))),"")</f>
        <v/>
      </c>
      <c r="AM301" s="154" t="str">
        <f>IFERROR(IF(AND(AF300="Impacto",AF301="Impacto"),(AM300-(+AM300*AK301)),IF(AND(AF300="Probabilidad",AF301="Impacto"),(AM299-(+AM299*AK301)),IF(AF301="Probabilidad",AM300,""))),"")</f>
        <v/>
      </c>
      <c r="AN301" s="52"/>
      <c r="AO301" s="52"/>
      <c r="AP301" s="52"/>
      <c r="AQ301" s="52"/>
      <c r="AR301" s="838"/>
      <c r="AS301" s="856"/>
      <c r="AT301" s="856"/>
      <c r="AU301" s="853"/>
      <c r="AV301" s="856"/>
      <c r="AW301" s="856"/>
      <c r="AX301" s="853"/>
      <c r="AY301" s="853"/>
      <c r="AZ301" s="853"/>
      <c r="BA301" s="799"/>
      <c r="BB301" s="314"/>
      <c r="BC301" s="169"/>
      <c r="BD301" s="178" t="str">
        <f t="shared" si="34"/>
        <v/>
      </c>
      <c r="BE301" s="162"/>
      <c r="BF301" s="162"/>
      <c r="BG301" s="162"/>
      <c r="BH301" s="162"/>
      <c r="BI301" s="169"/>
      <c r="BJ301" s="169"/>
      <c r="BK301" s="169"/>
      <c r="BL301" s="169"/>
      <c r="BM301" s="170"/>
      <c r="BN301" s="170"/>
      <c r="BO301" s="170"/>
      <c r="BP301" s="170"/>
      <c r="BQ301" s="171" t="str">
        <f t="shared" si="35"/>
        <v/>
      </c>
      <c r="BR301" s="764" t="str">
        <f t="shared" si="36"/>
        <v/>
      </c>
      <c r="BS301" s="820"/>
      <c r="BT301" s="805"/>
      <c r="BU301" s="805"/>
      <c r="BV301" s="808"/>
    </row>
    <row r="302" spans="1:74" ht="150" customHeight="1" x14ac:dyDescent="0.25">
      <c r="A302" s="1062"/>
      <c r="B302" s="928"/>
      <c r="C302" s="1179"/>
      <c r="D302" s="827" t="s">
        <v>1533</v>
      </c>
      <c r="E302" s="830" t="s">
        <v>646</v>
      </c>
      <c r="F302" s="833">
        <v>4</v>
      </c>
      <c r="G302" s="803" t="s">
        <v>1930</v>
      </c>
      <c r="H302" s="836" t="s">
        <v>1374</v>
      </c>
      <c r="I302" s="797" t="s">
        <v>1344</v>
      </c>
      <c r="J302" s="839" t="s">
        <v>3020</v>
      </c>
      <c r="K302" s="842" t="s">
        <v>324</v>
      </c>
      <c r="L302" s="803" t="s">
        <v>325</v>
      </c>
      <c r="M302" s="873" t="s">
        <v>1535</v>
      </c>
      <c r="N302" s="803" t="s">
        <v>2916</v>
      </c>
      <c r="O302" s="803" t="s">
        <v>2917</v>
      </c>
      <c r="P302" s="803" t="s">
        <v>609</v>
      </c>
      <c r="Q302" s="1387" t="s">
        <v>609</v>
      </c>
      <c r="R302" s="1252" t="s">
        <v>252</v>
      </c>
      <c r="S302" s="1384">
        <f>IF(R302="Muy Alta",100%,IF(R302="Alta",80%,IF(R302="Media",60%,IF(R302="Baja",40%,IF(R302="Muy Baja",20%,"")))))</f>
        <v>0.4</v>
      </c>
      <c r="T302" s="1252" t="s">
        <v>253</v>
      </c>
      <c r="U302" s="1384">
        <f>IF(T302="Catastrófico",100%,IF(T302="Mayor",80%,IF(T302="Moderado",60%,IF(T302="Menor",40%,IF(T302="Leve",20%,"")))))</f>
        <v>0.4</v>
      </c>
      <c r="V302" s="1252" t="s">
        <v>253</v>
      </c>
      <c r="W302" s="1384">
        <f>IF(V302="Catastrófico",100%,IF(V302="Mayor",80%,IF(V302="Moderado",60%,IF(V302="Menor",40%,IF(V302="Leve",20%,"")))))</f>
        <v>0.4</v>
      </c>
      <c r="X302" s="863" t="str">
        <f>IF(Y302=100%,"Catastrófico",IF(Y302=80%,"Mayor",IF(Y302=60%,"Moderado",IF(Y302=40%,"Menor",IF(Y302=20%,"Leve","")))))</f>
        <v>Menor</v>
      </c>
      <c r="Y302" s="1384">
        <f>IF(AND(U302="",W302=""),"",MAX(U302,W302))</f>
        <v>0.4</v>
      </c>
      <c r="Z302" s="1384" t="str">
        <f>CONCATENATE(R302,X302)</f>
        <v>BajaMenor</v>
      </c>
      <c r="AA302" s="863" t="str">
        <f>IF(Z302="Muy AltaLeve","Alto",IF(Z302="Muy AltaMenor","Alto",IF(Z302="Muy AltaModerado","Alto",IF(Z302="Muy AltaMayor","Alto",IF(Z302="Muy AltaCatastrófico","Extremo",IF(Z302="AltaLeve","Moderado",IF(Z302="AltaMenor","Moderado",IF(Z302="AltaModerado","Alto",IF(Z302="AltaMayor","Alto",IF(Z302="AltaCatastrófico","Extremo",IF(Z302="MediaLeve","Moderado",IF(Z302="MediaMenor","Moderado",IF(Z302="MediaModerado","Moderado",IF(Z302="MediaMayor","Alto",IF(Z302="MediaCatastrófico","Extremo",IF(Z302="BajaLeve","Bajo",IF(Z302="BajaMenor","Moderado",IF(Z302="BajaModerado","Moderado",IF(Z302="BajaMayor","Alto",IF(Z302="BajaCatastrófico","Extremo",IF(Z302="Muy BajaLeve","Bajo",IF(Z302="Muy BajaMenor","Bajo",IF(Z302="Muy BajaModerado","Moderado",IF(Z302="Muy BajaMayor","Alto",IF(Z302="Muy BajaCatastrófico","Extremo","")))))))))))))))))))))))))</f>
        <v>Moderado</v>
      </c>
      <c r="AB302" s="98">
        <v>1</v>
      </c>
      <c r="AC302" s="151" t="s">
        <v>1709</v>
      </c>
      <c r="AD302" s="9" t="s">
        <v>1658</v>
      </c>
      <c r="AE302" s="9" t="s">
        <v>1710</v>
      </c>
      <c r="AF302" s="100" t="str">
        <f t="shared" si="27"/>
        <v>Probabilidad</v>
      </c>
      <c r="AG302" s="10" t="s">
        <v>286</v>
      </c>
      <c r="AH302" s="775">
        <f t="shared" si="28"/>
        <v>0.15</v>
      </c>
      <c r="AI302" s="10" t="s">
        <v>217</v>
      </c>
      <c r="AJ302" s="775">
        <f t="shared" si="29"/>
        <v>0.15</v>
      </c>
      <c r="AK302" s="102">
        <f t="shared" si="30"/>
        <v>0.3</v>
      </c>
      <c r="AL302" s="101">
        <f>IFERROR(IF(AF302="Probabilidad",(S302-(+S302*AK302)),IF(AF302="Impacto",S302,"")),"")</f>
        <v>0.28000000000000003</v>
      </c>
      <c r="AM302" s="101">
        <f>IFERROR(IF(AF302="Impacto",(Y302-(+Y302*AK302)),IF(AF302="Probabilidad",Y302,"")),"")</f>
        <v>0.4</v>
      </c>
      <c r="AN302" s="51" t="s">
        <v>952</v>
      </c>
      <c r="AO302" s="51" t="s">
        <v>247</v>
      </c>
      <c r="AP302" s="51" t="s">
        <v>243</v>
      </c>
      <c r="AQ302" s="51" t="s">
        <v>221</v>
      </c>
      <c r="AR302" s="866" t="s">
        <v>1578</v>
      </c>
      <c r="AS302" s="854">
        <f>S302</f>
        <v>0.4</v>
      </c>
      <c r="AT302" s="854">
        <f>IF(AL302="","",MIN(AL302:AL307))</f>
        <v>0.16800000000000001</v>
      </c>
      <c r="AU302" s="851" t="str">
        <f>IFERROR(IF(AT302="","",IF(AT302&lt;=0.2,"Muy Baja",IF(AT302&lt;=0.4,"Baja",IF(AT302&lt;=0.6,"Media",IF(AT302&lt;=0.8,"Alta","Muy Alta"))))),"")</f>
        <v>Muy Baja</v>
      </c>
      <c r="AV302" s="854">
        <f>Y302</f>
        <v>0.4</v>
      </c>
      <c r="AW302" s="854">
        <f>IF(AM302="","",MIN(AM302:AM307))</f>
        <v>0.30000000000000004</v>
      </c>
      <c r="AX302" s="851" t="str">
        <f>IFERROR(IF(AW302="","",IF(AW302&lt;=0.2,"Leve",IF(AW302&lt;=0.4,"Menor",IF(AW302&lt;=0.6,"Moderado",IF(AW302&lt;=0.8,"Mayor","Catastrófico"))))),"")</f>
        <v>Menor</v>
      </c>
      <c r="AY302" s="851" t="str">
        <f>AA302</f>
        <v>Moderado</v>
      </c>
      <c r="AZ302" s="851" t="str">
        <f>IFERROR(IF(OR(AND(AU302="Muy Baja",AX302="Leve"),AND(AU302="Muy Baja",AX302="Menor"),AND(AU302="Baja",AX302="Leve")),"Bajo",IF(OR(AND(AU302="Muy baja",AX302="Moderado"),AND(AU302="Baja",AX302="Menor"),AND(AU302="Baja",AX302="Moderado"),AND(AU302="Media",AX302="Leve"),AND(AU302="Media",AX302="Menor"),AND(AU302="Media",AX302="Moderado"),AND(AU302="Alta",AX302="Leve"),AND(AU302="Alta",AX302="Menor")),"Moderado",IF(OR(AND(AU302="Muy Baja",AX302="Mayor"),AND(AU302="Baja",AX302="Mayor"),AND(AU302="Media",AX302="Mayor"),AND(AU302="Alta",AX302="Moderado"),AND(AU302="Alta",AX302="Mayor"),AND(AU302="Muy Alta",AX302="Leve"),AND(AU302="Muy Alta",AX302="Menor"),AND(AU302="Muy Alta",AX302="Moderado"),AND(AU302="Muy Alta",AX302="Mayor")),"Alto",IF(OR(AND(AU302="Muy Baja",AX302="Catastrófico"),AND(AU302="Baja",AX302="Catastrófico"),AND(AU302="Media",AX302="Catastrófico"),AND(AU302="Alta",AX302="Catastrófico"),AND(AU302="Muy Alta",AX302="Catastrófico")),"Extremo","")))),"")</f>
        <v>Bajo</v>
      </c>
      <c r="BA302" s="797" t="s">
        <v>257</v>
      </c>
      <c r="BB302" s="47"/>
      <c r="BC302" s="47"/>
      <c r="BD302" s="104" t="str">
        <f t="shared" si="34"/>
        <v/>
      </c>
      <c r="BE302" s="9"/>
      <c r="BF302" s="9"/>
      <c r="BG302" s="9"/>
      <c r="BH302" s="9"/>
      <c r="BI302" s="47"/>
      <c r="BJ302" s="47"/>
      <c r="BK302" s="47"/>
      <c r="BL302" s="47"/>
      <c r="BM302" s="49"/>
      <c r="BN302" s="49"/>
      <c r="BO302" s="49"/>
      <c r="BP302" s="49"/>
      <c r="BQ302" s="105" t="str">
        <f t="shared" si="35"/>
        <v/>
      </c>
      <c r="BR302" s="761" t="str">
        <f t="shared" si="36"/>
        <v/>
      </c>
      <c r="BS302" s="818" t="s">
        <v>609</v>
      </c>
      <c r="BT302" s="803" t="s">
        <v>2914</v>
      </c>
      <c r="BU302" s="803" t="s">
        <v>278</v>
      </c>
      <c r="BV302" s="806" t="s">
        <v>609</v>
      </c>
    </row>
    <row r="303" spans="1:74" ht="171.75" x14ac:dyDescent="0.25">
      <c r="A303" s="1062"/>
      <c r="B303" s="928"/>
      <c r="C303" s="1179"/>
      <c r="D303" s="828"/>
      <c r="E303" s="831"/>
      <c r="F303" s="834"/>
      <c r="G303" s="804"/>
      <c r="H303" s="837"/>
      <c r="I303" s="798"/>
      <c r="J303" s="840"/>
      <c r="K303" s="843"/>
      <c r="L303" s="804"/>
      <c r="M303" s="874"/>
      <c r="N303" s="804"/>
      <c r="O303" s="804"/>
      <c r="P303" s="804"/>
      <c r="Q303" s="1388"/>
      <c r="R303" s="1253"/>
      <c r="S303" s="1385"/>
      <c r="T303" s="1253"/>
      <c r="U303" s="1385"/>
      <c r="V303" s="1253"/>
      <c r="W303" s="1385"/>
      <c r="X303" s="864"/>
      <c r="Y303" s="1385"/>
      <c r="Z303" s="1385"/>
      <c r="AA303" s="864"/>
      <c r="AB303" s="152">
        <v>2</v>
      </c>
      <c r="AC303" s="151" t="s">
        <v>1931</v>
      </c>
      <c r="AD303" s="151" t="s">
        <v>1928</v>
      </c>
      <c r="AE303" s="151" t="s">
        <v>1932</v>
      </c>
      <c r="AF303" s="147" t="str">
        <f t="shared" si="27"/>
        <v>Probabilidad</v>
      </c>
      <c r="AG303" s="153" t="s">
        <v>216</v>
      </c>
      <c r="AH303" s="776">
        <f t="shared" si="28"/>
        <v>0.25</v>
      </c>
      <c r="AI303" s="153" t="s">
        <v>217</v>
      </c>
      <c r="AJ303" s="776">
        <f t="shared" si="29"/>
        <v>0.15</v>
      </c>
      <c r="AK303" s="149">
        <f t="shared" si="30"/>
        <v>0.4</v>
      </c>
      <c r="AL303" s="154">
        <f>IFERROR(IF(AND(AF302="Probabilidad",AF303="Probabilidad"),(AL302-(+AL302*AK303)),IF(AF303="Probabilidad",(S302-(+S302*AK303)),IF(AF303="Impacto",AL302,""))),"")</f>
        <v>0.16800000000000001</v>
      </c>
      <c r="AM303" s="154">
        <f>IFERROR(IF(AND(AF302="Impacto",AF303="Impacto"),(AM302-(+AM302*AK303)),IF(AF303="Impacto",(Y302-(+Y302*AK303)),IF(AF303="Probabilidad",AM302,""))),"")</f>
        <v>0.4</v>
      </c>
      <c r="AN303" s="155" t="s">
        <v>218</v>
      </c>
      <c r="AO303" s="155" t="s">
        <v>296</v>
      </c>
      <c r="AP303" s="155" t="s">
        <v>243</v>
      </c>
      <c r="AQ303" s="155" t="s">
        <v>221</v>
      </c>
      <c r="AR303" s="837"/>
      <c r="AS303" s="855"/>
      <c r="AT303" s="855"/>
      <c r="AU303" s="852"/>
      <c r="AV303" s="855"/>
      <c r="AW303" s="855"/>
      <c r="AX303" s="852"/>
      <c r="AY303" s="852"/>
      <c r="AZ303" s="852"/>
      <c r="BA303" s="798"/>
      <c r="BB303" s="131"/>
      <c r="BC303" s="131"/>
      <c r="BD303" s="175" t="str">
        <f t="shared" si="34"/>
        <v/>
      </c>
      <c r="BE303" s="151"/>
      <c r="BF303" s="151"/>
      <c r="BG303" s="151"/>
      <c r="BH303" s="151"/>
      <c r="BI303" s="131"/>
      <c r="BJ303" s="131"/>
      <c r="BK303" s="131"/>
      <c r="BL303" s="131"/>
      <c r="BM303" s="157"/>
      <c r="BN303" s="157"/>
      <c r="BO303" s="157"/>
      <c r="BP303" s="157"/>
      <c r="BQ303" s="158" t="str">
        <f t="shared" si="35"/>
        <v/>
      </c>
      <c r="BR303" s="762" t="str">
        <f t="shared" si="36"/>
        <v/>
      </c>
      <c r="BS303" s="819"/>
      <c r="BT303" s="804"/>
      <c r="BU303" s="804"/>
      <c r="BV303" s="807"/>
    </row>
    <row r="304" spans="1:74" ht="171.75" x14ac:dyDescent="0.25">
      <c r="A304" s="1062"/>
      <c r="B304" s="928"/>
      <c r="C304" s="1179"/>
      <c r="D304" s="828"/>
      <c r="E304" s="831"/>
      <c r="F304" s="834"/>
      <c r="G304" s="804"/>
      <c r="H304" s="837"/>
      <c r="I304" s="798"/>
      <c r="J304" s="840"/>
      <c r="K304" s="843"/>
      <c r="L304" s="804"/>
      <c r="M304" s="874"/>
      <c r="N304" s="804"/>
      <c r="O304" s="804"/>
      <c r="P304" s="804"/>
      <c r="Q304" s="1388"/>
      <c r="R304" s="1253"/>
      <c r="S304" s="1385"/>
      <c r="T304" s="1253"/>
      <c r="U304" s="1385"/>
      <c r="V304" s="1253"/>
      <c r="W304" s="1385"/>
      <c r="X304" s="864"/>
      <c r="Y304" s="1385"/>
      <c r="Z304" s="1385"/>
      <c r="AA304" s="864"/>
      <c r="AB304" s="152">
        <v>3</v>
      </c>
      <c r="AC304" s="151" t="s">
        <v>1933</v>
      </c>
      <c r="AD304" s="151">
        <v>4</v>
      </c>
      <c r="AE304" s="151" t="s">
        <v>1921</v>
      </c>
      <c r="AF304" s="147" t="str">
        <f t="shared" si="27"/>
        <v>Impacto</v>
      </c>
      <c r="AG304" s="153" t="s">
        <v>267</v>
      </c>
      <c r="AH304" s="776">
        <f t="shared" si="28"/>
        <v>0.1</v>
      </c>
      <c r="AI304" s="153" t="s">
        <v>217</v>
      </c>
      <c r="AJ304" s="776">
        <f t="shared" si="29"/>
        <v>0.15</v>
      </c>
      <c r="AK304" s="149">
        <f t="shared" si="30"/>
        <v>0.25</v>
      </c>
      <c r="AL304" s="154">
        <f>IFERROR(IF(AND(AF303="Probabilidad",AF304="Probabilidad"),(AL303-(+AL303*AK304)),IF(AND(AF303="Impacto",AF304="Probabilidad"),(AL302-(+AL302*AK304)),IF(AF304="Impacto",AL303,""))),"")</f>
        <v>0.16800000000000001</v>
      </c>
      <c r="AM304" s="154">
        <f>IFERROR(IF(AND(AF303="Impacto",AF304="Impacto"),(AM303-(+AM303*AK304)),IF(AND(AF303="Probabilidad",AF304="Impacto"),(AM302-(+AM302*AK304)),IF(AF304="Probabilidad",AM303,""))),"")</f>
        <v>0.30000000000000004</v>
      </c>
      <c r="AN304" s="155" t="s">
        <v>952</v>
      </c>
      <c r="AO304" s="155" t="s">
        <v>296</v>
      </c>
      <c r="AP304" s="155" t="s">
        <v>243</v>
      </c>
      <c r="AQ304" s="155" t="s">
        <v>221</v>
      </c>
      <c r="AR304" s="837"/>
      <c r="AS304" s="855"/>
      <c r="AT304" s="855"/>
      <c r="AU304" s="852"/>
      <c r="AV304" s="855"/>
      <c r="AW304" s="855"/>
      <c r="AX304" s="852"/>
      <c r="AY304" s="852"/>
      <c r="AZ304" s="852"/>
      <c r="BA304" s="798"/>
      <c r="BB304" s="131"/>
      <c r="BC304" s="131"/>
      <c r="BD304" s="175" t="str">
        <f t="shared" si="34"/>
        <v/>
      </c>
      <c r="BE304" s="151"/>
      <c r="BF304" s="151"/>
      <c r="BG304" s="151"/>
      <c r="BH304" s="151"/>
      <c r="BI304" s="131"/>
      <c r="BJ304" s="131"/>
      <c r="BK304" s="131"/>
      <c r="BL304" s="131"/>
      <c r="BM304" s="157"/>
      <c r="BN304" s="157"/>
      <c r="BO304" s="157"/>
      <c r="BP304" s="157"/>
      <c r="BQ304" s="158" t="str">
        <f t="shared" si="35"/>
        <v/>
      </c>
      <c r="BR304" s="762" t="str">
        <f t="shared" si="36"/>
        <v/>
      </c>
      <c r="BS304" s="819"/>
      <c r="BT304" s="804"/>
      <c r="BU304" s="804"/>
      <c r="BV304" s="807"/>
    </row>
    <row r="305" spans="1:74" x14ac:dyDescent="0.25">
      <c r="A305" s="1062"/>
      <c r="B305" s="928"/>
      <c r="C305" s="1179"/>
      <c r="D305" s="828"/>
      <c r="E305" s="831"/>
      <c r="F305" s="834"/>
      <c r="G305" s="804"/>
      <c r="H305" s="837"/>
      <c r="I305" s="798"/>
      <c r="J305" s="840"/>
      <c r="K305" s="843"/>
      <c r="L305" s="804"/>
      <c r="M305" s="874"/>
      <c r="N305" s="804"/>
      <c r="O305" s="804"/>
      <c r="P305" s="804"/>
      <c r="Q305" s="1388"/>
      <c r="R305" s="1253"/>
      <c r="S305" s="1385"/>
      <c r="T305" s="1253"/>
      <c r="U305" s="1385"/>
      <c r="V305" s="1253"/>
      <c r="W305" s="1385"/>
      <c r="X305" s="864"/>
      <c r="Y305" s="1385"/>
      <c r="Z305" s="1385"/>
      <c r="AA305" s="864"/>
      <c r="AB305" s="152">
        <v>4</v>
      </c>
      <c r="AC305" s="151"/>
      <c r="AD305" s="151"/>
      <c r="AE305" s="151"/>
      <c r="AF305" s="147" t="str">
        <f t="shared" si="27"/>
        <v/>
      </c>
      <c r="AG305" s="153"/>
      <c r="AH305" s="776" t="str">
        <f t="shared" si="28"/>
        <v/>
      </c>
      <c r="AI305" s="153"/>
      <c r="AJ305" s="776" t="str">
        <f t="shared" si="29"/>
        <v/>
      </c>
      <c r="AK305" s="149" t="str">
        <f t="shared" si="30"/>
        <v/>
      </c>
      <c r="AL305" s="154" t="str">
        <f>IFERROR(IF(AND(AF304="Probabilidad",AF305="Probabilidad"),(AL304-(+AL304*AK305)),IF(AND(AF304="Impacto",AF305="Probabilidad"),(AL303-(+AL303*AK305)),IF(AF305="Impacto",AL304,""))),"")</f>
        <v/>
      </c>
      <c r="AM305" s="154" t="str">
        <f>IFERROR(IF(AND(AF304="Impacto",AF305="Impacto"),(AM304-(+AM304*AK305)),IF(AND(AF304="Probabilidad",AF305="Impacto"),(AM303-(+AM303*AK305)),IF(AF305="Probabilidad",AM304,""))),"")</f>
        <v/>
      </c>
      <c r="AN305" s="155"/>
      <c r="AO305" s="155"/>
      <c r="AP305" s="155"/>
      <c r="AQ305" s="155"/>
      <c r="AR305" s="837"/>
      <c r="AS305" s="855"/>
      <c r="AT305" s="855"/>
      <c r="AU305" s="852"/>
      <c r="AV305" s="855"/>
      <c r="AW305" s="855"/>
      <c r="AX305" s="852"/>
      <c r="AY305" s="852"/>
      <c r="AZ305" s="852"/>
      <c r="BA305" s="798"/>
      <c r="BB305" s="131"/>
      <c r="BC305" s="131"/>
      <c r="BD305" s="175" t="str">
        <f t="shared" si="34"/>
        <v/>
      </c>
      <c r="BE305" s="151"/>
      <c r="BF305" s="151"/>
      <c r="BG305" s="151"/>
      <c r="BH305" s="151"/>
      <c r="BI305" s="131"/>
      <c r="BJ305" s="131"/>
      <c r="BK305" s="131"/>
      <c r="BL305" s="131"/>
      <c r="BM305" s="157"/>
      <c r="BN305" s="157"/>
      <c r="BO305" s="157"/>
      <c r="BP305" s="157"/>
      <c r="BQ305" s="158" t="str">
        <f t="shared" si="35"/>
        <v/>
      </c>
      <c r="BR305" s="762" t="str">
        <f t="shared" si="36"/>
        <v/>
      </c>
      <c r="BS305" s="819"/>
      <c r="BT305" s="804"/>
      <c r="BU305" s="804"/>
      <c r="BV305" s="807"/>
    </row>
    <row r="306" spans="1:74" x14ac:dyDescent="0.25">
      <c r="A306" s="1062"/>
      <c r="B306" s="928"/>
      <c r="C306" s="1179"/>
      <c r="D306" s="828"/>
      <c r="E306" s="831"/>
      <c r="F306" s="834"/>
      <c r="G306" s="804"/>
      <c r="H306" s="837"/>
      <c r="I306" s="798"/>
      <c r="J306" s="840"/>
      <c r="K306" s="843"/>
      <c r="L306" s="804"/>
      <c r="M306" s="874"/>
      <c r="N306" s="804"/>
      <c r="O306" s="804"/>
      <c r="P306" s="804"/>
      <c r="Q306" s="1388"/>
      <c r="R306" s="1253"/>
      <c r="S306" s="1385"/>
      <c r="T306" s="1253"/>
      <c r="U306" s="1385"/>
      <c r="V306" s="1253"/>
      <c r="W306" s="1385"/>
      <c r="X306" s="864"/>
      <c r="Y306" s="1385"/>
      <c r="Z306" s="1385"/>
      <c r="AA306" s="864"/>
      <c r="AB306" s="152">
        <v>5</v>
      </c>
      <c r="AC306" s="151"/>
      <c r="AD306" s="151"/>
      <c r="AE306" s="151"/>
      <c r="AF306" s="147" t="str">
        <f t="shared" si="27"/>
        <v/>
      </c>
      <c r="AG306" s="153"/>
      <c r="AH306" s="776" t="str">
        <f t="shared" si="28"/>
        <v/>
      </c>
      <c r="AI306" s="153"/>
      <c r="AJ306" s="776" t="str">
        <f t="shared" si="29"/>
        <v/>
      </c>
      <c r="AK306" s="149" t="str">
        <f t="shared" si="30"/>
        <v/>
      </c>
      <c r="AL306" s="154" t="str">
        <f>IFERROR(IF(AND(AF305="Probabilidad",AF306="Probabilidad"),(AL305-(+AL305*AK306)),IF(AND(AF305="Impacto",AF306="Probabilidad"),(AL304-(+AL304*AK306)),IF(AF306="Impacto",AL305,""))),"")</f>
        <v/>
      </c>
      <c r="AM306" s="154" t="str">
        <f>IFERROR(IF(AND(AF305="Impacto",AF306="Impacto"),(AM305-(+AM305*AK306)),IF(AND(AF305="Probabilidad",AF306="Impacto"),(AM304-(+AM304*AK306)),IF(AF306="Probabilidad",AM305,""))),"")</f>
        <v/>
      </c>
      <c r="AN306" s="155"/>
      <c r="AO306" s="155"/>
      <c r="AP306" s="155"/>
      <c r="AQ306" s="155"/>
      <c r="AR306" s="837"/>
      <c r="AS306" s="855"/>
      <c r="AT306" s="855"/>
      <c r="AU306" s="852"/>
      <c r="AV306" s="855"/>
      <c r="AW306" s="855"/>
      <c r="AX306" s="852"/>
      <c r="AY306" s="852"/>
      <c r="AZ306" s="852"/>
      <c r="BA306" s="798"/>
      <c r="BB306" s="131"/>
      <c r="BC306" s="131"/>
      <c r="BD306" s="175" t="str">
        <f t="shared" si="34"/>
        <v/>
      </c>
      <c r="BE306" s="151"/>
      <c r="BF306" s="151"/>
      <c r="BG306" s="151"/>
      <c r="BH306" s="151"/>
      <c r="BI306" s="131"/>
      <c r="BJ306" s="131"/>
      <c r="BK306" s="131"/>
      <c r="BL306" s="131"/>
      <c r="BM306" s="157"/>
      <c r="BN306" s="157"/>
      <c r="BO306" s="157"/>
      <c r="BP306" s="157"/>
      <c r="BQ306" s="158" t="str">
        <f t="shared" si="35"/>
        <v/>
      </c>
      <c r="BR306" s="762" t="str">
        <f t="shared" si="36"/>
        <v/>
      </c>
      <c r="BS306" s="819"/>
      <c r="BT306" s="804"/>
      <c r="BU306" s="804"/>
      <c r="BV306" s="807"/>
    </row>
    <row r="307" spans="1:74" ht="15.75" thickBot="1" x14ac:dyDescent="0.3">
      <c r="A307" s="1062"/>
      <c r="B307" s="928"/>
      <c r="C307" s="1179"/>
      <c r="D307" s="829"/>
      <c r="E307" s="832"/>
      <c r="F307" s="835"/>
      <c r="G307" s="805"/>
      <c r="H307" s="838"/>
      <c r="I307" s="799"/>
      <c r="J307" s="841"/>
      <c r="K307" s="844"/>
      <c r="L307" s="805"/>
      <c r="M307" s="875"/>
      <c r="N307" s="805"/>
      <c r="O307" s="805"/>
      <c r="P307" s="805"/>
      <c r="Q307" s="1389"/>
      <c r="R307" s="1254"/>
      <c r="S307" s="1386"/>
      <c r="T307" s="1254"/>
      <c r="U307" s="1386"/>
      <c r="V307" s="1254"/>
      <c r="W307" s="1386"/>
      <c r="X307" s="865"/>
      <c r="Y307" s="1386"/>
      <c r="Z307" s="1386"/>
      <c r="AA307" s="865"/>
      <c r="AB307" s="164">
        <v>6</v>
      </c>
      <c r="AC307" s="162"/>
      <c r="AD307" s="162"/>
      <c r="AE307" s="162"/>
      <c r="AF307" s="177" t="str">
        <f t="shared" si="27"/>
        <v/>
      </c>
      <c r="AG307" s="165"/>
      <c r="AH307" s="777" t="str">
        <f t="shared" si="28"/>
        <v/>
      </c>
      <c r="AI307" s="165"/>
      <c r="AJ307" s="777" t="str">
        <f t="shared" si="29"/>
        <v/>
      </c>
      <c r="AK307" s="166" t="str">
        <f t="shared" si="30"/>
        <v/>
      </c>
      <c r="AL307" s="154" t="str">
        <f>IFERROR(IF(AND(AF306="Probabilidad",AF307="Probabilidad"),(AL306-(+AL306*AK307)),IF(AND(AF306="Impacto",AF307="Probabilidad"),(AL305-(+AL305*AK307)),IF(AF307="Impacto",AL306,""))),"")</f>
        <v/>
      </c>
      <c r="AM307" s="154" t="str">
        <f>IFERROR(IF(AND(AF306="Impacto",AF307="Impacto"),(AM306-(+AM306*AK307)),IF(AND(AF306="Probabilidad",AF307="Impacto"),(AM305-(+AM305*AK307)),IF(AF307="Probabilidad",AM306,""))),"")</f>
        <v/>
      </c>
      <c r="AN307" s="52"/>
      <c r="AO307" s="52"/>
      <c r="AP307" s="52"/>
      <c r="AQ307" s="52"/>
      <c r="AR307" s="838"/>
      <c r="AS307" s="856"/>
      <c r="AT307" s="856"/>
      <c r="AU307" s="853"/>
      <c r="AV307" s="856"/>
      <c r="AW307" s="856"/>
      <c r="AX307" s="853"/>
      <c r="AY307" s="853"/>
      <c r="AZ307" s="853"/>
      <c r="BA307" s="799"/>
      <c r="BB307" s="169"/>
      <c r="BC307" s="169"/>
      <c r="BD307" s="178" t="str">
        <f t="shared" si="34"/>
        <v/>
      </c>
      <c r="BE307" s="162"/>
      <c r="BF307" s="162"/>
      <c r="BG307" s="162"/>
      <c r="BH307" s="162"/>
      <c r="BI307" s="169"/>
      <c r="BJ307" s="169"/>
      <c r="BK307" s="169"/>
      <c r="BL307" s="169"/>
      <c r="BM307" s="170"/>
      <c r="BN307" s="170"/>
      <c r="BO307" s="170"/>
      <c r="BP307" s="170"/>
      <c r="BQ307" s="171" t="str">
        <f t="shared" si="35"/>
        <v/>
      </c>
      <c r="BR307" s="764" t="str">
        <f t="shared" si="36"/>
        <v/>
      </c>
      <c r="BS307" s="820"/>
      <c r="BT307" s="805"/>
      <c r="BU307" s="805"/>
      <c r="BV307" s="808"/>
    </row>
    <row r="308" spans="1:74" ht="171.75" customHeight="1" x14ac:dyDescent="0.25">
      <c r="A308" s="1062"/>
      <c r="B308" s="928"/>
      <c r="C308" s="1179"/>
      <c r="D308" s="827" t="s">
        <v>1533</v>
      </c>
      <c r="E308" s="830" t="s">
        <v>646</v>
      </c>
      <c r="F308" s="833">
        <v>5</v>
      </c>
      <c r="G308" s="803" t="s">
        <v>1934</v>
      </c>
      <c r="H308" s="836" t="s">
        <v>1376</v>
      </c>
      <c r="I308" s="797" t="s">
        <v>1347</v>
      </c>
      <c r="J308" s="839" t="s">
        <v>3021</v>
      </c>
      <c r="K308" s="842" t="s">
        <v>324</v>
      </c>
      <c r="L308" s="803" t="s">
        <v>618</v>
      </c>
      <c r="M308" s="873" t="s">
        <v>1535</v>
      </c>
      <c r="N308" s="803" t="s">
        <v>1935</v>
      </c>
      <c r="O308" s="803" t="s">
        <v>1936</v>
      </c>
      <c r="P308" s="848" t="s">
        <v>609</v>
      </c>
      <c r="Q308" s="1374" t="s">
        <v>609</v>
      </c>
      <c r="R308" s="797" t="s">
        <v>252</v>
      </c>
      <c r="S308" s="1371">
        <f>IF(R308="Muy Alta",100%,IF(R308="Alta",80%,IF(R308="Media",60%,IF(R308="Baja",40%,IF(R308="Muy Baja",20%,"")))))</f>
        <v>0.4</v>
      </c>
      <c r="T308" s="797" t="s">
        <v>328</v>
      </c>
      <c r="U308" s="1371">
        <f>IF(T308="Catastrófico",100%,IF(T308="Mayor",80%,IF(T308="Moderado",60%,IF(T308="Menor",40%,IF(T308="Leve",20%,"")))))</f>
        <v>0.2</v>
      </c>
      <c r="V308" s="797" t="s">
        <v>253</v>
      </c>
      <c r="W308" s="1371">
        <f>IF(V308="Catastrófico",100%,IF(V308="Mayor",80%,IF(V308="Moderado",60%,IF(V308="Menor",40%,IF(V308="Leve",20%,"")))))</f>
        <v>0.4</v>
      </c>
      <c r="X308" s="863" t="str">
        <f>IF(Y308=100%,"Catastrófico",IF(Y308=80%,"Mayor",IF(Y308=60%,"Moderado",IF(Y308=40%,"Menor",IF(Y308=20%,"Leve","")))))</f>
        <v>Menor</v>
      </c>
      <c r="Y308" s="1371">
        <f>IF(AND(U308="",W308=""),"",MAX(U308,W308))</f>
        <v>0.4</v>
      </c>
      <c r="Z308" s="1371" t="str">
        <f>CONCATENATE(R308,X308)</f>
        <v>BajaMenor</v>
      </c>
      <c r="AA308" s="851" t="str">
        <f>IF(Z308="Muy AltaLeve","Alto",IF(Z308="Muy AltaMenor","Alto",IF(Z308="Muy AltaModerado","Alto",IF(Z308="Muy AltaMayor","Alto",IF(Z308="Muy AltaCatastrófico","Extremo",IF(Z308="AltaLeve","Moderado",IF(Z308="AltaMenor","Moderado",IF(Z308="AltaModerado","Alto",IF(Z308="AltaMayor","Alto",IF(Z308="AltaCatastrófico","Extremo",IF(Z308="MediaLeve","Moderado",IF(Z308="MediaMenor","Moderado",IF(Z308="MediaModerado","Moderado",IF(Z308="MediaMayor","Alto",IF(Z308="MediaCatastrófico","Extremo",IF(Z308="BajaLeve","Bajo",IF(Z308="BajaMenor","Moderado",IF(Z308="BajaModerado","Moderado",IF(Z308="BajaMayor","Alto",IF(Z308="BajaCatastrófico","Extremo",IF(Z308="Muy BajaLeve","Bajo",IF(Z308="Muy BajaMenor","Bajo",IF(Z308="Muy BajaModerado","Moderado",IF(Z308="Muy BajaMayor","Alto",IF(Z308="Muy BajaCatastrófico","Extremo","")))))))))))))))))))))))))</f>
        <v>Moderado</v>
      </c>
      <c r="AB308" s="98">
        <v>1</v>
      </c>
      <c r="AC308" s="9" t="s">
        <v>1937</v>
      </c>
      <c r="AD308" s="9" t="s">
        <v>1938</v>
      </c>
      <c r="AE308" s="9" t="s">
        <v>1793</v>
      </c>
      <c r="AF308" s="234" t="str">
        <f t="shared" si="27"/>
        <v>Probabilidad</v>
      </c>
      <c r="AG308" s="10" t="s">
        <v>1794</v>
      </c>
      <c r="AH308" s="775">
        <f t="shared" si="28"/>
        <v>0.25</v>
      </c>
      <c r="AI308" s="10" t="s">
        <v>1939</v>
      </c>
      <c r="AJ308" s="775">
        <f t="shared" si="29"/>
        <v>0.15</v>
      </c>
      <c r="AK308" s="102">
        <f t="shared" si="30"/>
        <v>0.4</v>
      </c>
      <c r="AL308" s="101">
        <f>IFERROR(IF(AF308="Probabilidad",(S308-(+S308*AK308)),IF(AF308="Impacto",S308,"")),"")</f>
        <v>0.24</v>
      </c>
      <c r="AM308" s="101">
        <f>IFERROR(IF(AF308="Impacto",(Y308-(+Y308*AK308)),IF(AF308="Probabilidad",Y308,"")),"")</f>
        <v>0.4</v>
      </c>
      <c r="AN308" s="51" t="s">
        <v>218</v>
      </c>
      <c r="AO308" s="51" t="s">
        <v>296</v>
      </c>
      <c r="AP308" s="51" t="s">
        <v>243</v>
      </c>
      <c r="AQ308" s="51" t="s">
        <v>221</v>
      </c>
      <c r="AR308" s="866" t="s">
        <v>1900</v>
      </c>
      <c r="AS308" s="854">
        <f>S308</f>
        <v>0.4</v>
      </c>
      <c r="AT308" s="854">
        <f>IF(AL308="","",MIN(AL308:AL313))</f>
        <v>0.16799999999999998</v>
      </c>
      <c r="AU308" s="851" t="str">
        <f>IFERROR(IF(AT308="","",IF(AT308&lt;=0.2,"Muy Baja",IF(AT308&lt;=0.4,"Baja",IF(AT308&lt;=0.6,"Media",IF(AT308&lt;=0.8,"Alta","Muy Alta"))))),"")</f>
        <v>Muy Baja</v>
      </c>
      <c r="AV308" s="854">
        <f>Y308</f>
        <v>0.4</v>
      </c>
      <c r="AW308" s="854">
        <f>IF(AM308="","",MIN(AM308:AM313))</f>
        <v>0.30000000000000004</v>
      </c>
      <c r="AX308" s="851" t="str">
        <f>IFERROR(IF(AW308="","",IF(AW308&lt;=0.2,"Leve",IF(AW308&lt;=0.4,"Menor",IF(AW308&lt;=0.6,"Moderado",IF(AW308&lt;=0.8,"Mayor","Catastrófico"))))),"")</f>
        <v>Menor</v>
      </c>
      <c r="AY308" s="851" t="str">
        <f>AA308</f>
        <v>Moderado</v>
      </c>
      <c r="AZ308" s="851" t="str">
        <f>IFERROR(IF(OR(AND(AU308="Muy Baja",AX308="Leve"),AND(AU308="Muy Baja",AX308="Menor"),AND(AU308="Baja",AX308="Leve")),"Bajo",IF(OR(AND(AU308="Muy baja",AX308="Moderado"),AND(AU308="Baja",AX308="Menor"),AND(AU308="Baja",AX308="Moderado"),AND(AU308="Media",AX308="Leve"),AND(AU308="Media",AX308="Menor"),AND(AU308="Media",AX308="Moderado"),AND(AU308="Alta",AX308="Leve"),AND(AU308="Alta",AX308="Menor")),"Moderado",IF(OR(AND(AU308="Muy Baja",AX308="Mayor"),AND(AU308="Baja",AX308="Mayor"),AND(AU308="Media",AX308="Mayor"),AND(AU308="Alta",AX308="Moderado"),AND(AU308="Alta",AX308="Mayor"),AND(AU308="Muy Alta",AX308="Leve"),AND(AU308="Muy Alta",AX308="Menor"),AND(AU308="Muy Alta",AX308="Moderado"),AND(AU308="Muy Alta",AX308="Mayor")),"Alto",IF(OR(AND(AU308="Muy Baja",AX308="Catastrófico"),AND(AU308="Baja",AX308="Catastrófico"),AND(AU308="Media",AX308="Catastrófico"),AND(AU308="Alta",AX308="Catastrófico"),AND(AU308="Muy Alta",AX308="Catastrófico")),"Extremo","")))),"")</f>
        <v>Bajo</v>
      </c>
      <c r="BA308" s="797" t="s">
        <v>257</v>
      </c>
      <c r="BB308" s="47"/>
      <c r="BC308" s="47"/>
      <c r="BD308" s="104" t="str">
        <f t="shared" si="34"/>
        <v/>
      </c>
      <c r="BE308" s="9"/>
      <c r="BF308" s="9"/>
      <c r="BG308" s="9"/>
      <c r="BH308" s="9"/>
      <c r="BI308" s="47"/>
      <c r="BJ308" s="47"/>
      <c r="BK308" s="47"/>
      <c r="BL308" s="47"/>
      <c r="BM308" s="49"/>
      <c r="BN308" s="49"/>
      <c r="BO308" s="49"/>
      <c r="BP308" s="49"/>
      <c r="BQ308" s="105" t="str">
        <f t="shared" si="35"/>
        <v/>
      </c>
      <c r="BR308" s="761" t="str">
        <f t="shared" si="36"/>
        <v/>
      </c>
      <c r="BS308" s="818" t="s">
        <v>609</v>
      </c>
      <c r="BT308" s="803" t="s">
        <v>2914</v>
      </c>
      <c r="BU308" s="803" t="s">
        <v>278</v>
      </c>
      <c r="BV308" s="806" t="s">
        <v>609</v>
      </c>
    </row>
    <row r="309" spans="1:74" ht="171.75" x14ac:dyDescent="0.25">
      <c r="A309" s="1062"/>
      <c r="B309" s="928"/>
      <c r="C309" s="1179"/>
      <c r="D309" s="828"/>
      <c r="E309" s="831"/>
      <c r="F309" s="834"/>
      <c r="G309" s="804"/>
      <c r="H309" s="837"/>
      <c r="I309" s="798"/>
      <c r="J309" s="840"/>
      <c r="K309" s="843"/>
      <c r="L309" s="804"/>
      <c r="M309" s="874"/>
      <c r="N309" s="804"/>
      <c r="O309" s="804"/>
      <c r="P309" s="849"/>
      <c r="Q309" s="1375"/>
      <c r="R309" s="798"/>
      <c r="S309" s="1372"/>
      <c r="T309" s="798"/>
      <c r="U309" s="1372"/>
      <c r="V309" s="798"/>
      <c r="W309" s="1372"/>
      <c r="X309" s="864"/>
      <c r="Y309" s="1372"/>
      <c r="Z309" s="1372"/>
      <c r="AA309" s="852"/>
      <c r="AB309" s="152">
        <v>2</v>
      </c>
      <c r="AC309" s="151" t="s">
        <v>1940</v>
      </c>
      <c r="AD309" s="151" t="s">
        <v>1938</v>
      </c>
      <c r="AE309" s="151" t="s">
        <v>1941</v>
      </c>
      <c r="AF309" s="147" t="str">
        <f t="shared" si="27"/>
        <v>Impacto</v>
      </c>
      <c r="AG309" s="153" t="s">
        <v>1800</v>
      </c>
      <c r="AH309" s="776">
        <f t="shared" si="28"/>
        <v>0.1</v>
      </c>
      <c r="AI309" s="153" t="s">
        <v>1939</v>
      </c>
      <c r="AJ309" s="776">
        <f t="shared" si="29"/>
        <v>0.15</v>
      </c>
      <c r="AK309" s="149">
        <f t="shared" si="30"/>
        <v>0.25</v>
      </c>
      <c r="AL309" s="154">
        <f>IFERROR(IF(AND(AF308="Probabilidad",AF309="Probabilidad"),(AL308-(+AL308*AK309)),IF(AF309="Probabilidad",(S308-(+S308*AK309)),IF(AF309="Impacto",AL308,""))),"")</f>
        <v>0.24</v>
      </c>
      <c r="AM309" s="154">
        <f>IFERROR(IF(AND(AF308="Impacto",AF309="Impacto"),(AM308-(+AM308*AK309)),IF(AF309="Impacto",(Y308-(+Y308*AK309)),IF(AF309="Probabilidad",AM308,""))),"")</f>
        <v>0.30000000000000004</v>
      </c>
      <c r="AN309" s="155" t="s">
        <v>218</v>
      </c>
      <c r="AO309" s="155" t="s">
        <v>296</v>
      </c>
      <c r="AP309" s="155" t="s">
        <v>243</v>
      </c>
      <c r="AQ309" s="155" t="s">
        <v>221</v>
      </c>
      <c r="AR309" s="837"/>
      <c r="AS309" s="855"/>
      <c r="AT309" s="855"/>
      <c r="AU309" s="852"/>
      <c r="AV309" s="855"/>
      <c r="AW309" s="855"/>
      <c r="AX309" s="852"/>
      <c r="AY309" s="852"/>
      <c r="AZ309" s="852"/>
      <c r="BA309" s="798"/>
      <c r="BB309" s="131"/>
      <c r="BC309" s="131"/>
      <c r="BD309" s="175" t="str">
        <f t="shared" si="34"/>
        <v/>
      </c>
      <c r="BE309" s="151"/>
      <c r="BF309" s="151"/>
      <c r="BG309" s="151"/>
      <c r="BH309" s="151"/>
      <c r="BI309" s="131"/>
      <c r="BJ309" s="131"/>
      <c r="BK309" s="131"/>
      <c r="BL309" s="131"/>
      <c r="BM309" s="157"/>
      <c r="BN309" s="157"/>
      <c r="BO309" s="157"/>
      <c r="BP309" s="157"/>
      <c r="BQ309" s="158" t="str">
        <f t="shared" si="35"/>
        <v/>
      </c>
      <c r="BR309" s="762" t="str">
        <f t="shared" si="36"/>
        <v/>
      </c>
      <c r="BS309" s="819"/>
      <c r="BT309" s="804"/>
      <c r="BU309" s="804"/>
      <c r="BV309" s="807"/>
    </row>
    <row r="310" spans="1:74" ht="120" x14ac:dyDescent="0.25">
      <c r="A310" s="1062"/>
      <c r="B310" s="928"/>
      <c r="C310" s="1179"/>
      <c r="D310" s="828"/>
      <c r="E310" s="831"/>
      <c r="F310" s="834"/>
      <c r="G310" s="804"/>
      <c r="H310" s="837"/>
      <c r="I310" s="798"/>
      <c r="J310" s="840"/>
      <c r="K310" s="843"/>
      <c r="L310" s="804"/>
      <c r="M310" s="874"/>
      <c r="N310" s="804"/>
      <c r="O310" s="804"/>
      <c r="P310" s="849"/>
      <c r="Q310" s="1375"/>
      <c r="R310" s="798"/>
      <c r="S310" s="1372"/>
      <c r="T310" s="798"/>
      <c r="U310" s="1372"/>
      <c r="V310" s="798"/>
      <c r="W310" s="1372"/>
      <c r="X310" s="864"/>
      <c r="Y310" s="1372"/>
      <c r="Z310" s="1372"/>
      <c r="AA310" s="852"/>
      <c r="AB310" s="152">
        <v>3</v>
      </c>
      <c r="AC310" s="151" t="s">
        <v>1709</v>
      </c>
      <c r="AD310" s="151" t="s">
        <v>1938</v>
      </c>
      <c r="AE310" s="151" t="s">
        <v>1710</v>
      </c>
      <c r="AF310" s="147" t="str">
        <f t="shared" si="27"/>
        <v>Probabilidad</v>
      </c>
      <c r="AG310" s="153" t="s">
        <v>1797</v>
      </c>
      <c r="AH310" s="776">
        <f t="shared" si="28"/>
        <v>0.15</v>
      </c>
      <c r="AI310" s="153" t="s">
        <v>1939</v>
      </c>
      <c r="AJ310" s="776">
        <f t="shared" si="29"/>
        <v>0.15</v>
      </c>
      <c r="AK310" s="149">
        <f t="shared" si="30"/>
        <v>0.3</v>
      </c>
      <c r="AL310" s="154">
        <f>IFERROR(IF(AND(AF309="Probabilidad",AF310="Probabilidad"),(AL309-(+AL309*AK310)),IF(AND(AF309="Impacto",AF310="Probabilidad"),(AL308-(+AL308*AK310)),IF(AF310="Impacto",AL309,""))),"")</f>
        <v>0.16799999999999998</v>
      </c>
      <c r="AM310" s="154">
        <f>IFERROR(IF(AND(AF309="Impacto",AF310="Impacto"),(AM309-(+AM309*AK310)),IF(AND(AF309="Probabilidad",AF310="Impacto"),(AM308-(+AM308*AK310)),IF(AF310="Probabilidad",AM309,""))),"")</f>
        <v>0.30000000000000004</v>
      </c>
      <c r="AN310" s="155" t="s">
        <v>952</v>
      </c>
      <c r="AO310" s="155" t="s">
        <v>247</v>
      </c>
      <c r="AP310" s="155" t="s">
        <v>243</v>
      </c>
      <c r="AQ310" s="155" t="s">
        <v>221</v>
      </c>
      <c r="AR310" s="837"/>
      <c r="AS310" s="855"/>
      <c r="AT310" s="855"/>
      <c r="AU310" s="852"/>
      <c r="AV310" s="855"/>
      <c r="AW310" s="855"/>
      <c r="AX310" s="852"/>
      <c r="AY310" s="852"/>
      <c r="AZ310" s="852"/>
      <c r="BA310" s="798"/>
      <c r="BB310" s="131"/>
      <c r="BC310" s="131"/>
      <c r="BD310" s="175" t="str">
        <f t="shared" si="34"/>
        <v/>
      </c>
      <c r="BE310" s="151"/>
      <c r="BF310" s="151"/>
      <c r="BG310" s="151"/>
      <c r="BH310" s="151"/>
      <c r="BI310" s="131"/>
      <c r="BJ310" s="131"/>
      <c r="BK310" s="131"/>
      <c r="BL310" s="131"/>
      <c r="BM310" s="157"/>
      <c r="BN310" s="157"/>
      <c r="BO310" s="157"/>
      <c r="BP310" s="157"/>
      <c r="BQ310" s="158" t="str">
        <f t="shared" si="35"/>
        <v/>
      </c>
      <c r="BR310" s="762" t="str">
        <f t="shared" si="36"/>
        <v/>
      </c>
      <c r="BS310" s="819"/>
      <c r="BT310" s="804"/>
      <c r="BU310" s="804"/>
      <c r="BV310" s="807"/>
    </row>
    <row r="311" spans="1:74" x14ac:dyDescent="0.25">
      <c r="A311" s="1062"/>
      <c r="B311" s="928"/>
      <c r="C311" s="1179"/>
      <c r="D311" s="828"/>
      <c r="E311" s="831"/>
      <c r="F311" s="834"/>
      <c r="G311" s="804"/>
      <c r="H311" s="837"/>
      <c r="I311" s="798"/>
      <c r="J311" s="840"/>
      <c r="K311" s="843"/>
      <c r="L311" s="804"/>
      <c r="M311" s="874"/>
      <c r="N311" s="804"/>
      <c r="O311" s="804"/>
      <c r="P311" s="849"/>
      <c r="Q311" s="1375"/>
      <c r="R311" s="798"/>
      <c r="S311" s="1372"/>
      <c r="T311" s="798"/>
      <c r="U311" s="1372"/>
      <c r="V311" s="798"/>
      <c r="W311" s="1372"/>
      <c r="X311" s="864"/>
      <c r="Y311" s="1372"/>
      <c r="Z311" s="1372"/>
      <c r="AA311" s="852"/>
      <c r="AB311" s="152">
        <v>4</v>
      </c>
      <c r="AC311" s="151"/>
      <c r="AD311" s="151"/>
      <c r="AE311" s="151"/>
      <c r="AF311" s="147" t="str">
        <f t="shared" si="27"/>
        <v/>
      </c>
      <c r="AG311" s="153"/>
      <c r="AH311" s="776" t="str">
        <f t="shared" si="28"/>
        <v/>
      </c>
      <c r="AI311" s="153"/>
      <c r="AJ311" s="776" t="str">
        <f t="shared" si="29"/>
        <v/>
      </c>
      <c r="AK311" s="149" t="str">
        <f t="shared" si="30"/>
        <v/>
      </c>
      <c r="AL311" s="154" t="str">
        <f>IFERROR(IF(AND(AF310="Probabilidad",AF311="Probabilidad"),(AL310-(+AL310*AK311)),IF(AND(AF310="Impacto",AF311="Probabilidad"),(AL309-(+AL309*AK311)),IF(AF311="Impacto",AL310,""))),"")</f>
        <v/>
      </c>
      <c r="AM311" s="154" t="str">
        <f>IFERROR(IF(AND(AF310="Impacto",AF311="Impacto"),(AM310-(+AM310*AK311)),IF(AND(AF310="Probabilidad",AF311="Impacto"),(AM309-(+AM309*AK311)),IF(AF311="Probabilidad",AM310,""))),"")</f>
        <v/>
      </c>
      <c r="AN311" s="155"/>
      <c r="AO311" s="155"/>
      <c r="AP311" s="155"/>
      <c r="AQ311" s="155"/>
      <c r="AR311" s="837"/>
      <c r="AS311" s="855"/>
      <c r="AT311" s="855"/>
      <c r="AU311" s="852"/>
      <c r="AV311" s="855"/>
      <c r="AW311" s="855"/>
      <c r="AX311" s="852"/>
      <c r="AY311" s="852"/>
      <c r="AZ311" s="852"/>
      <c r="BA311" s="798"/>
      <c r="BB311" s="131"/>
      <c r="BC311" s="131"/>
      <c r="BD311" s="175" t="str">
        <f t="shared" si="34"/>
        <v/>
      </c>
      <c r="BE311" s="151"/>
      <c r="BF311" s="151"/>
      <c r="BG311" s="151"/>
      <c r="BH311" s="151"/>
      <c r="BI311" s="131"/>
      <c r="BJ311" s="131"/>
      <c r="BK311" s="131"/>
      <c r="BL311" s="131"/>
      <c r="BM311" s="157"/>
      <c r="BN311" s="157"/>
      <c r="BO311" s="157"/>
      <c r="BP311" s="157"/>
      <c r="BQ311" s="158" t="str">
        <f t="shared" si="35"/>
        <v/>
      </c>
      <c r="BR311" s="762" t="str">
        <f t="shared" si="36"/>
        <v/>
      </c>
      <c r="BS311" s="819"/>
      <c r="BT311" s="804"/>
      <c r="BU311" s="804"/>
      <c r="BV311" s="807"/>
    </row>
    <row r="312" spans="1:74" x14ac:dyDescent="0.25">
      <c r="A312" s="1062"/>
      <c r="B312" s="928"/>
      <c r="C312" s="1179"/>
      <c r="D312" s="828"/>
      <c r="E312" s="831"/>
      <c r="F312" s="834"/>
      <c r="G312" s="804"/>
      <c r="H312" s="837"/>
      <c r="I312" s="798"/>
      <c r="J312" s="840"/>
      <c r="K312" s="843"/>
      <c r="L312" s="804"/>
      <c r="M312" s="874"/>
      <c r="N312" s="804"/>
      <c r="O312" s="804"/>
      <c r="P312" s="849"/>
      <c r="Q312" s="1375"/>
      <c r="R312" s="798"/>
      <c r="S312" s="1372"/>
      <c r="T312" s="798"/>
      <c r="U312" s="1372"/>
      <c r="V312" s="798"/>
      <c r="W312" s="1372"/>
      <c r="X312" s="864"/>
      <c r="Y312" s="1372"/>
      <c r="Z312" s="1372"/>
      <c r="AA312" s="852"/>
      <c r="AB312" s="152">
        <v>5</v>
      </c>
      <c r="AC312" s="151"/>
      <c r="AD312" s="151"/>
      <c r="AE312" s="151"/>
      <c r="AF312" s="147" t="str">
        <f t="shared" si="27"/>
        <v/>
      </c>
      <c r="AG312" s="153"/>
      <c r="AH312" s="776" t="str">
        <f t="shared" si="28"/>
        <v/>
      </c>
      <c r="AI312" s="153"/>
      <c r="AJ312" s="776" t="str">
        <f t="shared" si="29"/>
        <v/>
      </c>
      <c r="AK312" s="149" t="str">
        <f t="shared" si="30"/>
        <v/>
      </c>
      <c r="AL312" s="154" t="str">
        <f>IFERROR(IF(AND(AF311="Probabilidad",AF312="Probabilidad"),(AL311-(+AL311*AK312)),IF(AND(AF311="Impacto",AF312="Probabilidad"),(AL310-(+AL310*AK312)),IF(AF312="Impacto",AL311,""))),"")</f>
        <v/>
      </c>
      <c r="AM312" s="154" t="str">
        <f>IFERROR(IF(AND(AF311="Impacto",AF312="Impacto"),(AM311-(+AM311*AK312)),IF(AND(AF311="Probabilidad",AF312="Impacto"),(AM310-(+AM310*AK312)),IF(AF312="Probabilidad",AM311,""))),"")</f>
        <v/>
      </c>
      <c r="AN312" s="155"/>
      <c r="AO312" s="155"/>
      <c r="AP312" s="155"/>
      <c r="AQ312" s="155"/>
      <c r="AR312" s="837"/>
      <c r="AS312" s="855"/>
      <c r="AT312" s="855"/>
      <c r="AU312" s="852"/>
      <c r="AV312" s="855"/>
      <c r="AW312" s="855"/>
      <c r="AX312" s="852"/>
      <c r="AY312" s="852"/>
      <c r="AZ312" s="852"/>
      <c r="BA312" s="798"/>
      <c r="BB312" s="131"/>
      <c r="BC312" s="131"/>
      <c r="BD312" s="175" t="str">
        <f t="shared" si="34"/>
        <v/>
      </c>
      <c r="BE312" s="151"/>
      <c r="BF312" s="151"/>
      <c r="BG312" s="151"/>
      <c r="BH312" s="151"/>
      <c r="BI312" s="131"/>
      <c r="BJ312" s="131"/>
      <c r="BK312" s="131"/>
      <c r="BL312" s="131"/>
      <c r="BM312" s="157"/>
      <c r="BN312" s="157"/>
      <c r="BO312" s="157"/>
      <c r="BP312" s="157"/>
      <c r="BQ312" s="158" t="str">
        <f t="shared" si="35"/>
        <v/>
      </c>
      <c r="BR312" s="762" t="str">
        <f t="shared" si="36"/>
        <v/>
      </c>
      <c r="BS312" s="819"/>
      <c r="BT312" s="804"/>
      <c r="BU312" s="804"/>
      <c r="BV312" s="807"/>
    </row>
    <row r="313" spans="1:74" ht="15.75" thickBot="1" x14ac:dyDescent="0.3">
      <c r="A313" s="1062"/>
      <c r="B313" s="928"/>
      <c r="C313" s="1179"/>
      <c r="D313" s="829"/>
      <c r="E313" s="832"/>
      <c r="F313" s="835"/>
      <c r="G313" s="805"/>
      <c r="H313" s="838"/>
      <c r="I313" s="799"/>
      <c r="J313" s="841"/>
      <c r="K313" s="844"/>
      <c r="L313" s="805"/>
      <c r="M313" s="875"/>
      <c r="N313" s="805"/>
      <c r="O313" s="805"/>
      <c r="P313" s="850"/>
      <c r="Q313" s="1376"/>
      <c r="R313" s="799"/>
      <c r="S313" s="1373"/>
      <c r="T313" s="799"/>
      <c r="U313" s="1373"/>
      <c r="V313" s="799"/>
      <c r="W313" s="1373"/>
      <c r="X313" s="865"/>
      <c r="Y313" s="1373"/>
      <c r="Z313" s="1373"/>
      <c r="AA313" s="853"/>
      <c r="AB313" s="164">
        <v>6</v>
      </c>
      <c r="AC313" s="162"/>
      <c r="AD313" s="162"/>
      <c r="AE313" s="162"/>
      <c r="AF313" s="99" t="str">
        <f t="shared" si="27"/>
        <v/>
      </c>
      <c r="AG313" s="242"/>
      <c r="AH313" s="777" t="str">
        <f t="shared" si="28"/>
        <v/>
      </c>
      <c r="AI313" s="242"/>
      <c r="AJ313" s="777" t="str">
        <f t="shared" si="29"/>
        <v/>
      </c>
      <c r="AK313" s="166" t="str">
        <f t="shared" si="30"/>
        <v/>
      </c>
      <c r="AL313" s="154" t="str">
        <f>IFERROR(IF(AND(AF312="Probabilidad",AF313="Probabilidad"),(AL312-(+AL312*AK313)),IF(AND(AF312="Impacto",AF313="Probabilidad"),(AL311-(+AL311*AK313)),IF(AF313="Impacto",AL312,""))),"")</f>
        <v/>
      </c>
      <c r="AM313" s="154" t="str">
        <f>IFERROR(IF(AND(AF312="Impacto",AF313="Impacto"),(AM312-(+AM312*AK313)),IF(AND(AF312="Probabilidad",AF313="Impacto"),(AM311-(+AM311*AK313)),IF(AF313="Probabilidad",AM312,""))),"")</f>
        <v/>
      </c>
      <c r="AN313" s="52"/>
      <c r="AO313" s="52"/>
      <c r="AP313" s="52"/>
      <c r="AQ313" s="52"/>
      <c r="AR313" s="838"/>
      <c r="AS313" s="856"/>
      <c r="AT313" s="856"/>
      <c r="AU313" s="853"/>
      <c r="AV313" s="856"/>
      <c r="AW313" s="856"/>
      <c r="AX313" s="853"/>
      <c r="AY313" s="853"/>
      <c r="AZ313" s="853"/>
      <c r="BA313" s="799"/>
      <c r="BB313" s="169"/>
      <c r="BC313" s="169"/>
      <c r="BD313" s="178" t="str">
        <f t="shared" si="34"/>
        <v/>
      </c>
      <c r="BE313" s="162"/>
      <c r="BF313" s="162"/>
      <c r="BG313" s="162"/>
      <c r="BH313" s="162"/>
      <c r="BI313" s="169"/>
      <c r="BJ313" s="169"/>
      <c r="BK313" s="169"/>
      <c r="BL313" s="169"/>
      <c r="BM313" s="170"/>
      <c r="BN313" s="170"/>
      <c r="BO313" s="170"/>
      <c r="BP313" s="170"/>
      <c r="BQ313" s="171" t="str">
        <f t="shared" si="35"/>
        <v/>
      </c>
      <c r="BR313" s="764" t="str">
        <f t="shared" si="36"/>
        <v/>
      </c>
      <c r="BS313" s="820"/>
      <c r="BT313" s="805"/>
      <c r="BU313" s="805"/>
      <c r="BV313" s="808"/>
    </row>
    <row r="314" spans="1:74" ht="300" x14ac:dyDescent="0.25">
      <c r="A314" s="1062"/>
      <c r="B314" s="928"/>
      <c r="C314" s="1179"/>
      <c r="D314" s="827" t="s">
        <v>1533</v>
      </c>
      <c r="E314" s="830" t="s">
        <v>646</v>
      </c>
      <c r="F314" s="833">
        <v>6</v>
      </c>
      <c r="G314" s="803" t="s">
        <v>1934</v>
      </c>
      <c r="H314" s="836" t="s">
        <v>1373</v>
      </c>
      <c r="I314" s="797" t="s">
        <v>1344</v>
      </c>
      <c r="J314" s="839" t="s">
        <v>3022</v>
      </c>
      <c r="K314" s="842" t="s">
        <v>324</v>
      </c>
      <c r="L314" s="803" t="s">
        <v>618</v>
      </c>
      <c r="M314" s="873" t="s">
        <v>1535</v>
      </c>
      <c r="N314" s="803" t="s">
        <v>1942</v>
      </c>
      <c r="O314" s="803" t="s">
        <v>1926</v>
      </c>
      <c r="P314" s="867" t="s">
        <v>609</v>
      </c>
      <c r="Q314" s="879" t="s">
        <v>609</v>
      </c>
      <c r="R314" s="797" t="s">
        <v>353</v>
      </c>
      <c r="S314" s="1371">
        <f>IF(R314="Muy Alta",100%,IF(R314="Alta",80%,IF(R314="Media",60%,IF(R314="Baja",40%,IF(R314="Muy Baja",20%,"")))))</f>
        <v>0.8</v>
      </c>
      <c r="T314" s="797" t="s">
        <v>328</v>
      </c>
      <c r="U314" s="1371">
        <f>IF(T314="Catastrófico",100%,IF(T314="Mayor",80%,IF(T314="Moderado",60%,IF(T314="Menor",40%,IF(T314="Leve",20%,"")))))</f>
        <v>0.2</v>
      </c>
      <c r="V314" s="797" t="s">
        <v>253</v>
      </c>
      <c r="W314" s="1371">
        <f>IF(V314="Catastrófico",100%,IF(V314="Mayor",80%,IF(V314="Moderado",60%,IF(V314="Menor",40%,IF(V314="Leve",20%,"")))))</f>
        <v>0.4</v>
      </c>
      <c r="X314" s="863" t="str">
        <f>IF(Y314=100%,"Catastrófico",IF(Y314=80%,"Mayor",IF(Y314=60%,"Moderado",IF(Y314=40%,"Menor",IF(Y314=20%,"Leve","")))))</f>
        <v>Menor</v>
      </c>
      <c r="Y314" s="1371">
        <f>IF(AND(U314="",W314=""),"",MAX(U314,W314))</f>
        <v>0.4</v>
      </c>
      <c r="Z314" s="1371" t="str">
        <f>CONCATENATE(R314,X314)</f>
        <v>AltaMenor</v>
      </c>
      <c r="AA314" s="851" t="str">
        <f>IF(Z314="Muy AltaLeve","Alto",IF(Z314="Muy AltaMenor","Alto",IF(Z314="Muy AltaModerado","Alto",IF(Z314="Muy AltaMayor","Alto",IF(Z314="Muy AltaCatastrófico","Extremo",IF(Z314="AltaLeve","Moderado",IF(Z314="AltaMenor","Moderado",IF(Z314="AltaModerado","Alto",IF(Z314="AltaMayor","Alto",IF(Z314="AltaCatastrófico","Extremo",IF(Z314="MediaLeve","Moderado",IF(Z314="MediaMenor","Moderado",IF(Z314="MediaModerado","Moderado",IF(Z314="MediaMayor","Alto",IF(Z314="MediaCatastrófico","Extremo",IF(Z314="BajaLeve","Bajo",IF(Z314="BajaMenor","Moderado",IF(Z314="BajaModerado","Moderado",IF(Z314="BajaMayor","Alto",IF(Z314="BajaCatastrófico","Extremo",IF(Z314="Muy BajaLeve","Bajo",IF(Z314="Muy BajaMenor","Bajo",IF(Z314="Muy BajaModerado","Moderado",IF(Z314="Muy BajaMayor","Alto",IF(Z314="Muy BajaCatastrófico","Extremo","")))))))))))))))))))))))))</f>
        <v>Moderado</v>
      </c>
      <c r="AB314" s="98">
        <v>1</v>
      </c>
      <c r="AC314" s="9" t="s">
        <v>1943</v>
      </c>
      <c r="AD314" s="9">
        <v>1</v>
      </c>
      <c r="AE314" s="9" t="s">
        <v>1547</v>
      </c>
      <c r="AF314" s="100" t="str">
        <f t="shared" si="27"/>
        <v>Probabilidad</v>
      </c>
      <c r="AG314" s="10" t="s">
        <v>216</v>
      </c>
      <c r="AH314" s="775">
        <f t="shared" si="28"/>
        <v>0.25</v>
      </c>
      <c r="AI314" s="10" t="s">
        <v>814</v>
      </c>
      <c r="AJ314" s="775">
        <f t="shared" si="29"/>
        <v>0.25</v>
      </c>
      <c r="AK314" s="102">
        <f t="shared" si="30"/>
        <v>0.5</v>
      </c>
      <c r="AL314" s="101">
        <f>IFERROR(IF(AF314="Probabilidad",(S314-(+S314*AK314)),IF(AF314="Impacto",S314,"")),"")</f>
        <v>0.4</v>
      </c>
      <c r="AM314" s="101">
        <f>IFERROR(IF(AF314="Impacto",(Y314-(+Y314*AK314)),IF(AF314="Probabilidad",Y314,"")),"")</f>
        <v>0.4</v>
      </c>
      <c r="AN314" s="51" t="s">
        <v>218</v>
      </c>
      <c r="AO314" s="51" t="s">
        <v>475</v>
      </c>
      <c r="AP314" s="51" t="s">
        <v>243</v>
      </c>
      <c r="AQ314" s="51" t="s">
        <v>221</v>
      </c>
      <c r="AR314" s="866" t="s">
        <v>1944</v>
      </c>
      <c r="AS314" s="854">
        <f>S314</f>
        <v>0.8</v>
      </c>
      <c r="AT314" s="854">
        <f>IF(AL314="","",MIN(AL314:AL319))</f>
        <v>0.28000000000000003</v>
      </c>
      <c r="AU314" s="851" t="str">
        <f>IFERROR(IF(AT314="","",IF(AT314&lt;=0.2,"Muy Baja",IF(AT314&lt;=0.4,"Baja",IF(AT314&lt;=0.6,"Media",IF(AT314&lt;=0.8,"Alta","Muy Alta"))))),"")</f>
        <v>Baja</v>
      </c>
      <c r="AV314" s="854">
        <f>Y314</f>
        <v>0.4</v>
      </c>
      <c r="AW314" s="854">
        <f>IF(AM314="","",MIN(AM314:AM319))</f>
        <v>0.30000000000000004</v>
      </c>
      <c r="AX314" s="851" t="str">
        <f>IFERROR(IF(AW314="","",IF(AW314&lt;=0.2,"Leve",IF(AW314&lt;=0.4,"Menor",IF(AW314&lt;=0.6,"Moderado",IF(AW314&lt;=0.8,"Mayor","Catastrófico"))))),"")</f>
        <v>Menor</v>
      </c>
      <c r="AY314" s="851" t="str">
        <f>AA314</f>
        <v>Moderado</v>
      </c>
      <c r="AZ314" s="851" t="str">
        <f>IFERROR(IF(OR(AND(AU314="Muy Baja",AX314="Leve"),AND(AU314="Muy Baja",AX314="Menor"),AND(AU314="Baja",AX314="Leve")),"Bajo",IF(OR(AND(AU314="Muy baja",AX314="Moderado"),AND(AU314="Baja",AX314="Menor"),AND(AU314="Baja",AX314="Moderado"),AND(AU314="Media",AX314="Leve"),AND(AU314="Media",AX314="Menor"),AND(AU314="Media",AX314="Moderado"),AND(AU314="Alta",AX314="Leve"),AND(AU314="Alta",AX314="Menor")),"Moderado",IF(OR(AND(AU314="Muy Baja",AX314="Mayor"),AND(AU314="Baja",AX314="Mayor"),AND(AU314="Media",AX314="Mayor"),AND(AU314="Alta",AX314="Moderado"),AND(AU314="Alta",AX314="Mayor"),AND(AU314="Muy Alta",AX314="Leve"),AND(AU314="Muy Alta",AX314="Menor"),AND(AU314="Muy Alta",AX314="Moderado"),AND(AU314="Muy Alta",AX314="Mayor")),"Alto",IF(OR(AND(AU314="Muy Baja",AX314="Catastrófico"),AND(AU314="Baja",AX314="Catastrófico"),AND(AU314="Media",AX314="Catastrófico"),AND(AU314="Alta",AX314="Catastrófico"),AND(AU314="Muy Alta",AX314="Catastrófico")),"Extremo","")))),"")</f>
        <v>Moderado</v>
      </c>
      <c r="BA314" s="797" t="s">
        <v>223</v>
      </c>
      <c r="BB314" s="47" t="s">
        <v>1945</v>
      </c>
      <c r="BC314" s="47" t="s">
        <v>1946</v>
      </c>
      <c r="BD314" s="104">
        <f t="shared" si="34"/>
        <v>4</v>
      </c>
      <c r="BE314" s="9">
        <v>1</v>
      </c>
      <c r="BF314" s="9">
        <v>1</v>
      </c>
      <c r="BG314" s="9">
        <v>1</v>
      </c>
      <c r="BH314" s="9">
        <v>1</v>
      </c>
      <c r="BI314" s="47" t="s">
        <v>1913</v>
      </c>
      <c r="BJ314" s="47" t="s">
        <v>1947</v>
      </c>
      <c r="BK314" s="47" t="s">
        <v>2918</v>
      </c>
      <c r="BL314" s="47" t="s">
        <v>2919</v>
      </c>
      <c r="BM314" s="49">
        <v>1</v>
      </c>
      <c r="BN314" s="49"/>
      <c r="BO314" s="49"/>
      <c r="BP314" s="49"/>
      <c r="BQ314" s="105">
        <f t="shared" si="35"/>
        <v>1</v>
      </c>
      <c r="BR314" s="761">
        <f t="shared" si="36"/>
        <v>0.25</v>
      </c>
      <c r="BS314" s="818" t="s">
        <v>609</v>
      </c>
      <c r="BT314" s="803" t="s">
        <v>2914</v>
      </c>
      <c r="BU314" s="803" t="s">
        <v>278</v>
      </c>
      <c r="BV314" s="806" t="s">
        <v>609</v>
      </c>
    </row>
    <row r="315" spans="1:74" ht="171.75" x14ac:dyDescent="0.25">
      <c r="A315" s="1062"/>
      <c r="B315" s="928"/>
      <c r="C315" s="1179"/>
      <c r="D315" s="828"/>
      <c r="E315" s="831"/>
      <c r="F315" s="834"/>
      <c r="G315" s="804"/>
      <c r="H315" s="837"/>
      <c r="I315" s="798"/>
      <c r="J315" s="840"/>
      <c r="K315" s="843"/>
      <c r="L315" s="804"/>
      <c r="M315" s="874"/>
      <c r="N315" s="804"/>
      <c r="O315" s="804"/>
      <c r="P315" s="868"/>
      <c r="Q315" s="880"/>
      <c r="R315" s="798"/>
      <c r="S315" s="1372"/>
      <c r="T315" s="798"/>
      <c r="U315" s="1372"/>
      <c r="V315" s="798"/>
      <c r="W315" s="1372"/>
      <c r="X315" s="864"/>
      <c r="Y315" s="1372"/>
      <c r="Z315" s="1372"/>
      <c r="AA315" s="852"/>
      <c r="AB315" s="152">
        <v>2</v>
      </c>
      <c r="AC315" s="151" t="s">
        <v>1948</v>
      </c>
      <c r="AD315" s="151">
        <v>1</v>
      </c>
      <c r="AE315" s="151" t="s">
        <v>1547</v>
      </c>
      <c r="AF315" s="147" t="str">
        <f t="shared" si="27"/>
        <v>Impacto</v>
      </c>
      <c r="AG315" s="153" t="s">
        <v>267</v>
      </c>
      <c r="AH315" s="776">
        <f t="shared" si="28"/>
        <v>0.1</v>
      </c>
      <c r="AI315" s="153" t="s">
        <v>217</v>
      </c>
      <c r="AJ315" s="776">
        <f t="shared" si="29"/>
        <v>0.15</v>
      </c>
      <c r="AK315" s="149">
        <f t="shared" si="30"/>
        <v>0.25</v>
      </c>
      <c r="AL315" s="154">
        <f>IFERROR(IF(AND(AF314="Probabilidad",AF315="Probabilidad"),(AL314-(+AL314*AK315)),IF(AF315="Probabilidad",(S314-(+S314*AK315)),IF(AF315="Impacto",AL314,""))),"")</f>
        <v>0.4</v>
      </c>
      <c r="AM315" s="154">
        <f>IFERROR(IF(AND(AF314="Impacto",AF315="Impacto"),(AM314-(+AM314*AK315)),IF(AF315="Impacto",(Y314-(+Y314*AK315)),IF(AF315="Probabilidad",AM314,""))),"")</f>
        <v>0.30000000000000004</v>
      </c>
      <c r="AN315" s="155" t="s">
        <v>218</v>
      </c>
      <c r="AO315" s="155" t="s">
        <v>296</v>
      </c>
      <c r="AP315" s="155" t="s">
        <v>243</v>
      </c>
      <c r="AQ315" s="155" t="s">
        <v>221</v>
      </c>
      <c r="AR315" s="837"/>
      <c r="AS315" s="855"/>
      <c r="AT315" s="855"/>
      <c r="AU315" s="852"/>
      <c r="AV315" s="855"/>
      <c r="AW315" s="855"/>
      <c r="AX315" s="852"/>
      <c r="AY315" s="852"/>
      <c r="AZ315" s="852"/>
      <c r="BA315" s="798"/>
      <c r="BB315" s="131"/>
      <c r="BC315" s="131"/>
      <c r="BD315" s="175" t="str">
        <f t="shared" si="34"/>
        <v/>
      </c>
      <c r="BE315" s="151"/>
      <c r="BF315" s="151"/>
      <c r="BG315" s="151"/>
      <c r="BH315" s="151"/>
      <c r="BI315" s="131"/>
      <c r="BJ315" s="131"/>
      <c r="BK315" s="131"/>
      <c r="BL315" s="131"/>
      <c r="BM315" s="157"/>
      <c r="BN315" s="157"/>
      <c r="BO315" s="157"/>
      <c r="BP315" s="157"/>
      <c r="BQ315" s="158" t="str">
        <f t="shared" si="35"/>
        <v/>
      </c>
      <c r="BR315" s="762" t="str">
        <f t="shared" si="36"/>
        <v/>
      </c>
      <c r="BS315" s="819"/>
      <c r="BT315" s="804"/>
      <c r="BU315" s="804"/>
      <c r="BV315" s="807"/>
    </row>
    <row r="316" spans="1:74" ht="120" x14ac:dyDescent="0.25">
      <c r="A316" s="1062"/>
      <c r="B316" s="928"/>
      <c r="C316" s="1179"/>
      <c r="D316" s="828"/>
      <c r="E316" s="831"/>
      <c r="F316" s="834"/>
      <c r="G316" s="804"/>
      <c r="H316" s="837"/>
      <c r="I316" s="798"/>
      <c r="J316" s="840"/>
      <c r="K316" s="843"/>
      <c r="L316" s="804"/>
      <c r="M316" s="874"/>
      <c r="N316" s="804"/>
      <c r="O316" s="804"/>
      <c r="P316" s="868"/>
      <c r="Q316" s="880"/>
      <c r="R316" s="798"/>
      <c r="S316" s="1372"/>
      <c r="T316" s="798"/>
      <c r="U316" s="1372"/>
      <c r="V316" s="798"/>
      <c r="W316" s="1372"/>
      <c r="X316" s="864"/>
      <c r="Y316" s="1372"/>
      <c r="Z316" s="1372"/>
      <c r="AA316" s="852"/>
      <c r="AB316" s="152">
        <v>3</v>
      </c>
      <c r="AC316" s="151" t="s">
        <v>1709</v>
      </c>
      <c r="AD316" s="151" t="s">
        <v>1658</v>
      </c>
      <c r="AE316" s="151" t="s">
        <v>1710</v>
      </c>
      <c r="AF316" s="147" t="str">
        <f t="shared" si="27"/>
        <v>Probabilidad</v>
      </c>
      <c r="AG316" s="153" t="s">
        <v>1797</v>
      </c>
      <c r="AH316" s="776">
        <f t="shared" si="28"/>
        <v>0.15</v>
      </c>
      <c r="AI316" s="153" t="s">
        <v>1939</v>
      </c>
      <c r="AJ316" s="776">
        <f t="shared" si="29"/>
        <v>0.15</v>
      </c>
      <c r="AK316" s="149">
        <f t="shared" si="30"/>
        <v>0.3</v>
      </c>
      <c r="AL316" s="154">
        <f>IFERROR(IF(AND(AF315="Probabilidad",AF316="Probabilidad"),(AL315-(+AL315*AK316)),IF(AND(AF315="Impacto",AF316="Probabilidad"),(AL314-(+AL314*AK316)),IF(AF316="Impacto",AL315,""))),"")</f>
        <v>0.28000000000000003</v>
      </c>
      <c r="AM316" s="154">
        <f>IFERROR(IF(AND(AF315="Impacto",AF316="Impacto"),(AM315-(+AM315*AK316)),IF(AND(AF315="Probabilidad",AF316="Impacto"),(AM314-(+AM314*AK316)),IF(AF316="Probabilidad",AM315,""))),"")</f>
        <v>0.30000000000000004</v>
      </c>
      <c r="AN316" s="155" t="s">
        <v>952</v>
      </c>
      <c r="AO316" s="155" t="s">
        <v>247</v>
      </c>
      <c r="AP316" s="155" t="s">
        <v>243</v>
      </c>
      <c r="AQ316" s="155" t="s">
        <v>221</v>
      </c>
      <c r="AR316" s="837"/>
      <c r="AS316" s="855"/>
      <c r="AT316" s="855"/>
      <c r="AU316" s="852"/>
      <c r="AV316" s="855"/>
      <c r="AW316" s="855"/>
      <c r="AX316" s="852"/>
      <c r="AY316" s="852"/>
      <c r="AZ316" s="852"/>
      <c r="BA316" s="798"/>
      <c r="BB316" s="131"/>
      <c r="BC316" s="131"/>
      <c r="BD316" s="175" t="str">
        <f t="shared" si="34"/>
        <v/>
      </c>
      <c r="BE316" s="151"/>
      <c r="BF316" s="151"/>
      <c r="BG316" s="151"/>
      <c r="BH316" s="151"/>
      <c r="BI316" s="131"/>
      <c r="BJ316" s="131"/>
      <c r="BK316" s="131"/>
      <c r="BL316" s="131"/>
      <c r="BM316" s="157"/>
      <c r="BN316" s="157"/>
      <c r="BO316" s="157"/>
      <c r="BP316" s="157"/>
      <c r="BQ316" s="158" t="str">
        <f t="shared" si="35"/>
        <v/>
      </c>
      <c r="BR316" s="762" t="str">
        <f t="shared" si="36"/>
        <v/>
      </c>
      <c r="BS316" s="819"/>
      <c r="BT316" s="804"/>
      <c r="BU316" s="804"/>
      <c r="BV316" s="807"/>
    </row>
    <row r="317" spans="1:74" x14ac:dyDescent="0.25">
      <c r="A317" s="1062"/>
      <c r="B317" s="928"/>
      <c r="C317" s="1179"/>
      <c r="D317" s="828"/>
      <c r="E317" s="831"/>
      <c r="F317" s="834"/>
      <c r="G317" s="804"/>
      <c r="H317" s="837"/>
      <c r="I317" s="798"/>
      <c r="J317" s="840"/>
      <c r="K317" s="843"/>
      <c r="L317" s="804"/>
      <c r="M317" s="874"/>
      <c r="N317" s="804"/>
      <c r="O317" s="804"/>
      <c r="P317" s="868"/>
      <c r="Q317" s="880"/>
      <c r="R317" s="798"/>
      <c r="S317" s="1372"/>
      <c r="T317" s="798"/>
      <c r="U317" s="1372"/>
      <c r="V317" s="798"/>
      <c r="W317" s="1372"/>
      <c r="X317" s="864"/>
      <c r="Y317" s="1372"/>
      <c r="Z317" s="1372"/>
      <c r="AA317" s="852"/>
      <c r="AB317" s="152">
        <v>4</v>
      </c>
      <c r="AC317" s="151"/>
      <c r="AD317" s="151"/>
      <c r="AE317" s="151"/>
      <c r="AF317" s="147" t="str">
        <f t="shared" si="27"/>
        <v/>
      </c>
      <c r="AG317" s="153"/>
      <c r="AH317" s="776" t="str">
        <f t="shared" si="28"/>
        <v/>
      </c>
      <c r="AI317" s="153"/>
      <c r="AJ317" s="776" t="str">
        <f t="shared" si="29"/>
        <v/>
      </c>
      <c r="AK317" s="149" t="str">
        <f t="shared" si="30"/>
        <v/>
      </c>
      <c r="AL317" s="154" t="str">
        <f>IFERROR(IF(AND(AF316="Probabilidad",AF317="Probabilidad"),(AL316-(+AL316*AK317)),IF(AND(AF316="Impacto",AF317="Probabilidad"),(AL315-(+AL315*AK317)),IF(AF317="Impacto",AL316,""))),"")</f>
        <v/>
      </c>
      <c r="AM317" s="154" t="str">
        <f>IFERROR(IF(AND(AF316="Impacto",AF317="Impacto"),(AM316-(+AM316*AK317)),IF(AND(AF316="Probabilidad",AF317="Impacto"),(AM315-(+AM315*AK317)),IF(AF317="Probabilidad",AM316,""))),"")</f>
        <v/>
      </c>
      <c r="AN317" s="155"/>
      <c r="AO317" s="155"/>
      <c r="AP317" s="155"/>
      <c r="AQ317" s="155"/>
      <c r="AR317" s="837"/>
      <c r="AS317" s="855"/>
      <c r="AT317" s="855"/>
      <c r="AU317" s="852"/>
      <c r="AV317" s="855"/>
      <c r="AW317" s="855"/>
      <c r="AX317" s="852"/>
      <c r="AY317" s="852"/>
      <c r="AZ317" s="852"/>
      <c r="BA317" s="798"/>
      <c r="BB317" s="131"/>
      <c r="BC317" s="131"/>
      <c r="BD317" s="175" t="str">
        <f t="shared" si="34"/>
        <v/>
      </c>
      <c r="BE317" s="151"/>
      <c r="BF317" s="151"/>
      <c r="BG317" s="151"/>
      <c r="BH317" s="151"/>
      <c r="BI317" s="131"/>
      <c r="BJ317" s="131"/>
      <c r="BK317" s="131"/>
      <c r="BL317" s="131"/>
      <c r="BM317" s="157"/>
      <c r="BN317" s="157"/>
      <c r="BO317" s="157"/>
      <c r="BP317" s="157"/>
      <c r="BQ317" s="158" t="str">
        <f t="shared" si="35"/>
        <v/>
      </c>
      <c r="BR317" s="762" t="str">
        <f t="shared" si="36"/>
        <v/>
      </c>
      <c r="BS317" s="819"/>
      <c r="BT317" s="804"/>
      <c r="BU317" s="804"/>
      <c r="BV317" s="807"/>
    </row>
    <row r="318" spans="1:74" x14ac:dyDescent="0.25">
      <c r="A318" s="1062"/>
      <c r="B318" s="928"/>
      <c r="C318" s="1179"/>
      <c r="D318" s="828"/>
      <c r="E318" s="831"/>
      <c r="F318" s="834"/>
      <c r="G318" s="804"/>
      <c r="H318" s="837"/>
      <c r="I318" s="798"/>
      <c r="J318" s="840"/>
      <c r="K318" s="843"/>
      <c r="L318" s="804"/>
      <c r="M318" s="874"/>
      <c r="N318" s="804"/>
      <c r="O318" s="804"/>
      <c r="P318" s="868"/>
      <c r="Q318" s="880"/>
      <c r="R318" s="798"/>
      <c r="S318" s="1372"/>
      <c r="T318" s="798"/>
      <c r="U318" s="1372"/>
      <c r="V318" s="798"/>
      <c r="W318" s="1372"/>
      <c r="X318" s="864"/>
      <c r="Y318" s="1372"/>
      <c r="Z318" s="1372"/>
      <c r="AA318" s="852"/>
      <c r="AB318" s="152">
        <v>5</v>
      </c>
      <c r="AC318" s="151"/>
      <c r="AD318" s="151"/>
      <c r="AE318" s="151"/>
      <c r="AF318" s="147" t="str">
        <f t="shared" si="27"/>
        <v/>
      </c>
      <c r="AG318" s="153"/>
      <c r="AH318" s="776" t="str">
        <f t="shared" si="28"/>
        <v/>
      </c>
      <c r="AI318" s="153"/>
      <c r="AJ318" s="776" t="str">
        <f t="shared" si="29"/>
        <v/>
      </c>
      <c r="AK318" s="149" t="str">
        <f t="shared" si="30"/>
        <v/>
      </c>
      <c r="AL318" s="154" t="str">
        <f>IFERROR(IF(AND(AF317="Probabilidad",AF318="Probabilidad"),(AL317-(+AL317*AK318)),IF(AND(AF317="Impacto",AF318="Probabilidad"),(AL316-(+AL316*AK318)),IF(AF318="Impacto",AL317,""))),"")</f>
        <v/>
      </c>
      <c r="AM318" s="154" t="str">
        <f>IFERROR(IF(AND(AF317="Impacto",AF318="Impacto"),(AM317-(+AM317*AK318)),IF(AND(AF317="Probabilidad",AF318="Impacto"),(AM316-(+AM316*AK318)),IF(AF318="Probabilidad",AM317,""))),"")</f>
        <v/>
      </c>
      <c r="AN318" s="155"/>
      <c r="AO318" s="155"/>
      <c r="AP318" s="155"/>
      <c r="AQ318" s="155"/>
      <c r="AR318" s="837"/>
      <c r="AS318" s="855"/>
      <c r="AT318" s="855"/>
      <c r="AU318" s="852"/>
      <c r="AV318" s="855"/>
      <c r="AW318" s="855"/>
      <c r="AX318" s="852"/>
      <c r="AY318" s="852"/>
      <c r="AZ318" s="852"/>
      <c r="BA318" s="798"/>
      <c r="BB318" s="131"/>
      <c r="BC318" s="131"/>
      <c r="BD318" s="175" t="str">
        <f t="shared" si="34"/>
        <v/>
      </c>
      <c r="BE318" s="151"/>
      <c r="BF318" s="151"/>
      <c r="BG318" s="151"/>
      <c r="BH318" s="151"/>
      <c r="BI318" s="131"/>
      <c r="BJ318" s="131"/>
      <c r="BK318" s="131"/>
      <c r="BL318" s="131"/>
      <c r="BM318" s="157"/>
      <c r="BN318" s="157"/>
      <c r="BO318" s="157"/>
      <c r="BP318" s="157"/>
      <c r="BQ318" s="158" t="str">
        <f t="shared" si="35"/>
        <v/>
      </c>
      <c r="BR318" s="762" t="str">
        <f t="shared" si="36"/>
        <v/>
      </c>
      <c r="BS318" s="819"/>
      <c r="BT318" s="804"/>
      <c r="BU318" s="804"/>
      <c r="BV318" s="807"/>
    </row>
    <row r="319" spans="1:74" ht="15.75" thickBot="1" x14ac:dyDescent="0.3">
      <c r="A319" s="1063"/>
      <c r="B319" s="999"/>
      <c r="C319" s="1267"/>
      <c r="D319" s="1077"/>
      <c r="E319" s="831"/>
      <c r="F319" s="1015"/>
      <c r="G319" s="906"/>
      <c r="H319" s="837"/>
      <c r="I319" s="866"/>
      <c r="J319" s="841"/>
      <c r="K319" s="843"/>
      <c r="L319" s="906"/>
      <c r="M319" s="875"/>
      <c r="N319" s="906"/>
      <c r="O319" s="906"/>
      <c r="P319" s="1023"/>
      <c r="Q319" s="1022"/>
      <c r="R319" s="866"/>
      <c r="S319" s="1383"/>
      <c r="T319" s="866"/>
      <c r="U319" s="1383"/>
      <c r="V319" s="866"/>
      <c r="W319" s="1383"/>
      <c r="X319" s="910"/>
      <c r="Y319" s="1383"/>
      <c r="Z319" s="1383"/>
      <c r="AA319" s="936"/>
      <c r="AB319" s="164">
        <v>6</v>
      </c>
      <c r="AC319" s="162"/>
      <c r="AD319" s="162"/>
      <c r="AE319" s="162"/>
      <c r="AF319" s="177" t="str">
        <f t="shared" si="27"/>
        <v/>
      </c>
      <c r="AG319" s="165"/>
      <c r="AH319" s="777" t="str">
        <f t="shared" si="28"/>
        <v/>
      </c>
      <c r="AI319" s="165"/>
      <c r="AJ319" s="777" t="str">
        <f t="shared" si="29"/>
        <v/>
      </c>
      <c r="AK319" s="166" t="str">
        <f t="shared" si="30"/>
        <v/>
      </c>
      <c r="AL319" s="154" t="str">
        <f>IFERROR(IF(AND(AF318="Probabilidad",AF319="Probabilidad"),(AL318-(+AL318*AK319)),IF(AND(AF318="Impacto",AF319="Probabilidad"),(AL317-(+AL317*AK319)),IF(AF319="Impacto",AL318,""))),"")</f>
        <v/>
      </c>
      <c r="AM319" s="154" t="str">
        <f>IFERROR(IF(AND(AF318="Impacto",AF319="Impacto"),(AM318-(+AM318*AK319)),IF(AND(AF318="Probabilidad",AF319="Impacto"),(AM317-(+AM317*AK319)),IF(AF319="Probabilidad",AM318,""))),"")</f>
        <v/>
      </c>
      <c r="AN319" s="52"/>
      <c r="AO319" s="52"/>
      <c r="AP319" s="52"/>
      <c r="AQ319" s="52"/>
      <c r="AR319" s="838"/>
      <c r="AS319" s="856"/>
      <c r="AT319" s="856"/>
      <c r="AU319" s="853"/>
      <c r="AV319" s="856"/>
      <c r="AW319" s="856"/>
      <c r="AX319" s="853"/>
      <c r="AY319" s="853"/>
      <c r="AZ319" s="853"/>
      <c r="BA319" s="799"/>
      <c r="BB319" s="169"/>
      <c r="BC319" s="169"/>
      <c r="BD319" s="178" t="str">
        <f t="shared" si="34"/>
        <v/>
      </c>
      <c r="BE319" s="162"/>
      <c r="BF319" s="162"/>
      <c r="BG319" s="162"/>
      <c r="BH319" s="162"/>
      <c r="BI319" s="169"/>
      <c r="BJ319" s="169"/>
      <c r="BK319" s="169"/>
      <c r="BL319" s="169"/>
      <c r="BM319" s="170"/>
      <c r="BN319" s="170"/>
      <c r="BO319" s="170"/>
      <c r="BP319" s="170"/>
      <c r="BQ319" s="171" t="str">
        <f t="shared" si="35"/>
        <v/>
      </c>
      <c r="BR319" s="764" t="str">
        <f t="shared" si="36"/>
        <v/>
      </c>
      <c r="BS319" s="820"/>
      <c r="BT319" s="805"/>
      <c r="BU319" s="805"/>
      <c r="BV319" s="808"/>
    </row>
    <row r="320" spans="1:74" ht="171.75" customHeight="1" x14ac:dyDescent="0.25">
      <c r="A320" s="1062" t="s">
        <v>774</v>
      </c>
      <c r="B320" s="928" t="s">
        <v>775</v>
      </c>
      <c r="C320" s="1179" t="s">
        <v>1949</v>
      </c>
      <c r="D320" s="1086" t="s">
        <v>1533</v>
      </c>
      <c r="E320" s="1086" t="s">
        <v>777</v>
      </c>
      <c r="F320" s="834">
        <v>1</v>
      </c>
      <c r="G320" s="868" t="s">
        <v>1950</v>
      </c>
      <c r="H320" s="798" t="s">
        <v>1376</v>
      </c>
      <c r="I320" s="798" t="s">
        <v>1347</v>
      </c>
      <c r="J320" s="839" t="s">
        <v>3023</v>
      </c>
      <c r="K320" s="1253" t="s">
        <v>208</v>
      </c>
      <c r="L320" s="804" t="s">
        <v>618</v>
      </c>
      <c r="M320" s="873" t="s">
        <v>1535</v>
      </c>
      <c r="N320" s="804" t="s">
        <v>1951</v>
      </c>
      <c r="O320" s="804" t="s">
        <v>1705</v>
      </c>
      <c r="P320" s="868" t="s">
        <v>609</v>
      </c>
      <c r="Q320" s="880" t="s">
        <v>609</v>
      </c>
      <c r="R320" s="798" t="s">
        <v>252</v>
      </c>
      <c r="S320" s="1365">
        <f>IF(R320="Muy Alta",100%,IF(R320="Alta",80%,IF(R320="Media",60%,IF(R320="Baja",40%,IF(R320="Muy Baja",20%,"")))))</f>
        <v>0.4</v>
      </c>
      <c r="T320" s="798" t="s">
        <v>253</v>
      </c>
      <c r="U320" s="1365">
        <f>IF(T320="Catastrófico",100%,IF(T320="Mayor",80%,IF(T320="Moderado",60%,IF(T320="Menor",40%,IF(T320="Leve",20%,"")))))</f>
        <v>0.4</v>
      </c>
      <c r="V320" s="798" t="s">
        <v>253</v>
      </c>
      <c r="W320" s="1365">
        <f>IF(V320="Catastrófico",100%,IF(V320="Mayor",80%,IF(V320="Moderado",60%,IF(V320="Menor",40%,IF(V320="Leve",20%,"")))))</f>
        <v>0.4</v>
      </c>
      <c r="X320" s="864" t="str">
        <f>IF(Y320=100%,"Catastrófico",IF(Y320=80%,"Mayor",IF(Y320=60%,"Moderado",IF(Y320=40%,"Menor",IF(Y320=20%,"Leve","")))))</f>
        <v>Menor</v>
      </c>
      <c r="Y320" s="1365">
        <f>IF(AND(U320="",W320=""),"",MAX(U320,W320))</f>
        <v>0.4</v>
      </c>
      <c r="Z320" s="1365" t="str">
        <f>CONCATENATE(R320,X320)</f>
        <v>BajaMenor</v>
      </c>
      <c r="AA320" s="852" t="str">
        <f>IF(Z320="Muy AltaLeve","Alto",IF(Z320="Muy AltaMenor","Alto",IF(Z320="Muy AltaModerado","Alto",IF(Z320="Muy AltaMayor","Alto",IF(Z320="Muy AltaCatastrófico","Extremo",IF(Z320="AltaLeve","Moderado",IF(Z320="AltaMenor","Moderado",IF(Z320="AltaModerado","Alto",IF(Z320="AltaMayor","Alto",IF(Z320="AltaCatastrófico","Extremo",IF(Z320="MediaLeve","Moderado",IF(Z320="MediaMenor","Moderado",IF(Z320="MediaModerado","Moderado",IF(Z320="MediaMayor","Alto",IF(Z320="MediaCatastrófico","Extremo",IF(Z320="BajaLeve","Bajo",IF(Z320="BajaMenor","Moderado",IF(Z320="BajaModerado","Moderado",IF(Z320="BajaMayor","Alto",IF(Z320="BajaCatastrófico","Extremo",IF(Z320="Muy BajaLeve","Bajo",IF(Z320="Muy BajaMenor","Bajo",IF(Z320="Muy BajaModerado","Moderado",IF(Z320="Muy BajaMayor","Alto",IF(Z320="Muy BajaCatastrófico","Extremo","")))))))))))))))))))))))))</f>
        <v>Moderado</v>
      </c>
      <c r="AB320" s="370">
        <v>1</v>
      </c>
      <c r="AC320" s="9" t="s">
        <v>1952</v>
      </c>
      <c r="AD320" s="9">
        <v>1.2</v>
      </c>
      <c r="AE320" s="9" t="s">
        <v>1707</v>
      </c>
      <c r="AF320" s="147" t="str">
        <f t="shared" ref="AF320:AF351" si="37">IF(OR(AG320="Preventivo",AG320="Detectivo"),"Probabilidad",IF(AG320="Correctivo","Impacto",""))</f>
        <v>Probabilidad</v>
      </c>
      <c r="AG320" s="10" t="s">
        <v>216</v>
      </c>
      <c r="AH320" s="760">
        <f t="shared" ref="AH320:AH351" si="38">IF(AG320="","",IF(AG320="Preventivo",25%,IF(AG320="Detectivo",15%,IF(AG320="Correctivo",10%))))</f>
        <v>0.25</v>
      </c>
      <c r="AI320" s="10" t="s">
        <v>217</v>
      </c>
      <c r="AJ320" s="760">
        <f t="shared" ref="AJ320:AJ351" si="39">IF(AI320="Automático",25%,IF(AI320="Manual",15%,""))</f>
        <v>0.15</v>
      </c>
      <c r="AK320" s="149">
        <f t="shared" ref="AK320:AK351" si="40">IF(OR(AH320="",AJ320=""),"",AH320+AJ320)</f>
        <v>0.4</v>
      </c>
      <c r="AL320" s="101">
        <f>IFERROR(IF(AF320="Probabilidad",(S320-(+S320*AK320)),IF(AF320="Impacto",S320,"")),"")</f>
        <v>0.24</v>
      </c>
      <c r="AM320" s="101">
        <f>IFERROR(IF(AF320="Impacto",(Y320-(+Y320*AK320)),IF(AF320="Probabilidad",Y320,"")),"")</f>
        <v>0.4</v>
      </c>
      <c r="AN320" s="51" t="s">
        <v>218</v>
      </c>
      <c r="AO320" s="51" t="s">
        <v>296</v>
      </c>
      <c r="AP320" s="51" t="s">
        <v>243</v>
      </c>
      <c r="AQ320" s="51" t="s">
        <v>221</v>
      </c>
      <c r="AR320" s="866" t="s">
        <v>1953</v>
      </c>
      <c r="AS320" s="854">
        <f>S320</f>
        <v>0.4</v>
      </c>
      <c r="AT320" s="854">
        <f>IF(AL320="","",MIN(AL320:AL325))</f>
        <v>4.9391999999999991E-2</v>
      </c>
      <c r="AU320" s="851" t="str">
        <f>IFERROR(IF(AT320="","",IF(AT320&lt;=0.2,"Muy Baja",IF(AT320&lt;=0.4,"Baja",IF(AT320&lt;=0.6,"Media",IF(AT320&lt;=0.8,"Alta","Muy Alta"))))),"")</f>
        <v>Muy Baja</v>
      </c>
      <c r="AV320" s="854">
        <f>Y320</f>
        <v>0.4</v>
      </c>
      <c r="AW320" s="854">
        <f>IF(AM320="","",MIN(AM320:AM325))</f>
        <v>0.30000000000000004</v>
      </c>
      <c r="AX320" s="851" t="str">
        <f>IFERROR(IF(AW320="","",IF(AW320&lt;=0.2,"Leve",IF(AW320&lt;=0.4,"Menor",IF(AW320&lt;=0.6,"Moderado",IF(AW320&lt;=0.8,"Mayor","Catastrófico"))))),"")</f>
        <v>Menor</v>
      </c>
      <c r="AY320" s="851" t="str">
        <f>AA320</f>
        <v>Moderado</v>
      </c>
      <c r="AZ320" s="851" t="str">
        <f>IFERROR(IF(OR(AND(AU320="Muy Baja",AX320="Leve"),AND(AU320="Muy Baja",AX320="Menor"),AND(AU320="Baja",AX320="Leve")),"Bajo",IF(OR(AND(AU320="Muy baja",AX320="Moderado"),AND(AU320="Baja",AX320="Menor"),AND(AU320="Baja",AX320="Moderado"),AND(AU320="Media",AX320="Leve"),AND(AU320="Media",AX320="Menor"),AND(AU320="Media",AX320="Moderado"),AND(AU320="Alta",AX320="Leve"),AND(AU320="Alta",AX320="Menor")),"Moderado",IF(OR(AND(AU320="Muy Baja",AX320="Mayor"),AND(AU320="Baja",AX320="Mayor"),AND(AU320="Media",AX320="Mayor"),AND(AU320="Alta",AX320="Moderado"),AND(AU320="Alta",AX320="Mayor"),AND(AU320="Muy Alta",AX320="Leve"),AND(AU320="Muy Alta",AX320="Menor"),AND(AU320="Muy Alta",AX320="Moderado"),AND(AU320="Muy Alta",AX320="Mayor")),"Alto",IF(OR(AND(AU320="Muy Baja",AX320="Catastrófico"),AND(AU320="Baja",AX320="Catastrófico"),AND(AU320="Media",AX320="Catastrófico"),AND(AU320="Alta",AX320="Catastrófico"),AND(AU320="Muy Alta",AX320="Catastrófico")),"Extremo","")))),"")</f>
        <v>Bajo</v>
      </c>
      <c r="BA320" s="797" t="s">
        <v>257</v>
      </c>
      <c r="BB320" s="218"/>
      <c r="BC320" s="218"/>
      <c r="BD320" s="103" t="str">
        <f t="shared" si="34"/>
        <v/>
      </c>
      <c r="BE320" s="50"/>
      <c r="BF320" s="50"/>
      <c r="BG320" s="50"/>
      <c r="BH320" s="50"/>
      <c r="BI320" s="47"/>
      <c r="BJ320" s="47"/>
      <c r="BK320" s="47"/>
      <c r="BL320" s="47"/>
      <c r="BM320" s="49"/>
      <c r="BN320" s="49"/>
      <c r="BO320" s="49"/>
      <c r="BP320" s="49"/>
      <c r="BQ320" s="105" t="str">
        <f t="shared" si="35"/>
        <v/>
      </c>
      <c r="BR320" s="761" t="str">
        <f t="shared" si="36"/>
        <v/>
      </c>
      <c r="BS320" s="818" t="s">
        <v>609</v>
      </c>
      <c r="BT320" s="803" t="s">
        <v>2914</v>
      </c>
      <c r="BU320" s="803" t="s">
        <v>278</v>
      </c>
      <c r="BV320" s="806" t="s">
        <v>609</v>
      </c>
    </row>
    <row r="321" spans="1:74" ht="120" x14ac:dyDescent="0.25">
      <c r="A321" s="1062"/>
      <c r="B321" s="928"/>
      <c r="C321" s="1179"/>
      <c r="D321" s="1086"/>
      <c r="E321" s="1086"/>
      <c r="F321" s="834"/>
      <c r="G321" s="868"/>
      <c r="H321" s="798"/>
      <c r="I321" s="798"/>
      <c r="J321" s="840"/>
      <c r="K321" s="1253"/>
      <c r="L321" s="804"/>
      <c r="M321" s="874"/>
      <c r="N321" s="804"/>
      <c r="O321" s="804"/>
      <c r="P321" s="868"/>
      <c r="Q321" s="880"/>
      <c r="R321" s="798"/>
      <c r="S321" s="1365"/>
      <c r="T321" s="798"/>
      <c r="U321" s="1365"/>
      <c r="V321" s="798"/>
      <c r="W321" s="1365"/>
      <c r="X321" s="864"/>
      <c r="Y321" s="1365"/>
      <c r="Z321" s="1365"/>
      <c r="AA321" s="852"/>
      <c r="AB321" s="371">
        <v>2</v>
      </c>
      <c r="AC321" s="132" t="s">
        <v>1709</v>
      </c>
      <c r="AD321" s="132">
        <v>3</v>
      </c>
      <c r="AE321" s="151" t="s">
        <v>1710</v>
      </c>
      <c r="AF321" s="147" t="str">
        <f t="shared" si="37"/>
        <v>Probabilidad</v>
      </c>
      <c r="AG321" s="153" t="s">
        <v>286</v>
      </c>
      <c r="AH321" s="760">
        <f t="shared" si="38"/>
        <v>0.15</v>
      </c>
      <c r="AI321" s="153" t="s">
        <v>217</v>
      </c>
      <c r="AJ321" s="760">
        <f t="shared" si="39"/>
        <v>0.15</v>
      </c>
      <c r="AK321" s="149">
        <f t="shared" si="40"/>
        <v>0.3</v>
      </c>
      <c r="AL321" s="154">
        <f>IFERROR(IF(AND(AF320="Probabilidad",AF321="Probabilidad"),(AL320-(+AL320*AK321)),IF(AF321="Probabilidad",(S320-(+S320*AK321)),IF(AF321="Impacto",AL320,""))),"")</f>
        <v>0.16799999999999998</v>
      </c>
      <c r="AM321" s="154">
        <f>IFERROR(IF(AND(AF320="Impacto",AF321="Impacto"),(AM320-(+AM320*AK321)),IF(AF321="Impacto",(Y320-(+Y320*AK321)),IF(AF321="Probabilidad",AM320,""))),"")</f>
        <v>0.4</v>
      </c>
      <c r="AN321" s="155" t="s">
        <v>952</v>
      </c>
      <c r="AO321" s="155" t="s">
        <v>247</v>
      </c>
      <c r="AP321" s="155" t="s">
        <v>243</v>
      </c>
      <c r="AQ321" s="155" t="s">
        <v>221</v>
      </c>
      <c r="AR321" s="837"/>
      <c r="AS321" s="855"/>
      <c r="AT321" s="855"/>
      <c r="AU321" s="852"/>
      <c r="AV321" s="855"/>
      <c r="AW321" s="855"/>
      <c r="AX321" s="852"/>
      <c r="AY321" s="852"/>
      <c r="AZ321" s="852"/>
      <c r="BA321" s="798"/>
      <c r="BB321" s="130"/>
      <c r="BC321" s="130"/>
      <c r="BD321" s="150" t="str">
        <f t="shared" si="34"/>
        <v/>
      </c>
      <c r="BE321" s="156"/>
      <c r="BF321" s="156"/>
      <c r="BG321" s="156"/>
      <c r="BH321" s="156"/>
      <c r="BI321" s="131"/>
      <c r="BJ321" s="131"/>
      <c r="BK321" s="131"/>
      <c r="BL321" s="131"/>
      <c r="BM321" s="157"/>
      <c r="BN321" s="157"/>
      <c r="BO321" s="157"/>
      <c r="BP321" s="157"/>
      <c r="BQ321" s="158" t="str">
        <f t="shared" si="35"/>
        <v/>
      </c>
      <c r="BR321" s="762" t="str">
        <f t="shared" si="36"/>
        <v/>
      </c>
      <c r="BS321" s="819"/>
      <c r="BT321" s="804"/>
      <c r="BU321" s="804"/>
      <c r="BV321" s="807"/>
    </row>
    <row r="322" spans="1:74" ht="171.75" x14ac:dyDescent="0.25">
      <c r="A322" s="1062"/>
      <c r="B322" s="928"/>
      <c r="C322" s="1179"/>
      <c r="D322" s="1086"/>
      <c r="E322" s="1086"/>
      <c r="F322" s="834"/>
      <c r="G322" s="868"/>
      <c r="H322" s="798"/>
      <c r="I322" s="798"/>
      <c r="J322" s="840"/>
      <c r="K322" s="1253"/>
      <c r="L322" s="804"/>
      <c r="M322" s="874"/>
      <c r="N322" s="804"/>
      <c r="O322" s="804"/>
      <c r="P322" s="868"/>
      <c r="Q322" s="880"/>
      <c r="R322" s="798"/>
      <c r="S322" s="1365"/>
      <c r="T322" s="798"/>
      <c r="U322" s="1365"/>
      <c r="V322" s="798"/>
      <c r="W322" s="1365"/>
      <c r="X322" s="864"/>
      <c r="Y322" s="1365"/>
      <c r="Z322" s="1365"/>
      <c r="AA322" s="852"/>
      <c r="AB322" s="371">
        <v>3</v>
      </c>
      <c r="AC322" s="132" t="s">
        <v>1711</v>
      </c>
      <c r="AD322" s="132">
        <v>1.2</v>
      </c>
      <c r="AE322" s="132" t="s">
        <v>1712</v>
      </c>
      <c r="AF322" s="147" t="str">
        <f t="shared" si="37"/>
        <v>Probabilidad</v>
      </c>
      <c r="AG322" s="153" t="s">
        <v>286</v>
      </c>
      <c r="AH322" s="760">
        <f t="shared" si="38"/>
        <v>0.15</v>
      </c>
      <c r="AI322" s="153" t="s">
        <v>217</v>
      </c>
      <c r="AJ322" s="760">
        <f t="shared" si="39"/>
        <v>0.15</v>
      </c>
      <c r="AK322" s="149">
        <f t="shared" si="40"/>
        <v>0.3</v>
      </c>
      <c r="AL322" s="154">
        <f>IFERROR(IF(AND(AF321="Probabilidad",AF322="Probabilidad"),(AL321-(+AL321*AK322)),IF(AND(AF321="Impacto",AF322="Probabilidad"),(AL320-(+AL320*AK322)),IF(AF322="Impacto",AL321,""))),"")</f>
        <v>0.11759999999999998</v>
      </c>
      <c r="AM322" s="154">
        <f>IFERROR(IF(AND(AF321="Impacto",AF322="Impacto"),(AM321-(+AM321*AK322)),IF(AND(AF321="Probabilidad",AF322="Impacto"),(AM320-(+AM320*AK322)),IF(AF322="Probabilidad",AM321,""))),"")</f>
        <v>0.4</v>
      </c>
      <c r="AN322" s="155" t="s">
        <v>218</v>
      </c>
      <c r="AO322" s="155" t="s">
        <v>296</v>
      </c>
      <c r="AP322" s="155" t="s">
        <v>243</v>
      </c>
      <c r="AQ322" s="155" t="s">
        <v>221</v>
      </c>
      <c r="AR322" s="837"/>
      <c r="AS322" s="855"/>
      <c r="AT322" s="855"/>
      <c r="AU322" s="852"/>
      <c r="AV322" s="855"/>
      <c r="AW322" s="855"/>
      <c r="AX322" s="852"/>
      <c r="AY322" s="852"/>
      <c r="AZ322" s="852"/>
      <c r="BA322" s="798"/>
      <c r="BB322" s="130"/>
      <c r="BC322" s="130"/>
      <c r="BD322" s="150" t="str">
        <f t="shared" si="34"/>
        <v/>
      </c>
      <c r="BE322" s="156"/>
      <c r="BF322" s="156"/>
      <c r="BG322" s="156"/>
      <c r="BH322" s="156"/>
      <c r="BI322" s="131"/>
      <c r="BJ322" s="131"/>
      <c r="BK322" s="131"/>
      <c r="BL322" s="131"/>
      <c r="BM322" s="157"/>
      <c r="BN322" s="157"/>
      <c r="BO322" s="157"/>
      <c r="BP322" s="157"/>
      <c r="BQ322" s="158" t="str">
        <f t="shared" si="35"/>
        <v/>
      </c>
      <c r="BR322" s="762" t="str">
        <f t="shared" si="36"/>
        <v/>
      </c>
      <c r="BS322" s="819"/>
      <c r="BT322" s="804"/>
      <c r="BU322" s="804"/>
      <c r="BV322" s="807"/>
    </row>
    <row r="323" spans="1:74" ht="171.75" x14ac:dyDescent="0.25">
      <c r="A323" s="1062"/>
      <c r="B323" s="928"/>
      <c r="C323" s="1179"/>
      <c r="D323" s="1086"/>
      <c r="E323" s="1086"/>
      <c r="F323" s="834"/>
      <c r="G323" s="868"/>
      <c r="H323" s="798"/>
      <c r="I323" s="798"/>
      <c r="J323" s="840"/>
      <c r="K323" s="1253"/>
      <c r="L323" s="804"/>
      <c r="M323" s="874"/>
      <c r="N323" s="804"/>
      <c r="O323" s="804"/>
      <c r="P323" s="868"/>
      <c r="Q323" s="880"/>
      <c r="R323" s="798"/>
      <c r="S323" s="1365"/>
      <c r="T323" s="798"/>
      <c r="U323" s="1365"/>
      <c r="V323" s="798"/>
      <c r="W323" s="1365"/>
      <c r="X323" s="864"/>
      <c r="Y323" s="1365"/>
      <c r="Z323" s="1365"/>
      <c r="AA323" s="852"/>
      <c r="AB323" s="371">
        <v>4</v>
      </c>
      <c r="AC323" s="151" t="s">
        <v>1713</v>
      </c>
      <c r="AD323" s="151">
        <v>1.2</v>
      </c>
      <c r="AE323" s="151" t="s">
        <v>1712</v>
      </c>
      <c r="AF323" s="147" t="str">
        <f t="shared" si="37"/>
        <v>Probabilidad</v>
      </c>
      <c r="AG323" s="153" t="s">
        <v>216</v>
      </c>
      <c r="AH323" s="760">
        <f t="shared" si="38"/>
        <v>0.25</v>
      </c>
      <c r="AI323" s="153" t="s">
        <v>217</v>
      </c>
      <c r="AJ323" s="760">
        <f t="shared" si="39"/>
        <v>0.15</v>
      </c>
      <c r="AK323" s="149">
        <f t="shared" si="40"/>
        <v>0.4</v>
      </c>
      <c r="AL323" s="154">
        <f>IFERROR(IF(AND(AF322="Probabilidad",AF323="Probabilidad"),(AL322-(+AL322*AK323)),IF(AND(AF322="Impacto",AF323="Probabilidad"),(AL321-(+AL321*AK323)),IF(AF323="Impacto",AL322,""))),"")</f>
        <v>7.0559999999999984E-2</v>
      </c>
      <c r="AM323" s="154">
        <f>IFERROR(IF(AND(AF322="Impacto",AF323="Impacto"),(AM322-(+AM322*AK323)),IF(AND(AF322="Probabilidad",AF323="Impacto"),(AM321-(+AM321*AK323)),IF(AF323="Probabilidad",AM322,""))),"")</f>
        <v>0.4</v>
      </c>
      <c r="AN323" s="155" t="s">
        <v>218</v>
      </c>
      <c r="AO323" s="155" t="s">
        <v>296</v>
      </c>
      <c r="AP323" s="155" t="s">
        <v>243</v>
      </c>
      <c r="AQ323" s="155" t="s">
        <v>221</v>
      </c>
      <c r="AR323" s="837"/>
      <c r="AS323" s="855"/>
      <c r="AT323" s="855"/>
      <c r="AU323" s="852"/>
      <c r="AV323" s="855"/>
      <c r="AW323" s="855"/>
      <c r="AX323" s="852"/>
      <c r="AY323" s="852"/>
      <c r="AZ323" s="852"/>
      <c r="BA323" s="798"/>
      <c r="BB323" s="130"/>
      <c r="BC323" s="130"/>
      <c r="BD323" s="150" t="str">
        <f t="shared" si="34"/>
        <v/>
      </c>
      <c r="BE323" s="156"/>
      <c r="BF323" s="156"/>
      <c r="BG323" s="156"/>
      <c r="BH323" s="156"/>
      <c r="BI323" s="131"/>
      <c r="BJ323" s="131"/>
      <c r="BK323" s="131"/>
      <c r="BL323" s="131"/>
      <c r="BM323" s="157"/>
      <c r="BN323" s="157"/>
      <c r="BO323" s="157"/>
      <c r="BP323" s="157"/>
      <c r="BQ323" s="158" t="str">
        <f t="shared" si="35"/>
        <v/>
      </c>
      <c r="BR323" s="762" t="str">
        <f t="shared" si="36"/>
        <v/>
      </c>
      <c r="BS323" s="819"/>
      <c r="BT323" s="804"/>
      <c r="BU323" s="804"/>
      <c r="BV323" s="807"/>
    </row>
    <row r="324" spans="1:74" ht="171.75" x14ac:dyDescent="0.25">
      <c r="A324" s="1062"/>
      <c r="B324" s="928"/>
      <c r="C324" s="1179"/>
      <c r="D324" s="1086"/>
      <c r="E324" s="1086"/>
      <c r="F324" s="834"/>
      <c r="G324" s="868"/>
      <c r="H324" s="798"/>
      <c r="I324" s="798"/>
      <c r="J324" s="840"/>
      <c r="K324" s="1253"/>
      <c r="L324" s="804"/>
      <c r="M324" s="874"/>
      <c r="N324" s="804"/>
      <c r="O324" s="804"/>
      <c r="P324" s="868"/>
      <c r="Q324" s="880"/>
      <c r="R324" s="798"/>
      <c r="S324" s="1365"/>
      <c r="T324" s="798"/>
      <c r="U324" s="1365"/>
      <c r="V324" s="798"/>
      <c r="W324" s="1365"/>
      <c r="X324" s="864"/>
      <c r="Y324" s="1365"/>
      <c r="Z324" s="1365"/>
      <c r="AA324" s="852"/>
      <c r="AB324" s="371">
        <v>5</v>
      </c>
      <c r="AC324" s="132" t="s">
        <v>1714</v>
      </c>
      <c r="AD324" s="132">
        <v>1.2</v>
      </c>
      <c r="AE324" s="151" t="s">
        <v>1712</v>
      </c>
      <c r="AF324" s="147" t="str">
        <f t="shared" si="37"/>
        <v>Probabilidad</v>
      </c>
      <c r="AG324" s="153" t="s">
        <v>286</v>
      </c>
      <c r="AH324" s="760">
        <f t="shared" si="38"/>
        <v>0.15</v>
      </c>
      <c r="AI324" s="153" t="s">
        <v>217</v>
      </c>
      <c r="AJ324" s="760">
        <f t="shared" si="39"/>
        <v>0.15</v>
      </c>
      <c r="AK324" s="149">
        <f t="shared" si="40"/>
        <v>0.3</v>
      </c>
      <c r="AL324" s="154">
        <f>IFERROR(IF(AND(AF323="Probabilidad",AF324="Probabilidad"),(AL323-(+AL323*AK324)),IF(AND(AF323="Impacto",AF324="Probabilidad"),(AL322-(+AL322*AK324)),IF(AF324="Impacto",AL323,""))),"")</f>
        <v>4.9391999999999991E-2</v>
      </c>
      <c r="AM324" s="154">
        <f>IFERROR(IF(AND(AF323="Impacto",AF324="Impacto"),(AM323-(+AM323*AK324)),IF(AND(AF323="Probabilidad",AF324="Impacto"),(AM322-(+AM322*AK324)),IF(AF324="Probabilidad",AM323,""))),"")</f>
        <v>0.4</v>
      </c>
      <c r="AN324" s="155" t="s">
        <v>218</v>
      </c>
      <c r="AO324" s="155" t="s">
        <v>296</v>
      </c>
      <c r="AP324" s="155" t="s">
        <v>243</v>
      </c>
      <c r="AQ324" s="155" t="s">
        <v>221</v>
      </c>
      <c r="AR324" s="837"/>
      <c r="AS324" s="855"/>
      <c r="AT324" s="855"/>
      <c r="AU324" s="852"/>
      <c r="AV324" s="855"/>
      <c r="AW324" s="855"/>
      <c r="AX324" s="852"/>
      <c r="AY324" s="852"/>
      <c r="AZ324" s="852"/>
      <c r="BA324" s="798"/>
      <c r="BB324" s="130"/>
      <c r="BC324" s="130"/>
      <c r="BD324" s="150" t="str">
        <f t="shared" si="34"/>
        <v/>
      </c>
      <c r="BE324" s="156"/>
      <c r="BF324" s="156"/>
      <c r="BG324" s="156"/>
      <c r="BH324" s="156"/>
      <c r="BI324" s="131"/>
      <c r="BJ324" s="131"/>
      <c r="BK324" s="131"/>
      <c r="BL324" s="131"/>
      <c r="BM324" s="157"/>
      <c r="BN324" s="157"/>
      <c r="BO324" s="157"/>
      <c r="BP324" s="157"/>
      <c r="BQ324" s="158" t="str">
        <f t="shared" si="35"/>
        <v/>
      </c>
      <c r="BR324" s="762" t="str">
        <f t="shared" si="36"/>
        <v/>
      </c>
      <c r="BS324" s="819"/>
      <c r="BT324" s="804"/>
      <c r="BU324" s="804"/>
      <c r="BV324" s="807"/>
    </row>
    <row r="325" spans="1:74" ht="172.5" thickBot="1" x14ac:dyDescent="0.3">
      <c r="A325" s="1062"/>
      <c r="B325" s="928"/>
      <c r="C325" s="1179"/>
      <c r="D325" s="1086"/>
      <c r="E325" s="1086"/>
      <c r="F325" s="834"/>
      <c r="G325" s="868"/>
      <c r="H325" s="798"/>
      <c r="I325" s="798"/>
      <c r="J325" s="841"/>
      <c r="K325" s="1253"/>
      <c r="L325" s="804"/>
      <c r="M325" s="875"/>
      <c r="N325" s="804"/>
      <c r="O325" s="804"/>
      <c r="P325" s="868"/>
      <c r="Q325" s="880"/>
      <c r="R325" s="798"/>
      <c r="S325" s="1365"/>
      <c r="T325" s="798"/>
      <c r="U325" s="1365"/>
      <c r="V325" s="798"/>
      <c r="W325" s="1365"/>
      <c r="X325" s="864"/>
      <c r="Y325" s="1365"/>
      <c r="Z325" s="1365"/>
      <c r="AA325" s="852"/>
      <c r="AB325" s="372">
        <v>6</v>
      </c>
      <c r="AC325" s="162" t="s">
        <v>1715</v>
      </c>
      <c r="AD325" s="162">
        <v>1.2</v>
      </c>
      <c r="AE325" s="162" t="s">
        <v>1712</v>
      </c>
      <c r="AF325" s="99" t="str">
        <f t="shared" si="37"/>
        <v>Impacto</v>
      </c>
      <c r="AG325" s="165" t="s">
        <v>267</v>
      </c>
      <c r="AH325" s="763">
        <f t="shared" si="38"/>
        <v>0.1</v>
      </c>
      <c r="AI325" s="165" t="s">
        <v>217</v>
      </c>
      <c r="AJ325" s="763">
        <f t="shared" si="39"/>
        <v>0.15</v>
      </c>
      <c r="AK325" s="166">
        <f t="shared" si="40"/>
        <v>0.25</v>
      </c>
      <c r="AL325" s="154">
        <f>IFERROR(IF(AND(AF324="Probabilidad",AF325="Probabilidad"),(AL324-(+AL324*AK325)),IF(AND(AF324="Impacto",AF325="Probabilidad"),(AL323-(+AL323*AK325)),IF(AF325="Impacto",AL324,""))),"")</f>
        <v>4.9391999999999991E-2</v>
      </c>
      <c r="AM325" s="154">
        <f>IFERROR(IF(AND(AF324="Impacto",AF325="Impacto"),(AM324-(+AM324*AK325)),IF(AND(AF324="Probabilidad",AF325="Impacto"),(AM323-(+AM323*AK325)),IF(AF325="Probabilidad",AM324,""))),"")</f>
        <v>0.30000000000000004</v>
      </c>
      <c r="AN325" s="127" t="s">
        <v>218</v>
      </c>
      <c r="AO325" s="52" t="s">
        <v>296</v>
      </c>
      <c r="AP325" s="52" t="s">
        <v>243</v>
      </c>
      <c r="AQ325" s="52" t="s">
        <v>221</v>
      </c>
      <c r="AR325" s="838"/>
      <c r="AS325" s="856"/>
      <c r="AT325" s="856"/>
      <c r="AU325" s="853"/>
      <c r="AV325" s="856"/>
      <c r="AW325" s="856"/>
      <c r="AX325" s="853"/>
      <c r="AY325" s="853"/>
      <c r="AZ325" s="853"/>
      <c r="BA325" s="799"/>
      <c r="BB325" s="167"/>
      <c r="BC325" s="167"/>
      <c r="BD325" s="161" t="str">
        <f t="shared" si="34"/>
        <v/>
      </c>
      <c r="BE325" s="168"/>
      <c r="BF325" s="168"/>
      <c r="BG325" s="168"/>
      <c r="BH325" s="168"/>
      <c r="BI325" s="169"/>
      <c r="BJ325" s="169"/>
      <c r="BK325" s="169"/>
      <c r="BL325" s="169"/>
      <c r="BM325" s="170"/>
      <c r="BN325" s="170"/>
      <c r="BO325" s="170"/>
      <c r="BP325" s="170"/>
      <c r="BQ325" s="171" t="str">
        <f t="shared" si="35"/>
        <v/>
      </c>
      <c r="BR325" s="764" t="str">
        <f t="shared" si="36"/>
        <v/>
      </c>
      <c r="BS325" s="820"/>
      <c r="BT325" s="805"/>
      <c r="BU325" s="805"/>
      <c r="BV325" s="808"/>
    </row>
    <row r="326" spans="1:74" ht="145.5" customHeight="1" x14ac:dyDescent="0.25">
      <c r="A326" s="1062"/>
      <c r="B326" s="928"/>
      <c r="C326" s="1179"/>
      <c r="D326" s="1086" t="s">
        <v>1533</v>
      </c>
      <c r="E326" s="1086" t="s">
        <v>777</v>
      </c>
      <c r="F326" s="834">
        <v>2</v>
      </c>
      <c r="G326" s="804" t="s">
        <v>1950</v>
      </c>
      <c r="H326" s="798" t="s">
        <v>1376</v>
      </c>
      <c r="I326" s="798" t="s">
        <v>1344</v>
      </c>
      <c r="J326" s="839" t="s">
        <v>3024</v>
      </c>
      <c r="K326" s="1253" t="s">
        <v>208</v>
      </c>
      <c r="L326" s="804" t="s">
        <v>618</v>
      </c>
      <c r="M326" s="873" t="s">
        <v>1535</v>
      </c>
      <c r="N326" s="804" t="s">
        <v>1951</v>
      </c>
      <c r="O326" s="804" t="s">
        <v>1705</v>
      </c>
      <c r="P326" s="868" t="s">
        <v>609</v>
      </c>
      <c r="Q326" s="880" t="s">
        <v>609</v>
      </c>
      <c r="R326" s="798" t="s">
        <v>272</v>
      </c>
      <c r="S326" s="1365">
        <f>IF(R326="Muy Alta",100%,IF(R326="Alta",80%,IF(R326="Media",60%,IF(R326="Baja",40%,IF(R326="Muy Baja",20%,"")))))</f>
        <v>0.2</v>
      </c>
      <c r="T326" s="798" t="s">
        <v>328</v>
      </c>
      <c r="U326" s="1365">
        <f>IF(T326="Catastrófico",100%,IF(T326="Mayor",80%,IF(T326="Moderado",60%,IF(T326="Menor",40%,IF(T326="Leve",20%,"")))))</f>
        <v>0.2</v>
      </c>
      <c r="V326" s="798" t="s">
        <v>253</v>
      </c>
      <c r="W326" s="1365">
        <f>IF(V326="Catastrófico",100%,IF(V326="Mayor",80%,IF(V326="Moderado",60%,IF(V326="Menor",40%,IF(V326="Leve",20%,"")))))</f>
        <v>0.4</v>
      </c>
      <c r="X326" s="864" t="str">
        <f>IF(Y326=100%,"Catastrófico",IF(Y326=80%,"Mayor",IF(Y326=60%,"Moderado",IF(Y326=40%,"Menor",IF(Y326=20%,"Leve","")))))</f>
        <v>Menor</v>
      </c>
      <c r="Y326" s="1365">
        <f>IF(AND(U326="",W326=""),"",MAX(U326,W326))</f>
        <v>0.4</v>
      </c>
      <c r="Z326" s="1365" t="str">
        <f>CONCATENATE(R326,X326)</f>
        <v>Muy BajaMenor</v>
      </c>
      <c r="AA326" s="852" t="str">
        <f>IF(Z326="Muy AltaLeve","Alto",IF(Z326="Muy AltaMenor","Alto",IF(Z326="Muy AltaModerado","Alto",IF(Z326="Muy AltaMayor","Alto",IF(Z326="Muy AltaCatastrófico","Extremo",IF(Z326="AltaLeve","Moderado",IF(Z326="AltaMenor","Moderado",IF(Z326="AltaModerado","Alto",IF(Z326="AltaMayor","Alto",IF(Z326="AltaCatastrófico","Extremo",IF(Z326="MediaLeve","Moderado",IF(Z326="MediaMenor","Moderado",IF(Z326="MediaModerado","Moderado",IF(Z326="MediaMayor","Alto",IF(Z326="MediaCatastrófico","Extremo",IF(Z326="BajaLeve","Bajo",IF(Z326="BajaMenor","Moderado",IF(Z326="BajaModerado","Moderado",IF(Z326="BajaMayor","Alto",IF(Z326="BajaCatastrófico","Extremo",IF(Z326="Muy BajaLeve","Bajo",IF(Z326="Muy BajaMenor","Bajo",IF(Z326="Muy BajaModerado","Moderado",IF(Z326="Muy BajaMayor","Alto",IF(Z326="Muy BajaCatastrófico","Extremo","")))))))))))))))))))))))))</f>
        <v>Bajo</v>
      </c>
      <c r="AB326" s="370">
        <v>1</v>
      </c>
      <c r="AC326" s="13" t="s">
        <v>1954</v>
      </c>
      <c r="AD326" s="13">
        <v>1</v>
      </c>
      <c r="AE326" s="13" t="s">
        <v>1718</v>
      </c>
      <c r="AF326" s="100" t="str">
        <f t="shared" si="37"/>
        <v>Probabilidad</v>
      </c>
      <c r="AG326" s="10" t="s">
        <v>216</v>
      </c>
      <c r="AH326" s="759">
        <f t="shared" si="38"/>
        <v>0.25</v>
      </c>
      <c r="AI326" s="10" t="s">
        <v>814</v>
      </c>
      <c r="AJ326" s="759">
        <f t="shared" si="39"/>
        <v>0.25</v>
      </c>
      <c r="AK326" s="102">
        <f t="shared" si="40"/>
        <v>0.5</v>
      </c>
      <c r="AL326" s="101">
        <f>IFERROR(IF(AF326="Probabilidad",(S326-(+S326*AK326)),IF(AF326="Impacto",S326,"")),"")</f>
        <v>0.1</v>
      </c>
      <c r="AM326" s="101">
        <f>IFERROR(IF(AF326="Impacto",(Y326-(+Y326*AK326)),IF(AF326="Probabilidad",Y326,"")),"")</f>
        <v>0.4</v>
      </c>
      <c r="AN326" s="51" t="s">
        <v>218</v>
      </c>
      <c r="AO326" s="51" t="s">
        <v>475</v>
      </c>
      <c r="AP326" s="51" t="s">
        <v>243</v>
      </c>
      <c r="AQ326" s="51" t="s">
        <v>221</v>
      </c>
      <c r="AR326" s="866" t="s">
        <v>1953</v>
      </c>
      <c r="AS326" s="854">
        <f>S326</f>
        <v>0.2</v>
      </c>
      <c r="AT326" s="854">
        <f>IF(AL326="","",MIN(AL326:AL331))</f>
        <v>1.512E-2</v>
      </c>
      <c r="AU326" s="851" t="str">
        <f>IFERROR(IF(AT326="","",IF(AT326&lt;=0.2,"Muy Baja",IF(AT326&lt;=0.4,"Baja",IF(AT326&lt;=0.6,"Media",IF(AT326&lt;=0.8,"Alta","Muy Alta"))))),"")</f>
        <v>Muy Baja</v>
      </c>
      <c r="AV326" s="854">
        <f>Y326</f>
        <v>0.4</v>
      </c>
      <c r="AW326" s="854">
        <f>IF(AM326="","",MIN(AM326:AM331))</f>
        <v>0.30000000000000004</v>
      </c>
      <c r="AX326" s="851" t="str">
        <f>IFERROR(IF(AW326="","",IF(AW326&lt;=0.2,"Leve",IF(AW326&lt;=0.4,"Menor",IF(AW326&lt;=0.6,"Moderado",IF(AW326&lt;=0.8,"Mayor","Catastrófico"))))),"")</f>
        <v>Menor</v>
      </c>
      <c r="AY326" s="851" t="str">
        <f>AA326</f>
        <v>Bajo</v>
      </c>
      <c r="AZ326" s="851" t="str">
        <f>IFERROR(IF(OR(AND(AU326="Muy Baja",AX326="Leve"),AND(AU326="Muy Baja",AX326="Menor"),AND(AU326="Baja",AX326="Leve")),"Bajo",IF(OR(AND(AU326="Muy baja",AX326="Moderado"),AND(AU326="Baja",AX326="Menor"),AND(AU326="Baja",AX326="Moderado"),AND(AU326="Media",AX326="Leve"),AND(AU326="Media",AX326="Menor"),AND(AU326="Media",AX326="Moderado"),AND(AU326="Alta",AX326="Leve"),AND(AU326="Alta",AX326="Menor")),"Moderado",IF(OR(AND(AU326="Muy Baja",AX326="Mayor"),AND(AU326="Baja",AX326="Mayor"),AND(AU326="Media",AX326="Mayor"),AND(AU326="Alta",AX326="Moderado"),AND(AU326="Alta",AX326="Mayor"),AND(AU326="Muy Alta",AX326="Leve"),AND(AU326="Muy Alta",AX326="Menor"),AND(AU326="Muy Alta",AX326="Moderado"),AND(AU326="Muy Alta",AX326="Mayor")),"Alto",IF(OR(AND(AU326="Muy Baja",AX326="Catastrófico"),AND(AU326="Baja",AX326="Catastrófico"),AND(AU326="Media",AX326="Catastrófico"),AND(AU326="Alta",AX326="Catastrófico"),AND(AU326="Muy Alta",AX326="Catastrófico")),"Extremo","")))),"")</f>
        <v>Bajo</v>
      </c>
      <c r="BA326" s="797" t="s">
        <v>257</v>
      </c>
      <c r="BB326" s="47"/>
      <c r="BC326" s="47"/>
      <c r="BD326" s="104" t="str">
        <f t="shared" si="34"/>
        <v/>
      </c>
      <c r="BE326" s="9"/>
      <c r="BF326" s="9"/>
      <c r="BG326" s="9"/>
      <c r="BH326" s="9"/>
      <c r="BI326" s="47"/>
      <c r="BJ326" s="47"/>
      <c r="BK326" s="47"/>
      <c r="BL326" s="47"/>
      <c r="BM326" s="49"/>
      <c r="BN326" s="49"/>
      <c r="BO326" s="49"/>
      <c r="BP326" s="49"/>
      <c r="BQ326" s="105" t="str">
        <f t="shared" si="35"/>
        <v/>
      </c>
      <c r="BR326" s="761" t="str">
        <f t="shared" si="36"/>
        <v/>
      </c>
      <c r="BS326" s="818" t="s">
        <v>609</v>
      </c>
      <c r="BT326" s="803" t="s">
        <v>2914</v>
      </c>
      <c r="BU326" s="803" t="s">
        <v>278</v>
      </c>
      <c r="BV326" s="806" t="s">
        <v>609</v>
      </c>
    </row>
    <row r="327" spans="1:74" ht="171.75" x14ac:dyDescent="0.25">
      <c r="A327" s="1062"/>
      <c r="B327" s="928"/>
      <c r="C327" s="1179"/>
      <c r="D327" s="1086"/>
      <c r="E327" s="1086"/>
      <c r="F327" s="834"/>
      <c r="G327" s="804"/>
      <c r="H327" s="798"/>
      <c r="I327" s="798"/>
      <c r="J327" s="840"/>
      <c r="K327" s="1253"/>
      <c r="L327" s="804"/>
      <c r="M327" s="874"/>
      <c r="N327" s="804"/>
      <c r="O327" s="804"/>
      <c r="P327" s="868"/>
      <c r="Q327" s="880"/>
      <c r="R327" s="798"/>
      <c r="S327" s="1365"/>
      <c r="T327" s="798"/>
      <c r="U327" s="1365"/>
      <c r="V327" s="798"/>
      <c r="W327" s="1365"/>
      <c r="X327" s="864"/>
      <c r="Y327" s="1365"/>
      <c r="Z327" s="1365"/>
      <c r="AA327" s="852"/>
      <c r="AB327" s="371">
        <v>2</v>
      </c>
      <c r="AC327" s="151" t="s">
        <v>1955</v>
      </c>
      <c r="AD327" s="151">
        <v>1</v>
      </c>
      <c r="AE327" s="151" t="s">
        <v>1718</v>
      </c>
      <c r="AF327" s="173" t="str">
        <f t="shared" si="37"/>
        <v>Impacto</v>
      </c>
      <c r="AG327" s="155" t="s">
        <v>267</v>
      </c>
      <c r="AH327" s="760">
        <f t="shared" si="38"/>
        <v>0.1</v>
      </c>
      <c r="AI327" s="155" t="s">
        <v>217</v>
      </c>
      <c r="AJ327" s="760">
        <f t="shared" si="39"/>
        <v>0.15</v>
      </c>
      <c r="AK327" s="149">
        <f t="shared" si="40"/>
        <v>0.25</v>
      </c>
      <c r="AL327" s="174">
        <f>IFERROR(IF(AND(AF326="Probabilidad",AF327="Probabilidad"),(AL326-(+AL326*AK327)),IF(AF327="Probabilidad",(S326-(+S326*AK327)),IF(AF327="Impacto",AL326,""))),"")</f>
        <v>0.1</v>
      </c>
      <c r="AM327" s="174">
        <f>IFERROR(IF(AND(AF326="Impacto",AF327="Impacto"),(AM326-(+AM326*AK327)),IF(AF327="Impacto",(Y326-(+Y326*AK327)),IF(AF327="Probabilidad",AM326,""))),"")</f>
        <v>0.30000000000000004</v>
      </c>
      <c r="AN327" s="155" t="s">
        <v>218</v>
      </c>
      <c r="AO327" s="155" t="s">
        <v>296</v>
      </c>
      <c r="AP327" s="155" t="s">
        <v>243</v>
      </c>
      <c r="AQ327" s="155" t="s">
        <v>221</v>
      </c>
      <c r="AR327" s="837"/>
      <c r="AS327" s="855"/>
      <c r="AT327" s="855"/>
      <c r="AU327" s="852"/>
      <c r="AV327" s="855"/>
      <c r="AW327" s="855"/>
      <c r="AX327" s="852"/>
      <c r="AY327" s="852"/>
      <c r="AZ327" s="852"/>
      <c r="BA327" s="798"/>
      <c r="BB327" s="131"/>
      <c r="BC327" s="131"/>
      <c r="BD327" s="175" t="str">
        <f t="shared" si="34"/>
        <v/>
      </c>
      <c r="BE327" s="151"/>
      <c r="BF327" s="151"/>
      <c r="BG327" s="151"/>
      <c r="BH327" s="151"/>
      <c r="BI327" s="131"/>
      <c r="BJ327" s="131"/>
      <c r="BK327" s="131"/>
      <c r="BL327" s="131"/>
      <c r="BM327" s="157"/>
      <c r="BN327" s="157"/>
      <c r="BO327" s="157"/>
      <c r="BP327" s="157"/>
      <c r="BQ327" s="158" t="str">
        <f t="shared" si="35"/>
        <v/>
      </c>
      <c r="BR327" s="762" t="str">
        <f t="shared" si="36"/>
        <v/>
      </c>
      <c r="BS327" s="819"/>
      <c r="BT327" s="804"/>
      <c r="BU327" s="804"/>
      <c r="BV327" s="807"/>
    </row>
    <row r="328" spans="1:74" ht="171.75" x14ac:dyDescent="0.25">
      <c r="A328" s="1062"/>
      <c r="B328" s="928"/>
      <c r="C328" s="1179"/>
      <c r="D328" s="1086"/>
      <c r="E328" s="1086"/>
      <c r="F328" s="834"/>
      <c r="G328" s="804"/>
      <c r="H328" s="798"/>
      <c r="I328" s="798"/>
      <c r="J328" s="840"/>
      <c r="K328" s="1253"/>
      <c r="L328" s="804"/>
      <c r="M328" s="874"/>
      <c r="N328" s="804"/>
      <c r="O328" s="804"/>
      <c r="P328" s="868"/>
      <c r="Q328" s="880"/>
      <c r="R328" s="798"/>
      <c r="S328" s="1365"/>
      <c r="T328" s="798"/>
      <c r="U328" s="1365"/>
      <c r="V328" s="798"/>
      <c r="W328" s="1365"/>
      <c r="X328" s="864"/>
      <c r="Y328" s="1365"/>
      <c r="Z328" s="1365"/>
      <c r="AA328" s="852"/>
      <c r="AB328" s="371">
        <v>3</v>
      </c>
      <c r="AC328" s="132" t="s">
        <v>1720</v>
      </c>
      <c r="AD328" s="132">
        <v>1</v>
      </c>
      <c r="AE328" s="151" t="s">
        <v>1721</v>
      </c>
      <c r="AF328" s="147" t="str">
        <f t="shared" si="37"/>
        <v>Probabilidad</v>
      </c>
      <c r="AG328" s="153" t="s">
        <v>286</v>
      </c>
      <c r="AH328" s="760">
        <f t="shared" si="38"/>
        <v>0.15</v>
      </c>
      <c r="AI328" s="153" t="s">
        <v>217</v>
      </c>
      <c r="AJ328" s="760">
        <f t="shared" si="39"/>
        <v>0.15</v>
      </c>
      <c r="AK328" s="149">
        <f t="shared" si="40"/>
        <v>0.3</v>
      </c>
      <c r="AL328" s="154">
        <f>IFERROR(IF(AND(AF327="Probabilidad",AF328="Probabilidad"),(AL327-(+AL327*AK328)),IF(AND(AF327="Impacto",AF328="Probabilidad"),(AL326-(+AL326*AK328)),IF(AF328="Impacto",AL327,""))),"")</f>
        <v>7.0000000000000007E-2</v>
      </c>
      <c r="AM328" s="154">
        <f>IFERROR(IF(AND(AF327="Impacto",AF328="Impacto"),(AM327-(+AM327*AK328)),IF(AND(AF327="Probabilidad",AF328="Impacto"),(AM326-(+AM326*AK328)),IF(AF328="Probabilidad",AM327,""))),"")</f>
        <v>0.30000000000000004</v>
      </c>
      <c r="AN328" s="155" t="s">
        <v>218</v>
      </c>
      <c r="AO328" s="155" t="s">
        <v>296</v>
      </c>
      <c r="AP328" s="155" t="s">
        <v>243</v>
      </c>
      <c r="AQ328" s="155" t="s">
        <v>221</v>
      </c>
      <c r="AR328" s="837"/>
      <c r="AS328" s="855"/>
      <c r="AT328" s="855"/>
      <c r="AU328" s="852"/>
      <c r="AV328" s="855"/>
      <c r="AW328" s="855"/>
      <c r="AX328" s="852"/>
      <c r="AY328" s="852"/>
      <c r="AZ328" s="852"/>
      <c r="BA328" s="798"/>
      <c r="BB328" s="131"/>
      <c r="BC328" s="131"/>
      <c r="BD328" s="175" t="str">
        <f t="shared" si="34"/>
        <v/>
      </c>
      <c r="BE328" s="151"/>
      <c r="BF328" s="151"/>
      <c r="BG328" s="151"/>
      <c r="BH328" s="151"/>
      <c r="BI328" s="131"/>
      <c r="BJ328" s="131"/>
      <c r="BK328" s="131"/>
      <c r="BL328" s="131"/>
      <c r="BM328" s="157"/>
      <c r="BN328" s="157"/>
      <c r="BO328" s="157"/>
      <c r="BP328" s="157"/>
      <c r="BQ328" s="158" t="str">
        <f t="shared" si="35"/>
        <v/>
      </c>
      <c r="BR328" s="762" t="str">
        <f t="shared" si="36"/>
        <v/>
      </c>
      <c r="BS328" s="819"/>
      <c r="BT328" s="804"/>
      <c r="BU328" s="804"/>
      <c r="BV328" s="807"/>
    </row>
    <row r="329" spans="1:74" ht="145.5" x14ac:dyDescent="0.25">
      <c r="A329" s="1062"/>
      <c r="B329" s="928"/>
      <c r="C329" s="1179"/>
      <c r="D329" s="1086"/>
      <c r="E329" s="1086"/>
      <c r="F329" s="834"/>
      <c r="G329" s="804"/>
      <c r="H329" s="798"/>
      <c r="I329" s="798"/>
      <c r="J329" s="840"/>
      <c r="K329" s="1253"/>
      <c r="L329" s="804"/>
      <c r="M329" s="874"/>
      <c r="N329" s="804"/>
      <c r="O329" s="804"/>
      <c r="P329" s="868"/>
      <c r="Q329" s="880"/>
      <c r="R329" s="798"/>
      <c r="S329" s="1365"/>
      <c r="T329" s="798"/>
      <c r="U329" s="1365"/>
      <c r="V329" s="798"/>
      <c r="W329" s="1365"/>
      <c r="X329" s="864"/>
      <c r="Y329" s="1365"/>
      <c r="Z329" s="1365"/>
      <c r="AA329" s="852"/>
      <c r="AB329" s="371">
        <v>4</v>
      </c>
      <c r="AC329" s="151" t="s">
        <v>1722</v>
      </c>
      <c r="AD329" s="151">
        <v>1</v>
      </c>
      <c r="AE329" s="151" t="s">
        <v>1712</v>
      </c>
      <c r="AF329" s="147" t="str">
        <f t="shared" si="37"/>
        <v>Probabilidad</v>
      </c>
      <c r="AG329" s="153" t="s">
        <v>216</v>
      </c>
      <c r="AH329" s="760">
        <f t="shared" si="38"/>
        <v>0.25</v>
      </c>
      <c r="AI329" s="153" t="s">
        <v>217</v>
      </c>
      <c r="AJ329" s="760">
        <f t="shared" si="39"/>
        <v>0.15</v>
      </c>
      <c r="AK329" s="149">
        <f t="shared" si="40"/>
        <v>0.4</v>
      </c>
      <c r="AL329" s="154">
        <f>IFERROR(IF(AND(AF328="Probabilidad",AF329="Probabilidad"),(AL328-(+AL328*AK329)),IF(AND(AF328="Impacto",AF329="Probabilidad"),(AL327-(+AL327*AK329)),IF(AF329="Impacto",AL328,""))),"")</f>
        <v>4.2000000000000003E-2</v>
      </c>
      <c r="AM329" s="154">
        <f>IFERROR(IF(AND(AF328="Impacto",AF329="Impacto"),(AM328-(+AM328*AK329)),IF(AND(AF328="Probabilidad",AF329="Impacto"),(AM327-(+AM327*AK329)),IF(AF329="Probabilidad",AM328,""))),"")</f>
        <v>0.30000000000000004</v>
      </c>
      <c r="AN329" s="155" t="s">
        <v>218</v>
      </c>
      <c r="AO329" s="155" t="s">
        <v>475</v>
      </c>
      <c r="AP329" s="155" t="s">
        <v>243</v>
      </c>
      <c r="AQ329" s="155" t="s">
        <v>221</v>
      </c>
      <c r="AR329" s="837"/>
      <c r="AS329" s="855"/>
      <c r="AT329" s="855"/>
      <c r="AU329" s="852"/>
      <c r="AV329" s="855"/>
      <c r="AW329" s="855"/>
      <c r="AX329" s="852"/>
      <c r="AY329" s="852"/>
      <c r="AZ329" s="852"/>
      <c r="BA329" s="798"/>
      <c r="BB329" s="131"/>
      <c r="BC329" s="131"/>
      <c r="BD329" s="175" t="str">
        <f t="shared" si="34"/>
        <v/>
      </c>
      <c r="BE329" s="151"/>
      <c r="BF329" s="151"/>
      <c r="BG329" s="151"/>
      <c r="BH329" s="151"/>
      <c r="BI329" s="131"/>
      <c r="BJ329" s="131"/>
      <c r="BK329" s="131"/>
      <c r="BL329" s="131"/>
      <c r="BM329" s="157"/>
      <c r="BN329" s="157"/>
      <c r="BO329" s="157"/>
      <c r="BP329" s="157"/>
      <c r="BQ329" s="158" t="str">
        <f t="shared" si="35"/>
        <v/>
      </c>
      <c r="BR329" s="762" t="str">
        <f t="shared" si="36"/>
        <v/>
      </c>
      <c r="BS329" s="819"/>
      <c r="BT329" s="804"/>
      <c r="BU329" s="804"/>
      <c r="BV329" s="807"/>
    </row>
    <row r="330" spans="1:74" ht="145.5" x14ac:dyDescent="0.25">
      <c r="A330" s="1062"/>
      <c r="B330" s="928"/>
      <c r="C330" s="1179"/>
      <c r="D330" s="1086"/>
      <c r="E330" s="1086"/>
      <c r="F330" s="834"/>
      <c r="G330" s="804"/>
      <c r="H330" s="798"/>
      <c r="I330" s="798"/>
      <c r="J330" s="840"/>
      <c r="K330" s="1253"/>
      <c r="L330" s="804"/>
      <c r="M330" s="874"/>
      <c r="N330" s="804"/>
      <c r="O330" s="804"/>
      <c r="P330" s="868"/>
      <c r="Q330" s="880"/>
      <c r="R330" s="798"/>
      <c r="S330" s="1365"/>
      <c r="T330" s="798"/>
      <c r="U330" s="1365"/>
      <c r="V330" s="798"/>
      <c r="W330" s="1365"/>
      <c r="X330" s="864"/>
      <c r="Y330" s="1365"/>
      <c r="Z330" s="1365"/>
      <c r="AA330" s="852"/>
      <c r="AB330" s="371">
        <v>5</v>
      </c>
      <c r="AC330" s="132" t="s">
        <v>1711</v>
      </c>
      <c r="AD330" s="132">
        <v>1</v>
      </c>
      <c r="AE330" s="151" t="s">
        <v>1712</v>
      </c>
      <c r="AF330" s="147" t="str">
        <f t="shared" si="37"/>
        <v>Probabilidad</v>
      </c>
      <c r="AG330" s="153" t="s">
        <v>216</v>
      </c>
      <c r="AH330" s="760">
        <f t="shared" si="38"/>
        <v>0.25</v>
      </c>
      <c r="AI330" s="153" t="s">
        <v>217</v>
      </c>
      <c r="AJ330" s="760">
        <f t="shared" si="39"/>
        <v>0.15</v>
      </c>
      <c r="AK330" s="149">
        <f t="shared" si="40"/>
        <v>0.4</v>
      </c>
      <c r="AL330" s="154">
        <f>IFERROR(IF(AND(AF329="Probabilidad",AF330="Probabilidad"),(AL329-(+AL329*AK330)),IF(AND(AF329="Impacto",AF330="Probabilidad"),(AL328-(+AL328*AK330)),IF(AF330="Impacto",AL329,""))),"")</f>
        <v>2.52E-2</v>
      </c>
      <c r="AM330" s="154">
        <f>IFERROR(IF(AND(AF329="Impacto",AF330="Impacto"),(AM329-(+AM329*AK330)),IF(AND(AF329="Probabilidad",AF330="Impacto"),(AM328-(+AM328*AK330)),IF(AF330="Probabilidad",AM329,""))),"")</f>
        <v>0.30000000000000004</v>
      </c>
      <c r="AN330" s="155" t="s">
        <v>218</v>
      </c>
      <c r="AO330" s="155" t="s">
        <v>475</v>
      </c>
      <c r="AP330" s="155" t="s">
        <v>243</v>
      </c>
      <c r="AQ330" s="155" t="s">
        <v>221</v>
      </c>
      <c r="AR330" s="837"/>
      <c r="AS330" s="855"/>
      <c r="AT330" s="855"/>
      <c r="AU330" s="852"/>
      <c r="AV330" s="855"/>
      <c r="AW330" s="855"/>
      <c r="AX330" s="852"/>
      <c r="AY330" s="852"/>
      <c r="AZ330" s="852"/>
      <c r="BA330" s="798"/>
      <c r="BB330" s="131"/>
      <c r="BC330" s="131"/>
      <c r="BD330" s="175" t="str">
        <f t="shared" si="34"/>
        <v/>
      </c>
      <c r="BE330" s="151"/>
      <c r="BF330" s="151"/>
      <c r="BG330" s="151"/>
      <c r="BH330" s="151"/>
      <c r="BI330" s="131"/>
      <c r="BJ330" s="131"/>
      <c r="BK330" s="131"/>
      <c r="BL330" s="131"/>
      <c r="BM330" s="157"/>
      <c r="BN330" s="157"/>
      <c r="BO330" s="157"/>
      <c r="BP330" s="157"/>
      <c r="BQ330" s="158" t="str">
        <f t="shared" si="35"/>
        <v/>
      </c>
      <c r="BR330" s="762" t="str">
        <f t="shared" si="36"/>
        <v/>
      </c>
      <c r="BS330" s="819"/>
      <c r="BT330" s="804"/>
      <c r="BU330" s="804"/>
      <c r="BV330" s="807"/>
    </row>
    <row r="331" spans="1:74" ht="172.5" thickBot="1" x14ac:dyDescent="0.3">
      <c r="A331" s="1062"/>
      <c r="B331" s="928"/>
      <c r="C331" s="1179"/>
      <c r="D331" s="1086"/>
      <c r="E331" s="1086"/>
      <c r="F331" s="834"/>
      <c r="G331" s="804"/>
      <c r="H331" s="798"/>
      <c r="I331" s="798"/>
      <c r="J331" s="841"/>
      <c r="K331" s="1253"/>
      <c r="L331" s="804"/>
      <c r="M331" s="875"/>
      <c r="N331" s="804"/>
      <c r="O331" s="804"/>
      <c r="P331" s="868"/>
      <c r="Q331" s="880"/>
      <c r="R331" s="798"/>
      <c r="S331" s="1365"/>
      <c r="T331" s="798"/>
      <c r="U331" s="1365"/>
      <c r="V331" s="798"/>
      <c r="W331" s="1365"/>
      <c r="X331" s="864"/>
      <c r="Y331" s="1365"/>
      <c r="Z331" s="1365"/>
      <c r="AA331" s="852"/>
      <c r="AB331" s="372">
        <v>6</v>
      </c>
      <c r="AC331" s="162" t="s">
        <v>1723</v>
      </c>
      <c r="AD331" s="162">
        <v>1</v>
      </c>
      <c r="AE331" s="162" t="s">
        <v>1712</v>
      </c>
      <c r="AF331" s="177" t="str">
        <f t="shared" si="37"/>
        <v>Probabilidad</v>
      </c>
      <c r="AG331" s="165" t="s">
        <v>216</v>
      </c>
      <c r="AH331" s="763">
        <f t="shared" si="38"/>
        <v>0.25</v>
      </c>
      <c r="AI331" s="165" t="s">
        <v>217</v>
      </c>
      <c r="AJ331" s="763">
        <f t="shared" si="39"/>
        <v>0.15</v>
      </c>
      <c r="AK331" s="166">
        <f t="shared" si="40"/>
        <v>0.4</v>
      </c>
      <c r="AL331" s="154">
        <f>IFERROR(IF(AND(AF330="Probabilidad",AF331="Probabilidad"),(AL330-(+AL330*AK331)),IF(AND(AF330="Impacto",AF331="Probabilidad"),(AL329-(+AL329*AK331)),IF(AF331="Impacto",AL330,""))),"")</f>
        <v>1.512E-2</v>
      </c>
      <c r="AM331" s="154">
        <f>IFERROR(IF(AND(AF330="Impacto",AF331="Impacto"),(AM330-(+AM330*AK331)),IF(AND(AF330="Probabilidad",AF331="Impacto"),(AM329-(+AM329*AK331)),IF(AF331="Probabilidad",AM330,""))),"")</f>
        <v>0.30000000000000004</v>
      </c>
      <c r="AN331" s="52" t="s">
        <v>218</v>
      </c>
      <c r="AO331" s="52" t="s">
        <v>296</v>
      </c>
      <c r="AP331" s="52" t="s">
        <v>243</v>
      </c>
      <c r="AQ331" s="52" t="s">
        <v>221</v>
      </c>
      <c r="AR331" s="838"/>
      <c r="AS331" s="856"/>
      <c r="AT331" s="856"/>
      <c r="AU331" s="853"/>
      <c r="AV331" s="856"/>
      <c r="AW331" s="856"/>
      <c r="AX331" s="853"/>
      <c r="AY331" s="853"/>
      <c r="AZ331" s="853"/>
      <c r="BA331" s="799"/>
      <c r="BB331" s="169"/>
      <c r="BC331" s="169"/>
      <c r="BD331" s="178" t="str">
        <f t="shared" si="34"/>
        <v/>
      </c>
      <c r="BE331" s="162"/>
      <c r="BF331" s="162"/>
      <c r="BG331" s="162"/>
      <c r="BH331" s="162"/>
      <c r="BI331" s="169"/>
      <c r="BJ331" s="169"/>
      <c r="BK331" s="169"/>
      <c r="BL331" s="169"/>
      <c r="BM331" s="170"/>
      <c r="BN331" s="170"/>
      <c r="BO331" s="170"/>
      <c r="BP331" s="170"/>
      <c r="BQ331" s="171" t="str">
        <f t="shared" si="35"/>
        <v/>
      </c>
      <c r="BR331" s="764" t="str">
        <f t="shared" si="36"/>
        <v/>
      </c>
      <c r="BS331" s="820"/>
      <c r="BT331" s="805"/>
      <c r="BU331" s="805"/>
      <c r="BV331" s="808"/>
    </row>
    <row r="332" spans="1:74" ht="171.75" customHeight="1" x14ac:dyDescent="0.25">
      <c r="A332" s="1062"/>
      <c r="B332" s="928"/>
      <c r="C332" s="1179"/>
      <c r="D332" s="1086" t="s">
        <v>1533</v>
      </c>
      <c r="E332" s="1086" t="s">
        <v>777</v>
      </c>
      <c r="F332" s="834">
        <v>3</v>
      </c>
      <c r="G332" s="804" t="s">
        <v>1956</v>
      </c>
      <c r="H332" s="798" t="s">
        <v>1377</v>
      </c>
      <c r="I332" s="798" t="s">
        <v>1347</v>
      </c>
      <c r="J332" s="839" t="s">
        <v>3025</v>
      </c>
      <c r="K332" s="1253" t="s">
        <v>208</v>
      </c>
      <c r="L332" s="804" t="s">
        <v>618</v>
      </c>
      <c r="M332" s="873" t="s">
        <v>1535</v>
      </c>
      <c r="N332" s="804" t="s">
        <v>1951</v>
      </c>
      <c r="O332" s="804" t="s">
        <v>1705</v>
      </c>
      <c r="P332" s="868" t="s">
        <v>609</v>
      </c>
      <c r="Q332" s="880" t="s">
        <v>609</v>
      </c>
      <c r="R332" s="798" t="s">
        <v>252</v>
      </c>
      <c r="S332" s="1365">
        <f>IF(R332="Muy Alta",100%,IF(R332="Alta",80%,IF(R332="Media",60%,IF(R332="Baja",40%,IF(R332="Muy Baja",20%,"")))))</f>
        <v>0.4</v>
      </c>
      <c r="T332" s="798" t="s">
        <v>328</v>
      </c>
      <c r="U332" s="1365">
        <f>IF(T332="Catastrófico",100%,IF(T332="Mayor",80%,IF(T332="Moderado",60%,IF(T332="Menor",40%,IF(T332="Leve",20%,"")))))</f>
        <v>0.2</v>
      </c>
      <c r="V332" s="798" t="s">
        <v>253</v>
      </c>
      <c r="W332" s="1365">
        <f>IF(V332="Catastrófico",100%,IF(V332="Mayor",80%,IF(V332="Moderado",60%,IF(V332="Menor",40%,IF(V332="Leve",20%,"")))))</f>
        <v>0.4</v>
      </c>
      <c r="X332" s="864" t="str">
        <f>IF(Y332=100%,"Catastrófico",IF(Y332=80%,"Mayor",IF(Y332=60%,"Moderado",IF(Y332=40%,"Menor",IF(Y332=20%,"Leve","")))))</f>
        <v>Menor</v>
      </c>
      <c r="Y332" s="1365">
        <f>IF(AND(U332="",W332=""),"",MAX(U332,W332))</f>
        <v>0.4</v>
      </c>
      <c r="Z332" s="1365" t="str">
        <f>CONCATENATE(R332,X332)</f>
        <v>BajaMenor</v>
      </c>
      <c r="AA332" s="852" t="str">
        <f>IF(Z332="Muy AltaLeve","Alto",IF(Z332="Muy AltaMenor","Alto",IF(Z332="Muy AltaModerado","Alto",IF(Z332="Muy AltaMayor","Alto",IF(Z332="Muy AltaCatastrófico","Extremo",IF(Z332="AltaLeve","Moderado",IF(Z332="AltaMenor","Moderado",IF(Z332="AltaModerado","Alto",IF(Z332="AltaMayor","Alto",IF(Z332="AltaCatastrófico","Extremo",IF(Z332="MediaLeve","Moderado",IF(Z332="MediaMenor","Moderado",IF(Z332="MediaModerado","Moderado",IF(Z332="MediaMayor","Alto",IF(Z332="MediaCatastrófico","Extremo",IF(Z332="BajaLeve","Bajo",IF(Z332="BajaMenor","Moderado",IF(Z332="BajaModerado","Moderado",IF(Z332="BajaMayor","Alto",IF(Z332="BajaCatastrófico","Extremo",IF(Z332="Muy BajaLeve","Bajo",IF(Z332="Muy BajaMenor","Bajo",IF(Z332="Muy BajaModerado","Moderado",IF(Z332="Muy BajaMayor","Alto",IF(Z332="Muy BajaCatastrófico","Extremo","")))))))))))))))))))))))))</f>
        <v>Moderado</v>
      </c>
      <c r="AB332" s="370">
        <v>1</v>
      </c>
      <c r="AC332" s="180" t="s">
        <v>1957</v>
      </c>
      <c r="AD332" s="233">
        <v>1</v>
      </c>
      <c r="AE332" s="13" t="s">
        <v>1958</v>
      </c>
      <c r="AF332" s="100" t="str">
        <f t="shared" si="37"/>
        <v>Probabilidad</v>
      </c>
      <c r="AG332" s="10" t="s">
        <v>216</v>
      </c>
      <c r="AH332" s="759">
        <f t="shared" si="38"/>
        <v>0.25</v>
      </c>
      <c r="AI332" s="10" t="s">
        <v>217</v>
      </c>
      <c r="AJ332" s="759">
        <f t="shared" si="39"/>
        <v>0.15</v>
      </c>
      <c r="AK332" s="102">
        <f t="shared" si="40"/>
        <v>0.4</v>
      </c>
      <c r="AL332" s="101">
        <f>IFERROR(IF(AF332="Probabilidad",(S332-(+S332*AK332)),IF(AF332="Impacto",S332,"")),"")</f>
        <v>0.24</v>
      </c>
      <c r="AM332" s="101">
        <f>IFERROR(IF(AF332="Impacto",(Y332-(+Y332*AK332)),IF(AF332="Probabilidad",Y332,"")),"")</f>
        <v>0.4</v>
      </c>
      <c r="AN332" s="51" t="s">
        <v>218</v>
      </c>
      <c r="AO332" s="51" t="s">
        <v>296</v>
      </c>
      <c r="AP332" s="51" t="s">
        <v>243</v>
      </c>
      <c r="AQ332" s="51" t="s">
        <v>221</v>
      </c>
      <c r="AR332" s="866" t="s">
        <v>1953</v>
      </c>
      <c r="AS332" s="854">
        <f>S332</f>
        <v>0.4</v>
      </c>
      <c r="AT332" s="854">
        <f>IF(AL332="","",MIN(AL332:AL337))</f>
        <v>0.10079999999999999</v>
      </c>
      <c r="AU332" s="851" t="str">
        <f>IFERROR(IF(AT332="","",IF(AT332&lt;=0.2,"Muy Baja",IF(AT332&lt;=0.4,"Baja",IF(AT332&lt;=0.6,"Media",IF(AT332&lt;=0.8,"Alta","Muy Alta"))))),"")</f>
        <v>Muy Baja</v>
      </c>
      <c r="AV332" s="854">
        <f>Y332</f>
        <v>0.4</v>
      </c>
      <c r="AW332" s="854">
        <f>IF(AM332="","",MIN(AM332:AM337))</f>
        <v>0.4</v>
      </c>
      <c r="AX332" s="851" t="str">
        <f>IFERROR(IF(AW332="","",IF(AW332&lt;=0.2,"Leve",IF(AW332&lt;=0.4,"Menor",IF(AW332&lt;=0.6,"Moderado",IF(AW332&lt;=0.8,"Mayor","Catastrófico"))))),"")</f>
        <v>Menor</v>
      </c>
      <c r="AY332" s="851" t="str">
        <f>AA332</f>
        <v>Moderado</v>
      </c>
      <c r="AZ332" s="851" t="str">
        <f>IFERROR(IF(OR(AND(AU332="Muy Baja",AX332="Leve"),AND(AU332="Muy Baja",AX332="Menor"),AND(AU332="Baja",AX332="Leve")),"Bajo",IF(OR(AND(AU332="Muy baja",AX332="Moderado"),AND(AU332="Baja",AX332="Menor"),AND(AU332="Baja",AX332="Moderado"),AND(AU332="Media",AX332="Leve"),AND(AU332="Media",AX332="Menor"),AND(AU332="Media",AX332="Moderado"),AND(AU332="Alta",AX332="Leve"),AND(AU332="Alta",AX332="Menor")),"Moderado",IF(OR(AND(AU332="Muy Baja",AX332="Mayor"),AND(AU332="Baja",AX332="Mayor"),AND(AU332="Media",AX332="Mayor"),AND(AU332="Alta",AX332="Moderado"),AND(AU332="Alta",AX332="Mayor"),AND(AU332="Muy Alta",AX332="Leve"),AND(AU332="Muy Alta",AX332="Menor"),AND(AU332="Muy Alta",AX332="Moderado"),AND(AU332="Muy Alta",AX332="Mayor")),"Alto",IF(OR(AND(AU332="Muy Baja",AX332="Catastrófico"),AND(AU332="Baja",AX332="Catastrófico"),AND(AU332="Media",AX332="Catastrófico"),AND(AU332="Alta",AX332="Catastrófico"),AND(AU332="Muy Alta",AX332="Catastrófico")),"Extremo","")))),"")</f>
        <v>Bajo</v>
      </c>
      <c r="BA332" s="797" t="s">
        <v>257</v>
      </c>
      <c r="BB332" s="313"/>
      <c r="BC332" s="47"/>
      <c r="BD332" s="104" t="str">
        <f t="shared" si="34"/>
        <v/>
      </c>
      <c r="BE332" s="9"/>
      <c r="BF332" s="9"/>
      <c r="BG332" s="9"/>
      <c r="BH332" s="9"/>
      <c r="BI332" s="47"/>
      <c r="BJ332" s="47"/>
      <c r="BK332" s="47"/>
      <c r="BL332" s="47"/>
      <c r="BM332" s="49"/>
      <c r="BN332" s="49"/>
      <c r="BO332" s="49"/>
      <c r="BP332" s="49"/>
      <c r="BQ332" s="105" t="str">
        <f t="shared" si="35"/>
        <v/>
      </c>
      <c r="BR332" s="761" t="str">
        <f t="shared" si="36"/>
        <v/>
      </c>
      <c r="BS332" s="818" t="s">
        <v>609</v>
      </c>
      <c r="BT332" s="803" t="s">
        <v>2914</v>
      </c>
      <c r="BU332" s="803" t="s">
        <v>278</v>
      </c>
      <c r="BV332" s="806" t="s">
        <v>609</v>
      </c>
    </row>
    <row r="333" spans="1:74" ht="117.75" x14ac:dyDescent="0.25">
      <c r="A333" s="1062"/>
      <c r="B333" s="928"/>
      <c r="C333" s="1179"/>
      <c r="D333" s="1086"/>
      <c r="E333" s="1086"/>
      <c r="F333" s="834"/>
      <c r="G333" s="804"/>
      <c r="H333" s="798"/>
      <c r="I333" s="798"/>
      <c r="J333" s="840"/>
      <c r="K333" s="1253"/>
      <c r="L333" s="804"/>
      <c r="M333" s="874"/>
      <c r="N333" s="804"/>
      <c r="O333" s="804"/>
      <c r="P333" s="868"/>
      <c r="Q333" s="880"/>
      <c r="R333" s="798"/>
      <c r="S333" s="1365"/>
      <c r="T333" s="798"/>
      <c r="U333" s="1365"/>
      <c r="V333" s="798"/>
      <c r="W333" s="1365"/>
      <c r="X333" s="864"/>
      <c r="Y333" s="1365"/>
      <c r="Z333" s="1365"/>
      <c r="AA333" s="852"/>
      <c r="AB333" s="371">
        <v>2</v>
      </c>
      <c r="AC333" s="180" t="s">
        <v>1709</v>
      </c>
      <c r="AD333" s="180">
        <v>2</v>
      </c>
      <c r="AE333" s="151" t="s">
        <v>1710</v>
      </c>
      <c r="AF333" s="147" t="str">
        <f t="shared" si="37"/>
        <v>Probabilidad</v>
      </c>
      <c r="AG333" s="153" t="s">
        <v>286</v>
      </c>
      <c r="AH333" s="760">
        <f t="shared" si="38"/>
        <v>0.15</v>
      </c>
      <c r="AI333" s="153" t="s">
        <v>217</v>
      </c>
      <c r="AJ333" s="760">
        <f t="shared" si="39"/>
        <v>0.15</v>
      </c>
      <c r="AK333" s="149">
        <f t="shared" si="40"/>
        <v>0.3</v>
      </c>
      <c r="AL333" s="154">
        <f>IFERROR(IF(AND(AF332="Probabilidad",AF333="Probabilidad"),(AL332-(+AL332*AK333)),IF(AF333="Probabilidad",(S332-(+S332*AK333)),IF(AF333="Impacto",AL332,""))),"")</f>
        <v>0.16799999999999998</v>
      </c>
      <c r="AM333" s="154">
        <f>IFERROR(IF(AND(AF332="Impacto",AF333="Impacto"),(AM332-(+AM332*AK333)),IF(AF333="Impacto",(Y332-(+Y332*AK333)),IF(AF333="Probabilidad",AM332,""))),"")</f>
        <v>0.4</v>
      </c>
      <c r="AN333" s="155" t="s">
        <v>952</v>
      </c>
      <c r="AO333" s="155" t="s">
        <v>247</v>
      </c>
      <c r="AP333" s="155" t="s">
        <v>243</v>
      </c>
      <c r="AQ333" s="155" t="s">
        <v>221</v>
      </c>
      <c r="AR333" s="837"/>
      <c r="AS333" s="855"/>
      <c r="AT333" s="855"/>
      <c r="AU333" s="852"/>
      <c r="AV333" s="855"/>
      <c r="AW333" s="855"/>
      <c r="AX333" s="852"/>
      <c r="AY333" s="852"/>
      <c r="AZ333" s="852"/>
      <c r="BA333" s="798"/>
      <c r="BB333" s="179"/>
      <c r="BC333" s="131"/>
      <c r="BD333" s="175" t="str">
        <f t="shared" si="34"/>
        <v/>
      </c>
      <c r="BE333" s="151"/>
      <c r="BF333" s="151"/>
      <c r="BG333" s="151"/>
      <c r="BH333" s="151"/>
      <c r="BI333" s="131"/>
      <c r="BJ333" s="131"/>
      <c r="BK333" s="131"/>
      <c r="BL333" s="131"/>
      <c r="BM333" s="157"/>
      <c r="BN333" s="157"/>
      <c r="BO333" s="157"/>
      <c r="BP333" s="157"/>
      <c r="BQ333" s="158" t="str">
        <f t="shared" si="35"/>
        <v/>
      </c>
      <c r="BR333" s="762" t="str">
        <f t="shared" si="36"/>
        <v/>
      </c>
      <c r="BS333" s="819"/>
      <c r="BT333" s="804"/>
      <c r="BU333" s="804"/>
      <c r="BV333" s="807"/>
    </row>
    <row r="334" spans="1:74" ht="145.5" x14ac:dyDescent="0.25">
      <c r="A334" s="1062"/>
      <c r="B334" s="928"/>
      <c r="C334" s="1179"/>
      <c r="D334" s="1086"/>
      <c r="E334" s="1086"/>
      <c r="F334" s="834"/>
      <c r="G334" s="804"/>
      <c r="H334" s="798"/>
      <c r="I334" s="798"/>
      <c r="J334" s="840"/>
      <c r="K334" s="1253"/>
      <c r="L334" s="804"/>
      <c r="M334" s="874"/>
      <c r="N334" s="804"/>
      <c r="O334" s="804"/>
      <c r="P334" s="868"/>
      <c r="Q334" s="880"/>
      <c r="R334" s="798"/>
      <c r="S334" s="1365"/>
      <c r="T334" s="798"/>
      <c r="U334" s="1365"/>
      <c r="V334" s="798"/>
      <c r="W334" s="1365"/>
      <c r="X334" s="864"/>
      <c r="Y334" s="1365"/>
      <c r="Z334" s="1365"/>
      <c r="AA334" s="852"/>
      <c r="AB334" s="371">
        <v>3</v>
      </c>
      <c r="AC334" s="180" t="s">
        <v>1959</v>
      </c>
      <c r="AD334" s="180">
        <v>3</v>
      </c>
      <c r="AE334" s="151" t="s">
        <v>1788</v>
      </c>
      <c r="AF334" s="147" t="str">
        <f t="shared" si="37"/>
        <v>Probabilidad</v>
      </c>
      <c r="AG334" s="153" t="s">
        <v>216</v>
      </c>
      <c r="AH334" s="760">
        <f t="shared" si="38"/>
        <v>0.25</v>
      </c>
      <c r="AI334" s="153" t="s">
        <v>217</v>
      </c>
      <c r="AJ334" s="760">
        <f t="shared" si="39"/>
        <v>0.15</v>
      </c>
      <c r="AK334" s="149">
        <f t="shared" si="40"/>
        <v>0.4</v>
      </c>
      <c r="AL334" s="154">
        <f>IFERROR(IF(AND(AF333="Probabilidad",AF334="Probabilidad"),(AL333-(+AL333*AK334)),IF(AND(AF333="Impacto",AF334="Probabilidad"),(AL332-(+AL332*AK334)),IF(AF334="Impacto",AL333,""))),"")</f>
        <v>0.10079999999999999</v>
      </c>
      <c r="AM334" s="154">
        <f>IFERROR(IF(AND(AF333="Impacto",AF334="Impacto"),(AM333-(+AM333*AK334)),IF(AND(AF333="Probabilidad",AF334="Impacto"),(AM332-(+AM332*AK334)),IF(AF334="Probabilidad",AM333,""))),"")</f>
        <v>0.4</v>
      </c>
      <c r="AN334" s="155" t="s">
        <v>218</v>
      </c>
      <c r="AO334" s="155" t="s">
        <v>219</v>
      </c>
      <c r="AP334" s="155" t="s">
        <v>220</v>
      </c>
      <c r="AQ334" s="155" t="s">
        <v>221</v>
      </c>
      <c r="AR334" s="837"/>
      <c r="AS334" s="855"/>
      <c r="AT334" s="855"/>
      <c r="AU334" s="852"/>
      <c r="AV334" s="855"/>
      <c r="AW334" s="855"/>
      <c r="AX334" s="852"/>
      <c r="AY334" s="852"/>
      <c r="AZ334" s="852"/>
      <c r="BA334" s="798"/>
      <c r="BB334" s="179"/>
      <c r="BC334" s="131"/>
      <c r="BD334" s="175" t="str">
        <f t="shared" si="34"/>
        <v/>
      </c>
      <c r="BE334" s="151"/>
      <c r="BF334" s="151"/>
      <c r="BG334" s="151"/>
      <c r="BH334" s="151"/>
      <c r="BI334" s="131"/>
      <c r="BJ334" s="131"/>
      <c r="BK334" s="131"/>
      <c r="BL334" s="131"/>
      <c r="BM334" s="157"/>
      <c r="BN334" s="157"/>
      <c r="BO334" s="157"/>
      <c r="BP334" s="157"/>
      <c r="BQ334" s="158" t="str">
        <f t="shared" si="35"/>
        <v/>
      </c>
      <c r="BR334" s="762" t="str">
        <f t="shared" si="36"/>
        <v/>
      </c>
      <c r="BS334" s="819"/>
      <c r="BT334" s="804"/>
      <c r="BU334" s="804"/>
      <c r="BV334" s="807"/>
    </row>
    <row r="335" spans="1:74" x14ac:dyDescent="0.25">
      <c r="A335" s="1062"/>
      <c r="B335" s="928"/>
      <c r="C335" s="1179"/>
      <c r="D335" s="1086"/>
      <c r="E335" s="1086"/>
      <c r="F335" s="834"/>
      <c r="G335" s="804"/>
      <c r="H335" s="798"/>
      <c r="I335" s="798"/>
      <c r="J335" s="840"/>
      <c r="K335" s="1253"/>
      <c r="L335" s="804"/>
      <c r="M335" s="874"/>
      <c r="N335" s="804"/>
      <c r="O335" s="804"/>
      <c r="P335" s="868"/>
      <c r="Q335" s="880"/>
      <c r="R335" s="798"/>
      <c r="S335" s="1365"/>
      <c r="T335" s="798"/>
      <c r="U335" s="1365"/>
      <c r="V335" s="798"/>
      <c r="W335" s="1365"/>
      <c r="X335" s="864"/>
      <c r="Y335" s="1365"/>
      <c r="Z335" s="1365"/>
      <c r="AA335" s="852"/>
      <c r="AB335" s="371">
        <v>4</v>
      </c>
      <c r="AC335" s="180"/>
      <c r="AD335" s="180"/>
      <c r="AE335" s="151"/>
      <c r="AF335" s="147" t="str">
        <f t="shared" si="37"/>
        <v/>
      </c>
      <c r="AG335" s="153"/>
      <c r="AH335" s="760" t="str">
        <f t="shared" si="38"/>
        <v/>
      </c>
      <c r="AI335" s="153"/>
      <c r="AJ335" s="760" t="str">
        <f t="shared" si="39"/>
        <v/>
      </c>
      <c r="AK335" s="149" t="str">
        <f t="shared" si="40"/>
        <v/>
      </c>
      <c r="AL335" s="154" t="str">
        <f>IFERROR(IF(AND(AF334="Probabilidad",AF335="Probabilidad"),(AL334-(+AL334*AK335)),IF(AND(AF334="Impacto",AF335="Probabilidad"),(AL333-(+AL333*AK335)),IF(AF335="Impacto",AL334,""))),"")</f>
        <v/>
      </c>
      <c r="AM335" s="154" t="str">
        <f>IFERROR(IF(AND(AF334="Impacto",AF335="Impacto"),(AM334-(+AM334*AK335)),IF(AND(AF334="Probabilidad",AF335="Impacto"),(AM333-(+AM333*AK335)),IF(AF335="Probabilidad",AM334,""))),"")</f>
        <v/>
      </c>
      <c r="AN335" s="155"/>
      <c r="AO335" s="155"/>
      <c r="AP335" s="155"/>
      <c r="AQ335" s="155"/>
      <c r="AR335" s="837"/>
      <c r="AS335" s="855"/>
      <c r="AT335" s="855"/>
      <c r="AU335" s="852"/>
      <c r="AV335" s="855"/>
      <c r="AW335" s="855"/>
      <c r="AX335" s="852"/>
      <c r="AY335" s="852"/>
      <c r="AZ335" s="852"/>
      <c r="BA335" s="798"/>
      <c r="BB335" s="179"/>
      <c r="BC335" s="131"/>
      <c r="BD335" s="175" t="str">
        <f t="shared" si="34"/>
        <v/>
      </c>
      <c r="BE335" s="151"/>
      <c r="BF335" s="151"/>
      <c r="BG335" s="151"/>
      <c r="BH335" s="151"/>
      <c r="BI335" s="131"/>
      <c r="BJ335" s="131"/>
      <c r="BK335" s="131"/>
      <c r="BL335" s="131"/>
      <c r="BM335" s="157"/>
      <c r="BN335" s="157"/>
      <c r="BO335" s="157"/>
      <c r="BP335" s="157"/>
      <c r="BQ335" s="158" t="str">
        <f t="shared" si="35"/>
        <v/>
      </c>
      <c r="BR335" s="762" t="str">
        <f t="shared" si="36"/>
        <v/>
      </c>
      <c r="BS335" s="819"/>
      <c r="BT335" s="804"/>
      <c r="BU335" s="804"/>
      <c r="BV335" s="807"/>
    </row>
    <row r="336" spans="1:74" x14ac:dyDescent="0.25">
      <c r="A336" s="1062"/>
      <c r="B336" s="928"/>
      <c r="C336" s="1179"/>
      <c r="D336" s="1086"/>
      <c r="E336" s="1086"/>
      <c r="F336" s="834"/>
      <c r="G336" s="804"/>
      <c r="H336" s="798"/>
      <c r="I336" s="798"/>
      <c r="J336" s="840"/>
      <c r="K336" s="1253"/>
      <c r="L336" s="804"/>
      <c r="M336" s="874"/>
      <c r="N336" s="804"/>
      <c r="O336" s="804"/>
      <c r="P336" s="868"/>
      <c r="Q336" s="880"/>
      <c r="R336" s="798"/>
      <c r="S336" s="1365"/>
      <c r="T336" s="798"/>
      <c r="U336" s="1365"/>
      <c r="V336" s="798"/>
      <c r="W336" s="1365"/>
      <c r="X336" s="864"/>
      <c r="Y336" s="1365"/>
      <c r="Z336" s="1365"/>
      <c r="AA336" s="852"/>
      <c r="AB336" s="371">
        <v>5</v>
      </c>
      <c r="AC336" s="181"/>
      <c r="AD336" s="181"/>
      <c r="AE336" s="29"/>
      <c r="AF336" s="147" t="str">
        <f t="shared" si="37"/>
        <v/>
      </c>
      <c r="AG336" s="153"/>
      <c r="AH336" s="760" t="str">
        <f t="shared" si="38"/>
        <v/>
      </c>
      <c r="AI336" s="153"/>
      <c r="AJ336" s="760" t="str">
        <f t="shared" si="39"/>
        <v/>
      </c>
      <c r="AK336" s="149" t="str">
        <f t="shared" si="40"/>
        <v/>
      </c>
      <c r="AL336" s="154" t="str">
        <f>IFERROR(IF(AND(AF335="Probabilidad",AF336="Probabilidad"),(AL335-(+AL335*AK336)),IF(AND(AF335="Impacto",AF336="Probabilidad"),(AL334-(+AL334*AK336)),IF(AF336="Impacto",AL335,""))),"")</f>
        <v/>
      </c>
      <c r="AM336" s="154" t="str">
        <f>IFERROR(IF(AND(AF335="Impacto",AF336="Impacto"),(AM335-(+AM335*AK336)),IF(AND(AF335="Probabilidad",AF336="Impacto"),(AM334-(+AM334*AK336)),IF(AF336="Probabilidad",AM335,""))),"")</f>
        <v/>
      </c>
      <c r="AN336" s="155"/>
      <c r="AO336" s="155"/>
      <c r="AP336" s="155"/>
      <c r="AQ336" s="155"/>
      <c r="AR336" s="837"/>
      <c r="AS336" s="855"/>
      <c r="AT336" s="855"/>
      <c r="AU336" s="852"/>
      <c r="AV336" s="855"/>
      <c r="AW336" s="855"/>
      <c r="AX336" s="852"/>
      <c r="AY336" s="852"/>
      <c r="AZ336" s="852"/>
      <c r="BA336" s="798"/>
      <c r="BB336" s="179"/>
      <c r="BC336" s="131"/>
      <c r="BD336" s="175" t="str">
        <f t="shared" si="34"/>
        <v/>
      </c>
      <c r="BE336" s="151"/>
      <c r="BF336" s="151"/>
      <c r="BG336" s="151"/>
      <c r="BH336" s="151"/>
      <c r="BI336" s="131"/>
      <c r="BJ336" s="131"/>
      <c r="BK336" s="131"/>
      <c r="BL336" s="131"/>
      <c r="BM336" s="157"/>
      <c r="BN336" s="157"/>
      <c r="BO336" s="157"/>
      <c r="BP336" s="157"/>
      <c r="BQ336" s="158" t="str">
        <f t="shared" si="35"/>
        <v/>
      </c>
      <c r="BR336" s="762" t="str">
        <f t="shared" si="36"/>
        <v/>
      </c>
      <c r="BS336" s="819"/>
      <c r="BT336" s="804"/>
      <c r="BU336" s="804"/>
      <c r="BV336" s="807"/>
    </row>
    <row r="337" spans="1:74" ht="15.75" thickBot="1" x14ac:dyDescent="0.3">
      <c r="A337" s="1062"/>
      <c r="B337" s="928"/>
      <c r="C337" s="1179"/>
      <c r="D337" s="1086"/>
      <c r="E337" s="1086"/>
      <c r="F337" s="834"/>
      <c r="G337" s="804"/>
      <c r="H337" s="798"/>
      <c r="I337" s="798"/>
      <c r="J337" s="1382"/>
      <c r="K337" s="1253"/>
      <c r="L337" s="804"/>
      <c r="M337" s="1073"/>
      <c r="N337" s="804"/>
      <c r="O337" s="804"/>
      <c r="P337" s="868"/>
      <c r="Q337" s="880"/>
      <c r="R337" s="798"/>
      <c r="S337" s="1365"/>
      <c r="T337" s="798"/>
      <c r="U337" s="1365"/>
      <c r="V337" s="798"/>
      <c r="W337" s="1365"/>
      <c r="X337" s="864"/>
      <c r="Y337" s="1365"/>
      <c r="Z337" s="1365"/>
      <c r="AA337" s="852"/>
      <c r="AB337" s="372">
        <v>6</v>
      </c>
      <c r="AC337" s="162"/>
      <c r="AD337" s="162"/>
      <c r="AE337" s="162"/>
      <c r="AF337" s="177" t="str">
        <f t="shared" si="37"/>
        <v/>
      </c>
      <c r="AG337" s="165"/>
      <c r="AH337" s="763" t="str">
        <f t="shared" si="38"/>
        <v/>
      </c>
      <c r="AI337" s="165"/>
      <c r="AJ337" s="763" t="str">
        <f t="shared" si="39"/>
        <v/>
      </c>
      <c r="AK337" s="166" t="str">
        <f t="shared" si="40"/>
        <v/>
      </c>
      <c r="AL337" s="154" t="str">
        <f>IFERROR(IF(AND(AF336="Probabilidad",AF337="Probabilidad"),(AL336-(+AL336*AK337)),IF(AND(AF336="Impacto",AF337="Probabilidad"),(AL335-(+AL335*AK337)),IF(AF337="Impacto",AL336,""))),"")</f>
        <v/>
      </c>
      <c r="AM337" s="154" t="str">
        <f>IFERROR(IF(AND(AF336="Impacto",AF337="Impacto"),(AM336-(+AM336*AK337)),IF(AND(AF336="Probabilidad",AF337="Impacto"),(AM335-(+AM335*AK337)),IF(AF337="Probabilidad",AM336,""))),"")</f>
        <v/>
      </c>
      <c r="AN337" s="52"/>
      <c r="AO337" s="52"/>
      <c r="AP337" s="52"/>
      <c r="AQ337" s="52"/>
      <c r="AR337" s="838"/>
      <c r="AS337" s="856"/>
      <c r="AT337" s="856"/>
      <c r="AU337" s="853"/>
      <c r="AV337" s="856"/>
      <c r="AW337" s="856"/>
      <c r="AX337" s="853"/>
      <c r="AY337" s="853"/>
      <c r="AZ337" s="853"/>
      <c r="BA337" s="799"/>
      <c r="BB337" s="314"/>
      <c r="BC337" s="169"/>
      <c r="BD337" s="178" t="str">
        <f t="shared" ref="BD337:BD355" si="41">IF(SUM(BE337:BH337)=0,"",SUM(BE337:BH337))</f>
        <v/>
      </c>
      <c r="BE337" s="162"/>
      <c r="BF337" s="162"/>
      <c r="BG337" s="162"/>
      <c r="BH337" s="162"/>
      <c r="BI337" s="169"/>
      <c r="BJ337" s="169"/>
      <c r="BK337" s="169"/>
      <c r="BL337" s="169"/>
      <c r="BM337" s="170"/>
      <c r="BN337" s="170"/>
      <c r="BO337" s="170"/>
      <c r="BP337" s="170"/>
      <c r="BQ337" s="171" t="str">
        <f t="shared" si="35"/>
        <v/>
      </c>
      <c r="BR337" s="764" t="str">
        <f t="shared" si="36"/>
        <v/>
      </c>
      <c r="BS337" s="820"/>
      <c r="BT337" s="805"/>
      <c r="BU337" s="805"/>
      <c r="BV337" s="808"/>
    </row>
    <row r="338" spans="1:74" ht="145.5" customHeight="1" x14ac:dyDescent="0.25">
      <c r="A338" s="1062"/>
      <c r="B338" s="928"/>
      <c r="C338" s="1179"/>
      <c r="D338" s="1086" t="s">
        <v>1533</v>
      </c>
      <c r="E338" s="1086" t="s">
        <v>777</v>
      </c>
      <c r="F338" s="834">
        <v>4</v>
      </c>
      <c r="G338" s="804" t="s">
        <v>1956</v>
      </c>
      <c r="H338" s="798" t="s">
        <v>1377</v>
      </c>
      <c r="I338" s="798" t="s">
        <v>1344</v>
      </c>
      <c r="J338" s="840" t="s">
        <v>3026</v>
      </c>
      <c r="K338" s="1253" t="s">
        <v>208</v>
      </c>
      <c r="L338" s="804" t="s">
        <v>618</v>
      </c>
      <c r="M338" s="874" t="s">
        <v>1535</v>
      </c>
      <c r="N338" s="804" t="s">
        <v>1951</v>
      </c>
      <c r="O338" s="804" t="s">
        <v>1705</v>
      </c>
      <c r="P338" s="868" t="s">
        <v>609</v>
      </c>
      <c r="Q338" s="1368" t="s">
        <v>609</v>
      </c>
      <c r="R338" s="798" t="s">
        <v>252</v>
      </c>
      <c r="S338" s="1365">
        <f>IF(R338="Muy Alta",100%,IF(R338="Alta",80%,IF(R338="Media",60%,IF(R338="Baja",40%,IF(R338="Muy Baja",20%,"")))))</f>
        <v>0.4</v>
      </c>
      <c r="T338" s="798" t="s">
        <v>328</v>
      </c>
      <c r="U338" s="1365">
        <f>IF(T338="Catastrófico",100%,IF(T338="Mayor",80%,IF(T338="Moderado",60%,IF(T338="Menor",40%,IF(T338="Leve",20%,"")))))</f>
        <v>0.2</v>
      </c>
      <c r="V338" s="798" t="s">
        <v>253</v>
      </c>
      <c r="W338" s="1365">
        <f>IF(V338="Catastrófico",100%,IF(V338="Mayor",80%,IF(V338="Moderado",60%,IF(V338="Menor",40%,IF(V338="Leve",20%,"")))))</f>
        <v>0.4</v>
      </c>
      <c r="X338" s="864" t="str">
        <f>IF(Y338=100%,"Catastrófico",IF(Y338=80%,"Mayor",IF(Y338=60%,"Moderado",IF(Y338=40%,"Menor",IF(Y338=20%,"Leve","")))))</f>
        <v>Menor</v>
      </c>
      <c r="Y338" s="1365">
        <f>IF(AND(U338="",W338=""),"",MAX(U338,W338))</f>
        <v>0.4</v>
      </c>
      <c r="Z338" s="1365" t="str">
        <f>CONCATENATE(R338,X338)</f>
        <v>BajaMenor</v>
      </c>
      <c r="AA338" s="852" t="str">
        <f>IF(Z338="Muy AltaLeve","Alto",IF(Z338="Muy AltaMenor","Alto",IF(Z338="Muy AltaModerado","Alto",IF(Z338="Muy AltaMayor","Alto",IF(Z338="Muy AltaCatastrófico","Extremo",IF(Z338="AltaLeve","Moderado",IF(Z338="AltaMenor","Moderado",IF(Z338="AltaModerado","Alto",IF(Z338="AltaMayor","Alto",IF(Z338="AltaCatastrófico","Extremo",IF(Z338="MediaLeve","Moderado",IF(Z338="MediaMenor","Moderado",IF(Z338="MediaModerado","Moderado",IF(Z338="MediaMayor","Alto",IF(Z338="MediaCatastrófico","Extremo",IF(Z338="BajaLeve","Bajo",IF(Z338="BajaMenor","Moderado",IF(Z338="BajaModerado","Moderado",IF(Z338="BajaMayor","Alto",IF(Z338="BajaCatastrófico","Extremo",IF(Z338="Muy BajaLeve","Bajo",IF(Z338="Muy BajaMenor","Bajo",IF(Z338="Muy BajaModerado","Moderado",IF(Z338="Muy BajaMayor","Alto",IF(Z338="Muy BajaCatastrófico","Extremo","")))))))))))))))))))))))))</f>
        <v>Moderado</v>
      </c>
      <c r="AB338" s="370">
        <v>1</v>
      </c>
      <c r="AC338" s="9" t="s">
        <v>1960</v>
      </c>
      <c r="AD338" s="9">
        <v>2</v>
      </c>
      <c r="AE338" s="9" t="s">
        <v>1961</v>
      </c>
      <c r="AF338" s="100" t="str">
        <f t="shared" si="37"/>
        <v>Impacto</v>
      </c>
      <c r="AG338" s="10" t="s">
        <v>267</v>
      </c>
      <c r="AH338" s="759">
        <f t="shared" si="38"/>
        <v>0.1</v>
      </c>
      <c r="AI338" s="10" t="s">
        <v>217</v>
      </c>
      <c r="AJ338" s="759">
        <f t="shared" si="39"/>
        <v>0.15</v>
      </c>
      <c r="AK338" s="102">
        <f t="shared" si="40"/>
        <v>0.25</v>
      </c>
      <c r="AL338" s="101">
        <f>IFERROR(IF(AF338="Probabilidad",(S338-(+S338*AK338)),IF(AF338="Impacto",S338,"")),"")</f>
        <v>0.4</v>
      </c>
      <c r="AM338" s="101">
        <f>IFERROR(IF(AF338="Impacto",(Y338-(+Y338*AK338)),IF(AF338="Probabilidad",Y338,"")),"")</f>
        <v>0.30000000000000004</v>
      </c>
      <c r="AN338" s="51" t="s">
        <v>218</v>
      </c>
      <c r="AO338" s="51" t="s">
        <v>475</v>
      </c>
      <c r="AP338" s="51" t="s">
        <v>243</v>
      </c>
      <c r="AQ338" s="51" t="s">
        <v>221</v>
      </c>
      <c r="AR338" s="866" t="s">
        <v>1953</v>
      </c>
      <c r="AS338" s="854">
        <f>S338</f>
        <v>0.4</v>
      </c>
      <c r="AT338" s="854">
        <f>IF(AL338="","",MIN(AL338:AL343))</f>
        <v>9.8000000000000004E-2</v>
      </c>
      <c r="AU338" s="851" t="str">
        <f>IFERROR(IF(AT338="","",IF(AT338&lt;=0.2,"Muy Baja",IF(AT338&lt;=0.4,"Baja",IF(AT338&lt;=0.6,"Media",IF(AT338&lt;=0.8,"Alta","Muy Alta"))))),"")</f>
        <v>Muy Baja</v>
      </c>
      <c r="AV338" s="854">
        <f>Y338</f>
        <v>0.4</v>
      </c>
      <c r="AW338" s="854">
        <f>IF(AM338="","",MIN(AM338:AM343))</f>
        <v>0.30000000000000004</v>
      </c>
      <c r="AX338" s="851" t="str">
        <f>IFERROR(IF(AW338="","",IF(AW338&lt;=0.2,"Leve",IF(AW338&lt;=0.4,"Menor",IF(AW338&lt;=0.6,"Moderado",IF(AW338&lt;=0.8,"Mayor","Catastrófico"))))),"")</f>
        <v>Menor</v>
      </c>
      <c r="AY338" s="851" t="str">
        <f>AA338</f>
        <v>Moderado</v>
      </c>
      <c r="AZ338" s="851" t="str">
        <f>IFERROR(IF(OR(AND(AU338="Muy Baja",AX338="Leve"),AND(AU338="Muy Baja",AX338="Menor"),AND(AU338="Baja",AX338="Leve")),"Bajo",IF(OR(AND(AU338="Muy baja",AX338="Moderado"),AND(AU338="Baja",AX338="Menor"),AND(AU338="Baja",AX338="Moderado"),AND(AU338="Media",AX338="Leve"),AND(AU338="Media",AX338="Menor"),AND(AU338="Media",AX338="Moderado"),AND(AU338="Alta",AX338="Leve"),AND(AU338="Alta",AX338="Menor")),"Moderado",IF(OR(AND(AU338="Muy Baja",AX338="Mayor"),AND(AU338="Baja",AX338="Mayor"),AND(AU338="Media",AX338="Mayor"),AND(AU338="Alta",AX338="Moderado"),AND(AU338="Alta",AX338="Mayor"),AND(AU338="Muy Alta",AX338="Leve"),AND(AU338="Muy Alta",AX338="Menor"),AND(AU338="Muy Alta",AX338="Moderado"),AND(AU338="Muy Alta",AX338="Mayor")),"Alto",IF(OR(AND(AU338="Muy Baja",AX338="Catastrófico"),AND(AU338="Baja",AX338="Catastrófico"),AND(AU338="Media",AX338="Catastrófico"),AND(AU338="Alta",AX338="Catastrófico"),AND(AU338="Muy Alta",AX338="Catastrófico")),"Extremo","")))),"")</f>
        <v>Bajo</v>
      </c>
      <c r="BA338" s="797" t="s">
        <v>257</v>
      </c>
      <c r="BB338" s="47"/>
      <c r="BC338" s="47"/>
      <c r="BD338" s="104" t="str">
        <f t="shared" si="41"/>
        <v/>
      </c>
      <c r="BE338" s="9"/>
      <c r="BF338" s="9"/>
      <c r="BG338" s="9"/>
      <c r="BH338" s="9"/>
      <c r="BI338" s="47"/>
      <c r="BJ338" s="47"/>
      <c r="BK338" s="47"/>
      <c r="BL338" s="47"/>
      <c r="BM338" s="49"/>
      <c r="BN338" s="49"/>
      <c r="BO338" s="49"/>
      <c r="BP338" s="49"/>
      <c r="BQ338" s="105" t="str">
        <f t="shared" ref="BQ338:BQ355" si="42">IF(SUM(BM338:BP338)=0,"",SUM(BM338:BP338))</f>
        <v/>
      </c>
      <c r="BR338" s="761" t="str">
        <f t="shared" ref="BR338:BR355" si="43">IF(ISERROR(BQ338/BD338),"",(BQ338/BD338))</f>
        <v/>
      </c>
      <c r="BS338" s="818" t="s">
        <v>609</v>
      </c>
      <c r="BT338" s="803" t="s">
        <v>2914</v>
      </c>
      <c r="BU338" s="803" t="s">
        <v>278</v>
      </c>
      <c r="BV338" s="806" t="s">
        <v>609</v>
      </c>
    </row>
    <row r="339" spans="1:74" ht="120" x14ac:dyDescent="0.25">
      <c r="A339" s="1062"/>
      <c r="B339" s="928"/>
      <c r="C339" s="1179"/>
      <c r="D339" s="1086"/>
      <c r="E339" s="1086"/>
      <c r="F339" s="834"/>
      <c r="G339" s="804"/>
      <c r="H339" s="798"/>
      <c r="I339" s="798"/>
      <c r="J339" s="840"/>
      <c r="K339" s="1253"/>
      <c r="L339" s="804"/>
      <c r="M339" s="874"/>
      <c r="N339" s="804"/>
      <c r="O339" s="804"/>
      <c r="P339" s="868"/>
      <c r="Q339" s="1368"/>
      <c r="R339" s="798"/>
      <c r="S339" s="1365"/>
      <c r="T339" s="798"/>
      <c r="U339" s="1365"/>
      <c r="V339" s="798"/>
      <c r="W339" s="1365"/>
      <c r="X339" s="864"/>
      <c r="Y339" s="1365"/>
      <c r="Z339" s="1365"/>
      <c r="AA339" s="852"/>
      <c r="AB339" s="371">
        <v>2</v>
      </c>
      <c r="AC339" s="151" t="s">
        <v>1709</v>
      </c>
      <c r="AD339" s="151">
        <v>3</v>
      </c>
      <c r="AE339" s="151" t="s">
        <v>1710</v>
      </c>
      <c r="AF339" s="147" t="str">
        <f t="shared" si="37"/>
        <v>Probabilidad</v>
      </c>
      <c r="AG339" s="153" t="s">
        <v>286</v>
      </c>
      <c r="AH339" s="760">
        <f t="shared" si="38"/>
        <v>0.15</v>
      </c>
      <c r="AI339" s="153" t="s">
        <v>217</v>
      </c>
      <c r="AJ339" s="760">
        <f t="shared" si="39"/>
        <v>0.15</v>
      </c>
      <c r="AK339" s="149">
        <f t="shared" si="40"/>
        <v>0.3</v>
      </c>
      <c r="AL339" s="154">
        <f>IFERROR(IF(AND(AF338="Probabilidad",AF339="Probabilidad"),(AL338-(+AL338*AK339)),IF(AF339="Probabilidad",(S338-(+S338*AK339)),IF(AF339="Impacto",AL338,""))),"")</f>
        <v>0.28000000000000003</v>
      </c>
      <c r="AM339" s="154">
        <f>IFERROR(IF(AND(AF338="Impacto",AF339="Impacto"),(AM338-(+AM338*AK339)),IF(AF339="Impacto",(Y338-(+Y338*AK339)),IF(AF339="Probabilidad",AM338,""))),"")</f>
        <v>0.30000000000000004</v>
      </c>
      <c r="AN339" s="155" t="s">
        <v>952</v>
      </c>
      <c r="AO339" s="155" t="s">
        <v>247</v>
      </c>
      <c r="AP339" s="155" t="s">
        <v>243</v>
      </c>
      <c r="AQ339" s="155" t="s">
        <v>221</v>
      </c>
      <c r="AR339" s="837"/>
      <c r="AS339" s="855"/>
      <c r="AT339" s="855"/>
      <c r="AU339" s="852"/>
      <c r="AV339" s="855"/>
      <c r="AW339" s="855"/>
      <c r="AX339" s="852"/>
      <c r="AY339" s="852"/>
      <c r="AZ339" s="852"/>
      <c r="BA339" s="798"/>
      <c r="BB339" s="131"/>
      <c r="BC339" s="131"/>
      <c r="BD339" s="175" t="str">
        <f t="shared" si="41"/>
        <v/>
      </c>
      <c r="BE339" s="151"/>
      <c r="BF339" s="151"/>
      <c r="BG339" s="151"/>
      <c r="BH339" s="151"/>
      <c r="BI339" s="131"/>
      <c r="BJ339" s="131"/>
      <c r="BK339" s="131"/>
      <c r="BL339" s="131"/>
      <c r="BM339" s="157"/>
      <c r="BN339" s="157"/>
      <c r="BO339" s="157"/>
      <c r="BP339" s="157"/>
      <c r="BQ339" s="158" t="str">
        <f t="shared" si="42"/>
        <v/>
      </c>
      <c r="BR339" s="762" t="str">
        <f t="shared" si="43"/>
        <v/>
      </c>
      <c r="BS339" s="819"/>
      <c r="BT339" s="804"/>
      <c r="BU339" s="804"/>
      <c r="BV339" s="807"/>
    </row>
    <row r="340" spans="1:74" ht="145.5" x14ac:dyDescent="0.25">
      <c r="A340" s="1062"/>
      <c r="B340" s="928"/>
      <c r="C340" s="1179"/>
      <c r="D340" s="1086"/>
      <c r="E340" s="1086"/>
      <c r="F340" s="834"/>
      <c r="G340" s="804"/>
      <c r="H340" s="798"/>
      <c r="I340" s="798"/>
      <c r="J340" s="840"/>
      <c r="K340" s="1253"/>
      <c r="L340" s="804"/>
      <c r="M340" s="874"/>
      <c r="N340" s="804"/>
      <c r="O340" s="804"/>
      <c r="P340" s="868"/>
      <c r="Q340" s="1368"/>
      <c r="R340" s="798"/>
      <c r="S340" s="1365"/>
      <c r="T340" s="798"/>
      <c r="U340" s="1365"/>
      <c r="V340" s="798"/>
      <c r="W340" s="1365"/>
      <c r="X340" s="864"/>
      <c r="Y340" s="1365"/>
      <c r="Z340" s="1365"/>
      <c r="AA340" s="852"/>
      <c r="AB340" s="371">
        <v>3</v>
      </c>
      <c r="AC340" s="151" t="s">
        <v>1962</v>
      </c>
      <c r="AD340" s="151">
        <v>2</v>
      </c>
      <c r="AE340" s="151" t="s">
        <v>1961</v>
      </c>
      <c r="AF340" s="147" t="str">
        <f t="shared" si="37"/>
        <v>Probabilidad</v>
      </c>
      <c r="AG340" s="153" t="s">
        <v>216</v>
      </c>
      <c r="AH340" s="760">
        <f t="shared" si="38"/>
        <v>0.25</v>
      </c>
      <c r="AI340" s="153" t="s">
        <v>814</v>
      </c>
      <c r="AJ340" s="760">
        <f t="shared" si="39"/>
        <v>0.25</v>
      </c>
      <c r="AK340" s="149">
        <f t="shared" si="40"/>
        <v>0.5</v>
      </c>
      <c r="AL340" s="154">
        <f>IFERROR(IF(AND(AF339="Probabilidad",AF340="Probabilidad"),(AL339-(+AL339*AK340)),IF(AND(AF339="Impacto",AF340="Probabilidad"),(AL338-(+AL338*AK340)),IF(AF340="Impacto",AL339,""))),"")</f>
        <v>0.14000000000000001</v>
      </c>
      <c r="AM340" s="154">
        <f>IFERROR(IF(AND(AF339="Impacto",AF340="Impacto"),(AM339-(+AM339*AK340)),IF(AND(AF339="Probabilidad",AF340="Impacto"),(AM338-(+AM338*AK340)),IF(AF340="Probabilidad",AM339,""))),"")</f>
        <v>0.30000000000000004</v>
      </c>
      <c r="AN340" s="155" t="s">
        <v>218</v>
      </c>
      <c r="AO340" s="155" t="s">
        <v>475</v>
      </c>
      <c r="AP340" s="155" t="s">
        <v>243</v>
      </c>
      <c r="AQ340" s="155" t="s">
        <v>221</v>
      </c>
      <c r="AR340" s="837"/>
      <c r="AS340" s="855"/>
      <c r="AT340" s="855"/>
      <c r="AU340" s="852"/>
      <c r="AV340" s="855"/>
      <c r="AW340" s="855"/>
      <c r="AX340" s="852"/>
      <c r="AY340" s="852"/>
      <c r="AZ340" s="852"/>
      <c r="BA340" s="798"/>
      <c r="BB340" s="131"/>
      <c r="BC340" s="131"/>
      <c r="BD340" s="175" t="str">
        <f t="shared" si="41"/>
        <v/>
      </c>
      <c r="BE340" s="151"/>
      <c r="BF340" s="151"/>
      <c r="BG340" s="151"/>
      <c r="BH340" s="151"/>
      <c r="BI340" s="131"/>
      <c r="BJ340" s="131"/>
      <c r="BK340" s="131"/>
      <c r="BL340" s="131"/>
      <c r="BM340" s="157"/>
      <c r="BN340" s="157"/>
      <c r="BO340" s="157"/>
      <c r="BP340" s="157"/>
      <c r="BQ340" s="158" t="str">
        <f t="shared" si="42"/>
        <v/>
      </c>
      <c r="BR340" s="762" t="str">
        <f t="shared" si="43"/>
        <v/>
      </c>
      <c r="BS340" s="819"/>
      <c r="BT340" s="804"/>
      <c r="BU340" s="804"/>
      <c r="BV340" s="807"/>
    </row>
    <row r="341" spans="1:74" ht="171.75" x14ac:dyDescent="0.25">
      <c r="A341" s="1062"/>
      <c r="B341" s="928"/>
      <c r="C341" s="1179"/>
      <c r="D341" s="1086"/>
      <c r="E341" s="1086"/>
      <c r="F341" s="834"/>
      <c r="G341" s="804"/>
      <c r="H341" s="798"/>
      <c r="I341" s="798"/>
      <c r="J341" s="840"/>
      <c r="K341" s="1253"/>
      <c r="L341" s="804"/>
      <c r="M341" s="874"/>
      <c r="N341" s="804"/>
      <c r="O341" s="804"/>
      <c r="P341" s="868"/>
      <c r="Q341" s="1368"/>
      <c r="R341" s="798"/>
      <c r="S341" s="1365"/>
      <c r="T341" s="798"/>
      <c r="U341" s="1365"/>
      <c r="V341" s="798"/>
      <c r="W341" s="1365"/>
      <c r="X341" s="864"/>
      <c r="Y341" s="1365"/>
      <c r="Z341" s="1365"/>
      <c r="AA341" s="852"/>
      <c r="AB341" s="371">
        <v>4</v>
      </c>
      <c r="AC341" s="180" t="s">
        <v>1959</v>
      </c>
      <c r="AD341" s="180">
        <v>3</v>
      </c>
      <c r="AE341" s="151" t="s">
        <v>1788</v>
      </c>
      <c r="AF341" s="147" t="str">
        <f t="shared" si="37"/>
        <v>Probabilidad</v>
      </c>
      <c r="AG341" s="153" t="s">
        <v>286</v>
      </c>
      <c r="AH341" s="760">
        <f t="shared" si="38"/>
        <v>0.15</v>
      </c>
      <c r="AI341" s="153" t="s">
        <v>217</v>
      </c>
      <c r="AJ341" s="760">
        <f t="shared" si="39"/>
        <v>0.15</v>
      </c>
      <c r="AK341" s="149">
        <f t="shared" si="40"/>
        <v>0.3</v>
      </c>
      <c r="AL341" s="154">
        <f>IFERROR(IF(AND(AF340="Probabilidad",AF341="Probabilidad"),(AL340-(+AL340*AK341)),IF(AND(AF340="Impacto",AF341="Probabilidad"),(AL339-(+AL339*AK341)),IF(AF341="Impacto",AL340,""))),"")</f>
        <v>9.8000000000000004E-2</v>
      </c>
      <c r="AM341" s="154">
        <f>IFERROR(IF(AND(AF340="Impacto",AF341="Impacto"),(AM340-(+AM340*AK341)),IF(AND(AF340="Probabilidad",AF341="Impacto"),(AM339-(+AM339*AK341)),IF(AF341="Probabilidad",AM340,""))),"")</f>
        <v>0.30000000000000004</v>
      </c>
      <c r="AN341" s="155" t="s">
        <v>218</v>
      </c>
      <c r="AO341" s="155" t="s">
        <v>296</v>
      </c>
      <c r="AP341" s="155" t="s">
        <v>220</v>
      </c>
      <c r="AQ341" s="155" t="s">
        <v>221</v>
      </c>
      <c r="AR341" s="837"/>
      <c r="AS341" s="855"/>
      <c r="AT341" s="855"/>
      <c r="AU341" s="852"/>
      <c r="AV341" s="855"/>
      <c r="AW341" s="855"/>
      <c r="AX341" s="852"/>
      <c r="AY341" s="852"/>
      <c r="AZ341" s="852"/>
      <c r="BA341" s="798"/>
      <c r="BB341" s="131"/>
      <c r="BC341" s="131"/>
      <c r="BD341" s="175" t="str">
        <f t="shared" si="41"/>
        <v/>
      </c>
      <c r="BE341" s="151"/>
      <c r="BF341" s="151"/>
      <c r="BG341" s="151"/>
      <c r="BH341" s="151"/>
      <c r="BI341" s="131"/>
      <c r="BJ341" s="131"/>
      <c r="BK341" s="131"/>
      <c r="BL341" s="131"/>
      <c r="BM341" s="157"/>
      <c r="BN341" s="157"/>
      <c r="BO341" s="157"/>
      <c r="BP341" s="157"/>
      <c r="BQ341" s="158" t="str">
        <f t="shared" si="42"/>
        <v/>
      </c>
      <c r="BR341" s="762" t="str">
        <f t="shared" si="43"/>
        <v/>
      </c>
      <c r="BS341" s="819"/>
      <c r="BT341" s="804"/>
      <c r="BU341" s="804"/>
      <c r="BV341" s="807"/>
    </row>
    <row r="342" spans="1:74" x14ac:dyDescent="0.25">
      <c r="A342" s="1062"/>
      <c r="B342" s="928"/>
      <c r="C342" s="1179"/>
      <c r="D342" s="1086"/>
      <c r="E342" s="1086"/>
      <c r="F342" s="834"/>
      <c r="G342" s="804"/>
      <c r="H342" s="798"/>
      <c r="I342" s="798"/>
      <c r="J342" s="840"/>
      <c r="K342" s="1253"/>
      <c r="L342" s="804"/>
      <c r="M342" s="874"/>
      <c r="N342" s="804"/>
      <c r="O342" s="804"/>
      <c r="P342" s="868"/>
      <c r="Q342" s="1368"/>
      <c r="R342" s="798"/>
      <c r="S342" s="1365"/>
      <c r="T342" s="798"/>
      <c r="U342" s="1365"/>
      <c r="V342" s="798"/>
      <c r="W342" s="1365"/>
      <c r="X342" s="864"/>
      <c r="Y342" s="1365"/>
      <c r="Z342" s="1365"/>
      <c r="AA342" s="852"/>
      <c r="AB342" s="371">
        <v>5</v>
      </c>
      <c r="AC342" s="151"/>
      <c r="AD342" s="151"/>
      <c r="AE342" s="151"/>
      <c r="AF342" s="147" t="str">
        <f t="shared" si="37"/>
        <v/>
      </c>
      <c r="AG342" s="153"/>
      <c r="AH342" s="760" t="str">
        <f t="shared" si="38"/>
        <v/>
      </c>
      <c r="AI342" s="153"/>
      <c r="AJ342" s="760" t="str">
        <f t="shared" si="39"/>
        <v/>
      </c>
      <c r="AK342" s="149" t="str">
        <f t="shared" si="40"/>
        <v/>
      </c>
      <c r="AL342" s="154" t="str">
        <f>IFERROR(IF(AND(AF341="Probabilidad",AF342="Probabilidad"),(AL341-(+AL341*AK342)),IF(AND(AF341="Impacto",AF342="Probabilidad"),(AL340-(+AL340*AK342)),IF(AF342="Impacto",AL341,""))),"")</f>
        <v/>
      </c>
      <c r="AM342" s="154" t="str">
        <f>IFERROR(IF(AND(AF341="Impacto",AF342="Impacto"),(AM341-(+AM341*AK342)),IF(AND(AF341="Probabilidad",AF342="Impacto"),(AM340-(+AM340*AK342)),IF(AF342="Probabilidad",AM341,""))),"")</f>
        <v/>
      </c>
      <c r="AN342" s="155"/>
      <c r="AO342" s="155"/>
      <c r="AP342" s="155"/>
      <c r="AQ342" s="155"/>
      <c r="AR342" s="837"/>
      <c r="AS342" s="855"/>
      <c r="AT342" s="855"/>
      <c r="AU342" s="852"/>
      <c r="AV342" s="855"/>
      <c r="AW342" s="855"/>
      <c r="AX342" s="852"/>
      <c r="AY342" s="852"/>
      <c r="AZ342" s="852"/>
      <c r="BA342" s="798"/>
      <c r="BB342" s="131"/>
      <c r="BC342" s="131"/>
      <c r="BD342" s="175" t="str">
        <f t="shared" si="41"/>
        <v/>
      </c>
      <c r="BE342" s="151"/>
      <c r="BF342" s="151"/>
      <c r="BG342" s="151"/>
      <c r="BH342" s="151"/>
      <c r="BI342" s="131"/>
      <c r="BJ342" s="131"/>
      <c r="BK342" s="131"/>
      <c r="BL342" s="131"/>
      <c r="BM342" s="157"/>
      <c r="BN342" s="157"/>
      <c r="BO342" s="157"/>
      <c r="BP342" s="157"/>
      <c r="BQ342" s="158" t="str">
        <f t="shared" si="42"/>
        <v/>
      </c>
      <c r="BR342" s="762" t="str">
        <f t="shared" si="43"/>
        <v/>
      </c>
      <c r="BS342" s="819"/>
      <c r="BT342" s="804"/>
      <c r="BU342" s="804"/>
      <c r="BV342" s="807"/>
    </row>
    <row r="343" spans="1:74" ht="15.75" thickBot="1" x14ac:dyDescent="0.3">
      <c r="A343" s="1062"/>
      <c r="B343" s="928"/>
      <c r="C343" s="1179"/>
      <c r="D343" s="1086"/>
      <c r="E343" s="1086"/>
      <c r="F343" s="834"/>
      <c r="G343" s="804"/>
      <c r="H343" s="798"/>
      <c r="I343" s="798"/>
      <c r="J343" s="841"/>
      <c r="K343" s="1253"/>
      <c r="L343" s="804"/>
      <c r="M343" s="875"/>
      <c r="N343" s="804"/>
      <c r="O343" s="804"/>
      <c r="P343" s="868"/>
      <c r="Q343" s="1368"/>
      <c r="R343" s="798"/>
      <c r="S343" s="1365"/>
      <c r="T343" s="798"/>
      <c r="U343" s="1365"/>
      <c r="V343" s="798"/>
      <c r="W343" s="1365"/>
      <c r="X343" s="864"/>
      <c r="Y343" s="1365"/>
      <c r="Z343" s="1365"/>
      <c r="AA343" s="852"/>
      <c r="AB343" s="372">
        <v>6</v>
      </c>
      <c r="AC343" s="162"/>
      <c r="AD343" s="162"/>
      <c r="AE343" s="162"/>
      <c r="AF343" s="177" t="str">
        <f t="shared" si="37"/>
        <v/>
      </c>
      <c r="AG343" s="165"/>
      <c r="AH343" s="763" t="str">
        <f t="shared" si="38"/>
        <v/>
      </c>
      <c r="AI343" s="165"/>
      <c r="AJ343" s="763" t="str">
        <f t="shared" si="39"/>
        <v/>
      </c>
      <c r="AK343" s="166" t="str">
        <f t="shared" si="40"/>
        <v/>
      </c>
      <c r="AL343" s="154" t="str">
        <f>IFERROR(IF(AND(AF342="Probabilidad",AF343="Probabilidad"),(AL342-(+AL342*AK343)),IF(AND(AF342="Impacto",AF343="Probabilidad"),(AL341-(+AL341*AK343)),IF(AF343="Impacto",AL342,""))),"")</f>
        <v/>
      </c>
      <c r="AM343" s="154" t="str">
        <f>IFERROR(IF(AND(AF342="Impacto",AF343="Impacto"),(AM342-(+AM342*AK343)),IF(AND(AF342="Probabilidad",AF343="Impacto"),(AM341-(+AM341*AK343)),IF(AF343="Probabilidad",AM342,""))),"")</f>
        <v/>
      </c>
      <c r="AN343" s="52"/>
      <c r="AO343" s="52"/>
      <c r="AP343" s="52"/>
      <c r="AQ343" s="52"/>
      <c r="AR343" s="838"/>
      <c r="AS343" s="856"/>
      <c r="AT343" s="856"/>
      <c r="AU343" s="853"/>
      <c r="AV343" s="856"/>
      <c r="AW343" s="856"/>
      <c r="AX343" s="853"/>
      <c r="AY343" s="853"/>
      <c r="AZ343" s="853"/>
      <c r="BA343" s="799"/>
      <c r="BB343" s="169"/>
      <c r="BC343" s="169"/>
      <c r="BD343" s="178" t="str">
        <f t="shared" si="41"/>
        <v/>
      </c>
      <c r="BE343" s="162"/>
      <c r="BF343" s="162"/>
      <c r="BG343" s="162"/>
      <c r="BH343" s="162"/>
      <c r="BI343" s="169"/>
      <c r="BJ343" s="169"/>
      <c r="BK343" s="169"/>
      <c r="BL343" s="169"/>
      <c r="BM343" s="170"/>
      <c r="BN343" s="170"/>
      <c r="BO343" s="170"/>
      <c r="BP343" s="170"/>
      <c r="BQ343" s="171" t="str">
        <f t="shared" si="42"/>
        <v/>
      </c>
      <c r="BR343" s="764" t="str">
        <f t="shared" si="43"/>
        <v/>
      </c>
      <c r="BS343" s="820"/>
      <c r="BT343" s="805"/>
      <c r="BU343" s="805"/>
      <c r="BV343" s="808"/>
    </row>
    <row r="344" spans="1:74" ht="171.75" x14ac:dyDescent="0.25">
      <c r="A344" s="1062"/>
      <c r="B344" s="928"/>
      <c r="C344" s="1179"/>
      <c r="D344" s="1086" t="s">
        <v>1533</v>
      </c>
      <c r="E344" s="1086" t="s">
        <v>777</v>
      </c>
      <c r="F344" s="834">
        <v>5</v>
      </c>
      <c r="G344" s="804" t="s">
        <v>1963</v>
      </c>
      <c r="H344" s="798" t="s">
        <v>1373</v>
      </c>
      <c r="I344" s="798" t="s">
        <v>1347</v>
      </c>
      <c r="J344" s="839" t="s">
        <v>3027</v>
      </c>
      <c r="K344" s="1253" t="s">
        <v>324</v>
      </c>
      <c r="L344" s="804" t="s">
        <v>618</v>
      </c>
      <c r="M344" s="873" t="s">
        <v>1535</v>
      </c>
      <c r="N344" s="804" t="s">
        <v>1964</v>
      </c>
      <c r="O344" s="804" t="s">
        <v>1965</v>
      </c>
      <c r="P344" s="849" t="s">
        <v>609</v>
      </c>
      <c r="Q344" s="1368" t="s">
        <v>609</v>
      </c>
      <c r="R344" s="798" t="s">
        <v>272</v>
      </c>
      <c r="S344" s="1365">
        <f>IF(R344="Muy Alta",100%,IF(R344="Alta",80%,IF(R344="Media",60%,IF(R344="Baja",40%,IF(R344="Muy Baja",20%,"")))))</f>
        <v>0.2</v>
      </c>
      <c r="T344" s="798" t="s">
        <v>253</v>
      </c>
      <c r="U344" s="1365">
        <f>IF(T344="Catastrófico",100%,IF(T344="Mayor",80%,IF(T344="Moderado",60%,IF(T344="Menor",40%,IF(T344="Leve",20%,"")))))</f>
        <v>0.4</v>
      </c>
      <c r="V344" s="798" t="s">
        <v>253</v>
      </c>
      <c r="W344" s="1365">
        <f>IF(V344="Catastrófico",100%,IF(V344="Mayor",80%,IF(V344="Moderado",60%,IF(V344="Menor",40%,IF(V344="Leve",20%,"")))))</f>
        <v>0.4</v>
      </c>
      <c r="X344" s="864" t="str">
        <f>IF(Y344=100%,"Catastrófico",IF(Y344=80%,"Mayor",IF(Y344=60%,"Moderado",IF(Y344=40%,"Menor",IF(Y344=20%,"Leve","")))))</f>
        <v>Menor</v>
      </c>
      <c r="Y344" s="1365">
        <f>IF(AND(U344="",W344=""),"",MAX(U344,W344))</f>
        <v>0.4</v>
      </c>
      <c r="Z344" s="1365" t="str">
        <f>CONCATENATE(R344,X344)</f>
        <v>Muy BajaMenor</v>
      </c>
      <c r="AA344" s="852" t="str">
        <f>IF(Z344="Muy AltaLeve","Alto",IF(Z344="Muy AltaMenor","Alto",IF(Z344="Muy AltaModerado","Alto",IF(Z344="Muy AltaMayor","Alto",IF(Z344="Muy AltaCatastrófico","Extremo",IF(Z344="AltaLeve","Moderado",IF(Z344="AltaMenor","Moderado",IF(Z344="AltaModerado","Alto",IF(Z344="AltaMayor","Alto",IF(Z344="AltaCatastrófico","Extremo",IF(Z344="MediaLeve","Moderado",IF(Z344="MediaMenor","Moderado",IF(Z344="MediaModerado","Moderado",IF(Z344="MediaMayor","Alto",IF(Z344="MediaCatastrófico","Extremo",IF(Z344="BajaLeve","Bajo",IF(Z344="BajaMenor","Moderado",IF(Z344="BajaModerado","Moderado",IF(Z344="BajaMayor","Alto",IF(Z344="BajaCatastrófico","Extremo",IF(Z344="Muy BajaLeve","Bajo",IF(Z344="Muy BajaMenor","Bajo",IF(Z344="Muy BajaModerado","Moderado",IF(Z344="Muy BajaMayor","Alto",IF(Z344="Muy BajaCatastrófico","Extremo","")))))))))))))))))))))))))</f>
        <v>Bajo</v>
      </c>
      <c r="AB344" s="370">
        <v>1</v>
      </c>
      <c r="AC344" s="9" t="s">
        <v>1966</v>
      </c>
      <c r="AD344" s="9">
        <v>1</v>
      </c>
      <c r="AE344" s="9" t="s">
        <v>1967</v>
      </c>
      <c r="AF344" s="234" t="str">
        <f t="shared" si="37"/>
        <v>Probabilidad</v>
      </c>
      <c r="AG344" s="10" t="s">
        <v>216</v>
      </c>
      <c r="AH344" s="759">
        <f t="shared" si="38"/>
        <v>0.25</v>
      </c>
      <c r="AI344" s="10" t="s">
        <v>217</v>
      </c>
      <c r="AJ344" s="759">
        <f t="shared" si="39"/>
        <v>0.15</v>
      </c>
      <c r="AK344" s="102">
        <f t="shared" si="40"/>
        <v>0.4</v>
      </c>
      <c r="AL344" s="101">
        <f>IFERROR(IF(AF344="Probabilidad",(S344-(+S344*AK344)),IF(AF344="Impacto",S344,"")),"")</f>
        <v>0.12</v>
      </c>
      <c r="AM344" s="101">
        <f>IFERROR(IF(AF344="Impacto",(Y344-(+Y344*AK344)),IF(AF344="Probabilidad",Y344,"")),"")</f>
        <v>0.4</v>
      </c>
      <c r="AN344" s="51" t="s">
        <v>218</v>
      </c>
      <c r="AO344" s="51" t="s">
        <v>296</v>
      </c>
      <c r="AP344" s="51" t="s">
        <v>243</v>
      </c>
      <c r="AQ344" s="51" t="s">
        <v>221</v>
      </c>
      <c r="AR344" s="866" t="s">
        <v>1953</v>
      </c>
      <c r="AS344" s="854">
        <f>S344</f>
        <v>0.2</v>
      </c>
      <c r="AT344" s="854">
        <f>IF(AL344="","",MIN(AL344:AL349))</f>
        <v>2.5199999999999997E-2</v>
      </c>
      <c r="AU344" s="851" t="str">
        <f>IFERROR(IF(AT344="","",IF(AT344&lt;=0.2,"Muy Baja",IF(AT344&lt;=0.4,"Baja",IF(AT344&lt;=0.6,"Media",IF(AT344&lt;=0.8,"Alta","Muy Alta"))))),"")</f>
        <v>Muy Baja</v>
      </c>
      <c r="AV344" s="854">
        <f>Y344</f>
        <v>0.4</v>
      </c>
      <c r="AW344" s="854">
        <f>IF(AM344="","",MIN(AM344:AM349))</f>
        <v>0.4</v>
      </c>
      <c r="AX344" s="851" t="str">
        <f>IFERROR(IF(AW344="","",IF(AW344&lt;=0.2,"Leve",IF(AW344&lt;=0.4,"Menor",IF(AW344&lt;=0.6,"Moderado",IF(AW344&lt;=0.8,"Mayor","Catastrófico"))))),"")</f>
        <v>Menor</v>
      </c>
      <c r="AY344" s="851" t="str">
        <f>AA344</f>
        <v>Bajo</v>
      </c>
      <c r="AZ344" s="851" t="str">
        <f>IFERROR(IF(OR(AND(AU344="Muy Baja",AX344="Leve"),AND(AU344="Muy Baja",AX344="Menor"),AND(AU344="Baja",AX344="Leve")),"Bajo",IF(OR(AND(AU344="Muy baja",AX344="Moderado"),AND(AU344="Baja",AX344="Menor"),AND(AU344="Baja",AX344="Moderado"),AND(AU344="Media",AX344="Leve"),AND(AU344="Media",AX344="Menor"),AND(AU344="Media",AX344="Moderado"),AND(AU344="Alta",AX344="Leve"),AND(AU344="Alta",AX344="Menor")),"Moderado",IF(OR(AND(AU344="Muy Baja",AX344="Mayor"),AND(AU344="Baja",AX344="Mayor"),AND(AU344="Media",AX344="Mayor"),AND(AU344="Alta",AX344="Moderado"),AND(AU344="Alta",AX344="Mayor"),AND(AU344="Muy Alta",AX344="Leve"),AND(AU344="Muy Alta",AX344="Menor"),AND(AU344="Muy Alta",AX344="Moderado"),AND(AU344="Muy Alta",AX344="Mayor")),"Alto",IF(OR(AND(AU344="Muy Baja",AX344="Catastrófico"),AND(AU344="Baja",AX344="Catastrófico"),AND(AU344="Media",AX344="Catastrófico"),AND(AU344="Alta",AX344="Catastrófico"),AND(AU344="Muy Alta",AX344="Catastrófico")),"Extremo","")))),"")</f>
        <v>Bajo</v>
      </c>
      <c r="BA344" s="797" t="s">
        <v>257</v>
      </c>
      <c r="BB344" s="47"/>
      <c r="BC344" s="47"/>
      <c r="BD344" s="104" t="str">
        <f t="shared" si="41"/>
        <v/>
      </c>
      <c r="BE344" s="9"/>
      <c r="BF344" s="9"/>
      <c r="BG344" s="9"/>
      <c r="BH344" s="9"/>
      <c r="BI344" s="47"/>
      <c r="BJ344" s="47"/>
      <c r="BK344" s="47"/>
      <c r="BL344" s="47"/>
      <c r="BM344" s="49"/>
      <c r="BN344" s="49"/>
      <c r="BO344" s="49"/>
      <c r="BP344" s="49"/>
      <c r="BQ344" s="105" t="str">
        <f t="shared" si="42"/>
        <v/>
      </c>
      <c r="BR344" s="761" t="str">
        <f t="shared" si="43"/>
        <v/>
      </c>
      <c r="BS344" s="818" t="s">
        <v>609</v>
      </c>
      <c r="BT344" s="803" t="s">
        <v>2914</v>
      </c>
      <c r="BU344" s="803" t="s">
        <v>278</v>
      </c>
      <c r="BV344" s="806" t="s">
        <v>609</v>
      </c>
    </row>
    <row r="345" spans="1:74" ht="145.5" x14ac:dyDescent="0.25">
      <c r="A345" s="1062"/>
      <c r="B345" s="928"/>
      <c r="C345" s="1179"/>
      <c r="D345" s="1086"/>
      <c r="E345" s="1086"/>
      <c r="F345" s="834"/>
      <c r="G345" s="804"/>
      <c r="H345" s="798"/>
      <c r="I345" s="798"/>
      <c r="J345" s="840"/>
      <c r="K345" s="1253"/>
      <c r="L345" s="804"/>
      <c r="M345" s="874"/>
      <c r="N345" s="804"/>
      <c r="O345" s="804"/>
      <c r="P345" s="849"/>
      <c r="Q345" s="1368"/>
      <c r="R345" s="798"/>
      <c r="S345" s="1365"/>
      <c r="T345" s="798"/>
      <c r="U345" s="1365"/>
      <c r="V345" s="798"/>
      <c r="W345" s="1365"/>
      <c r="X345" s="864"/>
      <c r="Y345" s="1365"/>
      <c r="Z345" s="1365"/>
      <c r="AA345" s="852"/>
      <c r="AB345" s="371">
        <v>2</v>
      </c>
      <c r="AC345" s="151" t="s">
        <v>1968</v>
      </c>
      <c r="AD345" s="151">
        <v>1</v>
      </c>
      <c r="AE345" s="151" t="s">
        <v>1793</v>
      </c>
      <c r="AF345" s="147" t="str">
        <f t="shared" si="37"/>
        <v>Probabilidad</v>
      </c>
      <c r="AG345" s="153" t="s">
        <v>286</v>
      </c>
      <c r="AH345" s="760">
        <f t="shared" si="38"/>
        <v>0.15</v>
      </c>
      <c r="AI345" s="153" t="s">
        <v>217</v>
      </c>
      <c r="AJ345" s="760">
        <f t="shared" si="39"/>
        <v>0.15</v>
      </c>
      <c r="AK345" s="149">
        <f t="shared" si="40"/>
        <v>0.3</v>
      </c>
      <c r="AL345" s="154">
        <f>IFERROR(IF(AND(AF344="Probabilidad",AF345="Probabilidad"),(AL344-(+AL344*AK345)),IF(AF345="Probabilidad",(S344-(+S344*AK345)),IF(AF345="Impacto",AL344,""))),"")</f>
        <v>8.3999999999999991E-2</v>
      </c>
      <c r="AM345" s="154">
        <f>IFERROR(IF(AND(AF344="Impacto",AF345="Impacto"),(AM344-(+AM344*AK345)),IF(AF345="Impacto",(Y344-(+Y344*AK345)),IF(AF345="Probabilidad",AM344,""))),"")</f>
        <v>0.4</v>
      </c>
      <c r="AN345" s="155" t="s">
        <v>218</v>
      </c>
      <c r="AO345" s="155" t="s">
        <v>396</v>
      </c>
      <c r="AP345" s="155" t="s">
        <v>243</v>
      </c>
      <c r="AQ345" s="155" t="s">
        <v>221</v>
      </c>
      <c r="AR345" s="837"/>
      <c r="AS345" s="855"/>
      <c r="AT345" s="855"/>
      <c r="AU345" s="852"/>
      <c r="AV345" s="855"/>
      <c r="AW345" s="855"/>
      <c r="AX345" s="852"/>
      <c r="AY345" s="852"/>
      <c r="AZ345" s="852"/>
      <c r="BA345" s="798"/>
      <c r="BB345" s="131"/>
      <c r="BC345" s="131"/>
      <c r="BD345" s="175" t="str">
        <f t="shared" si="41"/>
        <v/>
      </c>
      <c r="BE345" s="151"/>
      <c r="BF345" s="151"/>
      <c r="BG345" s="151"/>
      <c r="BH345" s="151"/>
      <c r="BI345" s="131"/>
      <c r="BJ345" s="131"/>
      <c r="BK345" s="131"/>
      <c r="BL345" s="131"/>
      <c r="BM345" s="157"/>
      <c r="BN345" s="157"/>
      <c r="BO345" s="157"/>
      <c r="BP345" s="157"/>
      <c r="BQ345" s="158" t="str">
        <f t="shared" si="42"/>
        <v/>
      </c>
      <c r="BR345" s="762" t="str">
        <f t="shared" si="43"/>
        <v/>
      </c>
      <c r="BS345" s="819"/>
      <c r="BT345" s="804"/>
      <c r="BU345" s="804"/>
      <c r="BV345" s="807"/>
    </row>
    <row r="346" spans="1:74" ht="120" x14ac:dyDescent="0.25">
      <c r="A346" s="1062"/>
      <c r="B346" s="928"/>
      <c r="C346" s="1179"/>
      <c r="D346" s="1086"/>
      <c r="E346" s="1086"/>
      <c r="F346" s="834"/>
      <c r="G346" s="804"/>
      <c r="H346" s="798"/>
      <c r="I346" s="798"/>
      <c r="J346" s="840"/>
      <c r="K346" s="1253"/>
      <c r="L346" s="804"/>
      <c r="M346" s="874"/>
      <c r="N346" s="804"/>
      <c r="O346" s="804"/>
      <c r="P346" s="849"/>
      <c r="Q346" s="1368"/>
      <c r="R346" s="798"/>
      <c r="S346" s="1365"/>
      <c r="T346" s="798"/>
      <c r="U346" s="1365"/>
      <c r="V346" s="798"/>
      <c r="W346" s="1365"/>
      <c r="X346" s="864"/>
      <c r="Y346" s="1365"/>
      <c r="Z346" s="1365"/>
      <c r="AA346" s="852"/>
      <c r="AB346" s="371">
        <v>3</v>
      </c>
      <c r="AC346" s="151" t="s">
        <v>1709</v>
      </c>
      <c r="AD346" s="151">
        <v>2</v>
      </c>
      <c r="AE346" s="151" t="s">
        <v>1620</v>
      </c>
      <c r="AF346" s="147" t="str">
        <f t="shared" si="37"/>
        <v>Probabilidad</v>
      </c>
      <c r="AG346" s="153" t="s">
        <v>216</v>
      </c>
      <c r="AH346" s="760">
        <f t="shared" si="38"/>
        <v>0.25</v>
      </c>
      <c r="AI346" s="153" t="s">
        <v>217</v>
      </c>
      <c r="AJ346" s="760">
        <f t="shared" si="39"/>
        <v>0.15</v>
      </c>
      <c r="AK346" s="149">
        <f t="shared" si="40"/>
        <v>0.4</v>
      </c>
      <c r="AL346" s="154">
        <f>IFERROR(IF(AND(AF345="Probabilidad",AF346="Probabilidad"),(AL345-(+AL345*AK346)),IF(AND(AF345="Impacto",AF346="Probabilidad"),(AL344-(+AL344*AK346)),IF(AF346="Impacto",AL345,""))),"")</f>
        <v>5.0399999999999993E-2</v>
      </c>
      <c r="AM346" s="154">
        <f>IFERROR(IF(AND(AF345="Impacto",AF346="Impacto"),(AM345-(+AM345*AK346)),IF(AND(AF345="Probabilidad",AF346="Impacto"),(AM344-(+AM344*AK346)),IF(AF346="Probabilidad",AM345,""))),"")</f>
        <v>0.4</v>
      </c>
      <c r="AN346" s="155" t="s">
        <v>952</v>
      </c>
      <c r="AO346" s="155" t="s">
        <v>247</v>
      </c>
      <c r="AP346" s="155" t="s">
        <v>243</v>
      </c>
      <c r="AQ346" s="155" t="s">
        <v>221</v>
      </c>
      <c r="AR346" s="837"/>
      <c r="AS346" s="855"/>
      <c r="AT346" s="855"/>
      <c r="AU346" s="852"/>
      <c r="AV346" s="855"/>
      <c r="AW346" s="855"/>
      <c r="AX346" s="852"/>
      <c r="AY346" s="852"/>
      <c r="AZ346" s="852"/>
      <c r="BA346" s="798"/>
      <c r="BB346" s="131"/>
      <c r="BC346" s="131"/>
      <c r="BD346" s="175" t="str">
        <f t="shared" si="41"/>
        <v/>
      </c>
      <c r="BE346" s="151"/>
      <c r="BF346" s="151"/>
      <c r="BG346" s="151"/>
      <c r="BH346" s="151"/>
      <c r="BI346" s="131"/>
      <c r="BJ346" s="131"/>
      <c r="BK346" s="131"/>
      <c r="BL346" s="131"/>
      <c r="BM346" s="157"/>
      <c r="BN346" s="157"/>
      <c r="BO346" s="157"/>
      <c r="BP346" s="157"/>
      <c r="BQ346" s="158" t="str">
        <f t="shared" si="42"/>
        <v/>
      </c>
      <c r="BR346" s="762" t="str">
        <f t="shared" si="43"/>
        <v/>
      </c>
      <c r="BS346" s="819"/>
      <c r="BT346" s="804"/>
      <c r="BU346" s="804"/>
      <c r="BV346" s="807"/>
    </row>
    <row r="347" spans="1:74" ht="171.75" x14ac:dyDescent="0.25">
      <c r="A347" s="1062"/>
      <c r="B347" s="928"/>
      <c r="C347" s="1179"/>
      <c r="D347" s="1086"/>
      <c r="E347" s="1086"/>
      <c r="F347" s="834"/>
      <c r="G347" s="804"/>
      <c r="H347" s="798"/>
      <c r="I347" s="798"/>
      <c r="J347" s="840"/>
      <c r="K347" s="1253"/>
      <c r="L347" s="804"/>
      <c r="M347" s="874"/>
      <c r="N347" s="804"/>
      <c r="O347" s="804"/>
      <c r="P347" s="849"/>
      <c r="Q347" s="1368"/>
      <c r="R347" s="798"/>
      <c r="S347" s="1365"/>
      <c r="T347" s="798"/>
      <c r="U347" s="1365"/>
      <c r="V347" s="798"/>
      <c r="W347" s="1365"/>
      <c r="X347" s="864"/>
      <c r="Y347" s="1365"/>
      <c r="Z347" s="1365"/>
      <c r="AA347" s="852"/>
      <c r="AB347" s="371">
        <v>4</v>
      </c>
      <c r="AC347" s="151" t="s">
        <v>1969</v>
      </c>
      <c r="AD347" s="151">
        <v>1</v>
      </c>
      <c r="AE347" s="151" t="s">
        <v>1970</v>
      </c>
      <c r="AF347" s="147" t="str">
        <f t="shared" si="37"/>
        <v>Probabilidad</v>
      </c>
      <c r="AG347" s="153" t="s">
        <v>216</v>
      </c>
      <c r="AH347" s="760">
        <f t="shared" si="38"/>
        <v>0.25</v>
      </c>
      <c r="AI347" s="153" t="s">
        <v>814</v>
      </c>
      <c r="AJ347" s="760">
        <f t="shared" si="39"/>
        <v>0.25</v>
      </c>
      <c r="AK347" s="149">
        <f t="shared" si="40"/>
        <v>0.5</v>
      </c>
      <c r="AL347" s="154">
        <f>IFERROR(IF(AND(AF346="Probabilidad",AF347="Probabilidad"),(AL346-(+AL346*AK347)),IF(AND(AF346="Impacto",AF347="Probabilidad"),(AL345-(+AL345*AK347)),IF(AF347="Impacto",AL346,""))),"")</f>
        <v>2.5199999999999997E-2</v>
      </c>
      <c r="AM347" s="154">
        <f>IFERROR(IF(AND(AF346="Impacto",AF347="Impacto"),(AM346-(+AM346*AK347)),IF(AND(AF346="Probabilidad",AF347="Impacto"),(AM345-(+AM345*AK347)),IF(AF347="Probabilidad",AM346,""))),"")</f>
        <v>0.4</v>
      </c>
      <c r="AN347" s="155" t="s">
        <v>952</v>
      </c>
      <c r="AO347" s="155" t="s">
        <v>296</v>
      </c>
      <c r="AP347" s="155" t="s">
        <v>243</v>
      </c>
      <c r="AQ347" s="155" t="s">
        <v>221</v>
      </c>
      <c r="AR347" s="837"/>
      <c r="AS347" s="855"/>
      <c r="AT347" s="855"/>
      <c r="AU347" s="852"/>
      <c r="AV347" s="855"/>
      <c r="AW347" s="855"/>
      <c r="AX347" s="852"/>
      <c r="AY347" s="852"/>
      <c r="AZ347" s="852"/>
      <c r="BA347" s="798"/>
      <c r="BB347" s="131"/>
      <c r="BC347" s="131"/>
      <c r="BD347" s="175" t="str">
        <f t="shared" si="41"/>
        <v/>
      </c>
      <c r="BE347" s="151"/>
      <c r="BF347" s="151"/>
      <c r="BG347" s="151"/>
      <c r="BH347" s="151"/>
      <c r="BI347" s="131"/>
      <c r="BJ347" s="131"/>
      <c r="BK347" s="131"/>
      <c r="BL347" s="131"/>
      <c r="BM347" s="157"/>
      <c r="BN347" s="157"/>
      <c r="BO347" s="157"/>
      <c r="BP347" s="157"/>
      <c r="BQ347" s="158" t="str">
        <f t="shared" si="42"/>
        <v/>
      </c>
      <c r="BR347" s="762" t="str">
        <f t="shared" si="43"/>
        <v/>
      </c>
      <c r="BS347" s="819"/>
      <c r="BT347" s="804"/>
      <c r="BU347" s="804"/>
      <c r="BV347" s="807"/>
    </row>
    <row r="348" spans="1:74" x14ac:dyDescent="0.25">
      <c r="A348" s="1062"/>
      <c r="B348" s="928"/>
      <c r="C348" s="1179"/>
      <c r="D348" s="1086"/>
      <c r="E348" s="1086"/>
      <c r="F348" s="834"/>
      <c r="G348" s="804"/>
      <c r="H348" s="798"/>
      <c r="I348" s="798"/>
      <c r="J348" s="840"/>
      <c r="K348" s="1253"/>
      <c r="L348" s="804"/>
      <c r="M348" s="874"/>
      <c r="N348" s="804"/>
      <c r="O348" s="804"/>
      <c r="P348" s="849"/>
      <c r="Q348" s="1368"/>
      <c r="R348" s="798"/>
      <c r="S348" s="1365"/>
      <c r="T348" s="798"/>
      <c r="U348" s="1365"/>
      <c r="V348" s="798"/>
      <c r="W348" s="1365"/>
      <c r="X348" s="864"/>
      <c r="Y348" s="1365"/>
      <c r="Z348" s="1365"/>
      <c r="AA348" s="852"/>
      <c r="AB348" s="371">
        <v>5</v>
      </c>
      <c r="AC348" s="151"/>
      <c r="AD348" s="151"/>
      <c r="AE348" s="151"/>
      <c r="AF348" s="147" t="str">
        <f t="shared" si="37"/>
        <v/>
      </c>
      <c r="AG348" s="153"/>
      <c r="AH348" s="760" t="str">
        <f t="shared" si="38"/>
        <v/>
      </c>
      <c r="AI348" s="153"/>
      <c r="AJ348" s="760" t="str">
        <f t="shared" si="39"/>
        <v/>
      </c>
      <c r="AK348" s="149" t="str">
        <f t="shared" si="40"/>
        <v/>
      </c>
      <c r="AL348" s="154" t="str">
        <f>IFERROR(IF(AND(AF347="Probabilidad",AF348="Probabilidad"),(AL347-(+AL347*AK348)),IF(AND(AF347="Impacto",AF348="Probabilidad"),(AL346-(+AL346*AK348)),IF(AF348="Impacto",AL347,""))),"")</f>
        <v/>
      </c>
      <c r="AM348" s="154" t="str">
        <f>IFERROR(IF(AND(AF347="Impacto",AF348="Impacto"),(AM347-(+AM347*AK348)),IF(AND(AF347="Probabilidad",AF348="Impacto"),(AM346-(+AM346*AK348)),IF(AF348="Probabilidad",AM347,""))),"")</f>
        <v/>
      </c>
      <c r="AN348" s="155"/>
      <c r="AO348" s="155"/>
      <c r="AP348" s="155"/>
      <c r="AQ348" s="155"/>
      <c r="AR348" s="837"/>
      <c r="AS348" s="855"/>
      <c r="AT348" s="855"/>
      <c r="AU348" s="852"/>
      <c r="AV348" s="855"/>
      <c r="AW348" s="855"/>
      <c r="AX348" s="852"/>
      <c r="AY348" s="852"/>
      <c r="AZ348" s="852"/>
      <c r="BA348" s="798"/>
      <c r="BB348" s="131"/>
      <c r="BC348" s="131"/>
      <c r="BD348" s="175" t="str">
        <f t="shared" si="41"/>
        <v/>
      </c>
      <c r="BE348" s="151"/>
      <c r="BF348" s="151"/>
      <c r="BG348" s="151"/>
      <c r="BH348" s="151"/>
      <c r="BI348" s="131"/>
      <c r="BJ348" s="131"/>
      <c r="BK348" s="131"/>
      <c r="BL348" s="131"/>
      <c r="BM348" s="157"/>
      <c r="BN348" s="157"/>
      <c r="BO348" s="157"/>
      <c r="BP348" s="157"/>
      <c r="BQ348" s="158" t="str">
        <f t="shared" si="42"/>
        <v/>
      </c>
      <c r="BR348" s="762" t="str">
        <f t="shared" si="43"/>
        <v/>
      </c>
      <c r="BS348" s="819"/>
      <c r="BT348" s="804"/>
      <c r="BU348" s="804"/>
      <c r="BV348" s="807"/>
    </row>
    <row r="349" spans="1:74" ht="15.75" thickBot="1" x14ac:dyDescent="0.3">
      <c r="A349" s="1062"/>
      <c r="B349" s="928"/>
      <c r="C349" s="1179"/>
      <c r="D349" s="1086"/>
      <c r="E349" s="1086"/>
      <c r="F349" s="834"/>
      <c r="G349" s="804"/>
      <c r="H349" s="798"/>
      <c r="I349" s="798"/>
      <c r="J349" s="841"/>
      <c r="K349" s="1253"/>
      <c r="L349" s="804"/>
      <c r="M349" s="875"/>
      <c r="N349" s="804"/>
      <c r="O349" s="804"/>
      <c r="P349" s="849"/>
      <c r="Q349" s="1368"/>
      <c r="R349" s="798"/>
      <c r="S349" s="1365"/>
      <c r="T349" s="798"/>
      <c r="U349" s="1365"/>
      <c r="V349" s="798"/>
      <c r="W349" s="1365"/>
      <c r="X349" s="864"/>
      <c r="Y349" s="1365"/>
      <c r="Z349" s="1365"/>
      <c r="AA349" s="852"/>
      <c r="AB349" s="372">
        <v>6</v>
      </c>
      <c r="AC349" s="162"/>
      <c r="AD349" s="162"/>
      <c r="AE349" s="162"/>
      <c r="AF349" s="99" t="str">
        <f t="shared" si="37"/>
        <v/>
      </c>
      <c r="AG349" s="242"/>
      <c r="AH349" s="763" t="str">
        <f t="shared" si="38"/>
        <v/>
      </c>
      <c r="AI349" s="242"/>
      <c r="AJ349" s="763" t="str">
        <f t="shared" si="39"/>
        <v/>
      </c>
      <c r="AK349" s="166" t="str">
        <f t="shared" si="40"/>
        <v/>
      </c>
      <c r="AL349" s="154" t="str">
        <f>IFERROR(IF(AND(AF348="Probabilidad",AF349="Probabilidad"),(AL348-(+AL348*AK349)),IF(AND(AF348="Impacto",AF349="Probabilidad"),(AL347-(+AL347*AK349)),IF(AF349="Impacto",AL348,""))),"")</f>
        <v/>
      </c>
      <c r="AM349" s="154" t="str">
        <f>IFERROR(IF(AND(AF348="Impacto",AF349="Impacto"),(AM348-(+AM348*AK349)),IF(AND(AF348="Probabilidad",AF349="Impacto"),(AM347-(+AM347*AK349)),IF(AF349="Probabilidad",AM348,""))),"")</f>
        <v/>
      </c>
      <c r="AN349" s="52"/>
      <c r="AO349" s="52"/>
      <c r="AP349" s="52"/>
      <c r="AQ349" s="52"/>
      <c r="AR349" s="838"/>
      <c r="AS349" s="856"/>
      <c r="AT349" s="856"/>
      <c r="AU349" s="853"/>
      <c r="AV349" s="856"/>
      <c r="AW349" s="856"/>
      <c r="AX349" s="853"/>
      <c r="AY349" s="853"/>
      <c r="AZ349" s="853"/>
      <c r="BA349" s="799"/>
      <c r="BB349" s="169"/>
      <c r="BC349" s="169"/>
      <c r="BD349" s="178" t="str">
        <f t="shared" si="41"/>
        <v/>
      </c>
      <c r="BE349" s="162"/>
      <c r="BF349" s="162"/>
      <c r="BG349" s="162"/>
      <c r="BH349" s="162"/>
      <c r="BI349" s="169"/>
      <c r="BJ349" s="169"/>
      <c r="BK349" s="169"/>
      <c r="BL349" s="169"/>
      <c r="BM349" s="170"/>
      <c r="BN349" s="170"/>
      <c r="BO349" s="170"/>
      <c r="BP349" s="170"/>
      <c r="BQ349" s="171" t="str">
        <f t="shared" si="42"/>
        <v/>
      </c>
      <c r="BR349" s="764" t="str">
        <f t="shared" si="43"/>
        <v/>
      </c>
      <c r="BS349" s="820"/>
      <c r="BT349" s="805"/>
      <c r="BU349" s="805"/>
      <c r="BV349" s="808"/>
    </row>
    <row r="350" spans="1:74" ht="171.75" x14ac:dyDescent="0.25">
      <c r="A350" s="1062"/>
      <c r="B350" s="928"/>
      <c r="C350" s="1179"/>
      <c r="D350" s="1086" t="s">
        <v>1533</v>
      </c>
      <c r="E350" s="1086" t="s">
        <v>777</v>
      </c>
      <c r="F350" s="834">
        <v>6</v>
      </c>
      <c r="G350" s="804" t="s">
        <v>1963</v>
      </c>
      <c r="H350" s="798" t="s">
        <v>1373</v>
      </c>
      <c r="I350" s="798" t="s">
        <v>1344</v>
      </c>
      <c r="J350" s="839" t="s">
        <v>3028</v>
      </c>
      <c r="K350" s="798" t="s">
        <v>324</v>
      </c>
      <c r="L350" s="804" t="s">
        <v>618</v>
      </c>
      <c r="M350" s="873" t="s">
        <v>1535</v>
      </c>
      <c r="N350" s="804" t="s">
        <v>1971</v>
      </c>
      <c r="O350" s="804" t="s">
        <v>1972</v>
      </c>
      <c r="P350" s="868" t="s">
        <v>609</v>
      </c>
      <c r="Q350" s="880" t="s">
        <v>609</v>
      </c>
      <c r="R350" s="798" t="s">
        <v>272</v>
      </c>
      <c r="S350" s="1365">
        <f>IF(R350="Muy Alta",100%,IF(R350="Alta",80%,IF(R350="Media",60%,IF(R350="Baja",40%,IF(R350="Muy Baja",20%,"")))))</f>
        <v>0.2</v>
      </c>
      <c r="T350" s="798" t="s">
        <v>253</v>
      </c>
      <c r="U350" s="1365">
        <f>IF(T350="Catastrófico",100%,IF(T350="Mayor",80%,IF(T350="Moderado",60%,IF(T350="Menor",40%,IF(T350="Leve",20%,"")))))</f>
        <v>0.4</v>
      </c>
      <c r="V350" s="798" t="s">
        <v>253</v>
      </c>
      <c r="W350" s="1365">
        <f>IF(V350="Catastrófico",100%,IF(V350="Mayor",80%,IF(V350="Moderado",60%,IF(V350="Menor",40%,IF(V350="Leve",20%,"")))))</f>
        <v>0.4</v>
      </c>
      <c r="X350" s="864" t="str">
        <f>IF(Y350=100%,"Catastrófico",IF(Y350=80%,"Mayor",IF(Y350=60%,"Moderado",IF(Y350=40%,"Menor",IF(Y350=20%,"Leve","")))))</f>
        <v>Menor</v>
      </c>
      <c r="Y350" s="1365">
        <f>IF(AND(U350="",W350=""),"",MAX(U350,W350))</f>
        <v>0.4</v>
      </c>
      <c r="Z350" s="1365" t="str">
        <f>CONCATENATE(R350,X350)</f>
        <v>Muy BajaMenor</v>
      </c>
      <c r="AA350" s="852" t="str">
        <f>IF(Z350="Muy AltaLeve","Alto",IF(Z350="Muy AltaMenor","Alto",IF(Z350="Muy AltaModerado","Alto",IF(Z350="Muy AltaMayor","Alto",IF(Z350="Muy AltaCatastrófico","Extremo",IF(Z350="AltaLeve","Moderado",IF(Z350="AltaMenor","Moderado",IF(Z350="AltaModerado","Alto",IF(Z350="AltaMayor","Alto",IF(Z350="AltaCatastrófico","Extremo",IF(Z350="MediaLeve","Moderado",IF(Z350="MediaMenor","Moderado",IF(Z350="MediaModerado","Moderado",IF(Z350="MediaMayor","Alto",IF(Z350="MediaCatastrófico","Extremo",IF(Z350="BajaLeve","Bajo",IF(Z350="BajaMenor","Moderado",IF(Z350="BajaModerado","Moderado",IF(Z350="BajaMayor","Alto",IF(Z350="BajaCatastrófico","Extremo",IF(Z350="Muy BajaLeve","Bajo",IF(Z350="Muy BajaMenor","Bajo",IF(Z350="Muy BajaModerado","Moderado",IF(Z350="Muy BajaMayor","Alto",IF(Z350="Muy BajaCatastrófico","Extremo","")))))))))))))))))))))))))</f>
        <v>Bajo</v>
      </c>
      <c r="AB350" s="370">
        <v>1</v>
      </c>
      <c r="AC350" s="9" t="s">
        <v>1973</v>
      </c>
      <c r="AD350" s="9">
        <v>1</v>
      </c>
      <c r="AE350" s="9" t="s">
        <v>278</v>
      </c>
      <c r="AF350" s="100" t="str">
        <f t="shared" si="37"/>
        <v>Probabilidad</v>
      </c>
      <c r="AG350" s="10" t="s">
        <v>216</v>
      </c>
      <c r="AH350" s="759">
        <f t="shared" si="38"/>
        <v>0.25</v>
      </c>
      <c r="AI350" s="10" t="s">
        <v>217</v>
      </c>
      <c r="AJ350" s="759">
        <f t="shared" si="39"/>
        <v>0.15</v>
      </c>
      <c r="AK350" s="102">
        <f t="shared" si="40"/>
        <v>0.4</v>
      </c>
      <c r="AL350" s="101">
        <f>IFERROR(IF(AF350="Probabilidad",(S350-(+S350*AK350)),IF(AF350="Impacto",S350,"")),"")</f>
        <v>0.12</v>
      </c>
      <c r="AM350" s="101">
        <f>IFERROR(IF(AF350="Impacto",(Y350-(+Y350*AK350)),IF(AF350="Probabilidad",Y350,"")),"")</f>
        <v>0.4</v>
      </c>
      <c r="AN350" s="51" t="s">
        <v>1286</v>
      </c>
      <c r="AO350" s="51" t="s">
        <v>296</v>
      </c>
      <c r="AP350" s="51" t="s">
        <v>243</v>
      </c>
      <c r="AQ350" s="51" t="s">
        <v>221</v>
      </c>
      <c r="AR350" s="866" t="s">
        <v>1953</v>
      </c>
      <c r="AS350" s="854">
        <f>S350</f>
        <v>0.2</v>
      </c>
      <c r="AT350" s="854">
        <f>IF(AL350="","",MIN(AL350:AL355))</f>
        <v>7.1999999999999995E-2</v>
      </c>
      <c r="AU350" s="851" t="str">
        <f>IFERROR(IF(AT350="","",IF(AT350&lt;=0.2,"Muy Baja",IF(AT350&lt;=0.4,"Baja",IF(AT350&lt;=0.6,"Media",IF(AT350&lt;=0.8,"Alta","Muy Alta"))))),"")</f>
        <v>Muy Baja</v>
      </c>
      <c r="AV350" s="854">
        <f>Y350</f>
        <v>0.4</v>
      </c>
      <c r="AW350" s="854">
        <f>IF(AM350="","",MIN(AM350:AM355))</f>
        <v>0.4</v>
      </c>
      <c r="AX350" s="851" t="str">
        <f>IFERROR(IF(AW350="","",IF(AW350&lt;=0.2,"Leve",IF(AW350&lt;=0.4,"Menor",IF(AW350&lt;=0.6,"Moderado",IF(AW350&lt;=0.8,"Mayor","Catastrófico"))))),"")</f>
        <v>Menor</v>
      </c>
      <c r="AY350" s="851" t="str">
        <f>AA350</f>
        <v>Bajo</v>
      </c>
      <c r="AZ350" s="851" t="str">
        <f>IFERROR(IF(OR(AND(AU350="Muy Baja",AX350="Leve"),AND(AU350="Muy Baja",AX350="Menor"),AND(AU350="Baja",AX350="Leve")),"Bajo",IF(OR(AND(AU350="Muy baja",AX350="Moderado"),AND(AU350="Baja",AX350="Menor"),AND(AU350="Baja",AX350="Moderado"),AND(AU350="Media",AX350="Leve"),AND(AU350="Media",AX350="Menor"),AND(AU350="Media",AX350="Moderado"),AND(AU350="Alta",AX350="Leve"),AND(AU350="Alta",AX350="Menor")),"Moderado",IF(OR(AND(AU350="Muy Baja",AX350="Mayor"),AND(AU350="Baja",AX350="Mayor"),AND(AU350="Media",AX350="Mayor"),AND(AU350="Alta",AX350="Moderado"),AND(AU350="Alta",AX350="Mayor"),AND(AU350="Muy Alta",AX350="Leve"),AND(AU350="Muy Alta",AX350="Menor"),AND(AU350="Muy Alta",AX350="Moderado"),AND(AU350="Muy Alta",AX350="Mayor")),"Alto",IF(OR(AND(AU350="Muy Baja",AX350="Catastrófico"),AND(AU350="Baja",AX350="Catastrófico"),AND(AU350="Media",AX350="Catastrófico"),AND(AU350="Alta",AX350="Catastrófico"),AND(AU350="Muy Alta",AX350="Catastrófico")),"Extremo","")))),"")</f>
        <v>Bajo</v>
      </c>
      <c r="BA350" s="797" t="s">
        <v>257</v>
      </c>
      <c r="BB350" s="47"/>
      <c r="BC350" s="47"/>
      <c r="BD350" s="104" t="str">
        <f t="shared" si="41"/>
        <v/>
      </c>
      <c r="BE350" s="9"/>
      <c r="BF350" s="9"/>
      <c r="BG350" s="9"/>
      <c r="BH350" s="9"/>
      <c r="BI350" s="47"/>
      <c r="BJ350" s="47"/>
      <c r="BK350" s="47"/>
      <c r="BL350" s="47"/>
      <c r="BM350" s="49"/>
      <c r="BN350" s="49"/>
      <c r="BO350" s="49"/>
      <c r="BP350" s="49"/>
      <c r="BQ350" s="105" t="str">
        <f t="shared" si="42"/>
        <v/>
      </c>
      <c r="BR350" s="761" t="str">
        <f t="shared" si="43"/>
        <v/>
      </c>
      <c r="BS350" s="818" t="s">
        <v>609</v>
      </c>
      <c r="BT350" s="803" t="s">
        <v>2914</v>
      </c>
      <c r="BU350" s="803" t="s">
        <v>278</v>
      </c>
      <c r="BV350" s="806" t="s">
        <v>609</v>
      </c>
    </row>
    <row r="351" spans="1:74" ht="120" x14ac:dyDescent="0.25">
      <c r="A351" s="1062"/>
      <c r="B351" s="928"/>
      <c r="C351" s="1179"/>
      <c r="D351" s="1086"/>
      <c r="E351" s="1086"/>
      <c r="F351" s="834"/>
      <c r="G351" s="804"/>
      <c r="H351" s="798"/>
      <c r="I351" s="798"/>
      <c r="J351" s="840"/>
      <c r="K351" s="798"/>
      <c r="L351" s="804"/>
      <c r="M351" s="874"/>
      <c r="N351" s="804"/>
      <c r="O351" s="804"/>
      <c r="P351" s="868"/>
      <c r="Q351" s="880"/>
      <c r="R351" s="798"/>
      <c r="S351" s="1365"/>
      <c r="T351" s="798"/>
      <c r="U351" s="1365"/>
      <c r="V351" s="798"/>
      <c r="W351" s="1365"/>
      <c r="X351" s="864"/>
      <c r="Y351" s="1365"/>
      <c r="Z351" s="1365"/>
      <c r="AA351" s="852"/>
      <c r="AB351" s="371">
        <v>2</v>
      </c>
      <c r="AC351" s="151" t="s">
        <v>1709</v>
      </c>
      <c r="AD351" s="151">
        <v>1</v>
      </c>
      <c r="AE351" s="151" t="s">
        <v>1620</v>
      </c>
      <c r="AF351" s="147" t="str">
        <f t="shared" si="37"/>
        <v>Probabilidad</v>
      </c>
      <c r="AG351" s="153" t="s">
        <v>216</v>
      </c>
      <c r="AH351" s="760">
        <f t="shared" si="38"/>
        <v>0.25</v>
      </c>
      <c r="AI351" s="153" t="s">
        <v>217</v>
      </c>
      <c r="AJ351" s="760">
        <f t="shared" si="39"/>
        <v>0.15</v>
      </c>
      <c r="AK351" s="149">
        <f t="shared" si="40"/>
        <v>0.4</v>
      </c>
      <c r="AL351" s="154">
        <f>IFERROR(IF(AND(AF350="Probabilidad",AF351="Probabilidad"),(AL350-(+AL350*AK351)),IF(AF351="Probabilidad",(S350-(+S350*AK351)),IF(AF351="Impacto",AL350,""))),"")</f>
        <v>7.1999999999999995E-2</v>
      </c>
      <c r="AM351" s="154">
        <f>IFERROR(IF(AND(AF350="Impacto",AF351="Impacto"),(AM350-(+AM350*AK351)),IF(AF351="Impacto",(Y350-(+Y350*AK351)),IF(AF351="Probabilidad",AM350,""))),"")</f>
        <v>0.4</v>
      </c>
      <c r="AN351" s="155" t="s">
        <v>952</v>
      </c>
      <c r="AO351" s="155" t="s">
        <v>247</v>
      </c>
      <c r="AP351" s="155" t="s">
        <v>243</v>
      </c>
      <c r="AQ351" s="155" t="s">
        <v>221</v>
      </c>
      <c r="AR351" s="837"/>
      <c r="AS351" s="855"/>
      <c r="AT351" s="855"/>
      <c r="AU351" s="852"/>
      <c r="AV351" s="855"/>
      <c r="AW351" s="855"/>
      <c r="AX351" s="852"/>
      <c r="AY351" s="852"/>
      <c r="AZ351" s="852"/>
      <c r="BA351" s="798"/>
      <c r="BB351" s="131"/>
      <c r="BC351" s="131"/>
      <c r="BD351" s="175" t="str">
        <f t="shared" si="41"/>
        <v/>
      </c>
      <c r="BE351" s="151"/>
      <c r="BF351" s="151"/>
      <c r="BG351" s="151"/>
      <c r="BH351" s="151"/>
      <c r="BI351" s="131"/>
      <c r="BJ351" s="131"/>
      <c r="BK351" s="131"/>
      <c r="BL351" s="131"/>
      <c r="BM351" s="157"/>
      <c r="BN351" s="157"/>
      <c r="BO351" s="157"/>
      <c r="BP351" s="157"/>
      <c r="BQ351" s="158" t="str">
        <f t="shared" si="42"/>
        <v/>
      </c>
      <c r="BR351" s="762" t="str">
        <f t="shared" si="43"/>
        <v/>
      </c>
      <c r="BS351" s="819"/>
      <c r="BT351" s="804"/>
      <c r="BU351" s="804"/>
      <c r="BV351" s="807"/>
    </row>
    <row r="352" spans="1:74" x14ac:dyDescent="0.25">
      <c r="A352" s="1062"/>
      <c r="B352" s="928"/>
      <c r="C352" s="1179"/>
      <c r="D352" s="1086"/>
      <c r="E352" s="1086"/>
      <c r="F352" s="834"/>
      <c r="G352" s="804"/>
      <c r="H352" s="798"/>
      <c r="I352" s="798"/>
      <c r="J352" s="840"/>
      <c r="K352" s="798"/>
      <c r="L352" s="804"/>
      <c r="M352" s="874"/>
      <c r="N352" s="804"/>
      <c r="O352" s="804"/>
      <c r="P352" s="868"/>
      <c r="Q352" s="880"/>
      <c r="R352" s="798"/>
      <c r="S352" s="1365"/>
      <c r="T352" s="798"/>
      <c r="U352" s="1365"/>
      <c r="V352" s="798"/>
      <c r="W352" s="1365"/>
      <c r="X352" s="864"/>
      <c r="Y352" s="1365"/>
      <c r="Z352" s="1365"/>
      <c r="AA352" s="852"/>
      <c r="AB352" s="371">
        <v>3</v>
      </c>
      <c r="AC352" s="151"/>
      <c r="AD352" s="151"/>
      <c r="AE352" s="151"/>
      <c r="AF352" s="147" t="str">
        <f>IF(OR(AG352="Preventivo",AG352="Detectivo"),"Probabilidad",IF(AG352="Correctivo","Impacto",""))</f>
        <v/>
      </c>
      <c r="AG352" s="153"/>
      <c r="AH352" s="760" t="str">
        <f>IF(AG352="","",IF(AG352="Preventivo",25%,IF(AG352="Detectivo",15%,IF(AG352="Correctivo",10%))))</f>
        <v/>
      </c>
      <c r="AI352" s="153"/>
      <c r="AJ352" s="760" t="str">
        <f>IF(AI352="Automático",25%,IF(AI352="Manual",15%,""))</f>
        <v/>
      </c>
      <c r="AK352" s="149" t="str">
        <f>IF(OR(AH352="",AJ352=""),"",AH352+AJ352)</f>
        <v/>
      </c>
      <c r="AL352" s="154" t="str">
        <f>IFERROR(IF(AND(AF351="Probabilidad",AF352="Probabilidad"),(AL351-(+AL351*AK352)),IF(AND(AF351="Impacto",AF352="Probabilidad"),(AL350-(+AL350*AK352)),IF(AF352="Impacto",AL351,""))),"")</f>
        <v/>
      </c>
      <c r="AM352" s="154" t="str">
        <f>IFERROR(IF(AND(AF351="Impacto",AF352="Impacto"),(AM351-(+AM351*AK352)),IF(AND(AF351="Probabilidad",AF352="Impacto"),(AM350-(+AM350*AK352)),IF(AF352="Probabilidad",AM351,""))),"")</f>
        <v/>
      </c>
      <c r="AN352" s="155"/>
      <c r="AO352" s="155"/>
      <c r="AP352" s="155"/>
      <c r="AQ352" s="155"/>
      <c r="AR352" s="837"/>
      <c r="AS352" s="855"/>
      <c r="AT352" s="855"/>
      <c r="AU352" s="852"/>
      <c r="AV352" s="855"/>
      <c r="AW352" s="855"/>
      <c r="AX352" s="852"/>
      <c r="AY352" s="852"/>
      <c r="AZ352" s="852"/>
      <c r="BA352" s="798"/>
      <c r="BB352" s="131"/>
      <c r="BC352" s="131"/>
      <c r="BD352" s="175" t="str">
        <f t="shared" si="41"/>
        <v/>
      </c>
      <c r="BE352" s="151"/>
      <c r="BF352" s="151"/>
      <c r="BG352" s="151"/>
      <c r="BH352" s="151"/>
      <c r="BI352" s="131"/>
      <c r="BJ352" s="131"/>
      <c r="BK352" s="131"/>
      <c r="BL352" s="131"/>
      <c r="BM352" s="157"/>
      <c r="BN352" s="157"/>
      <c r="BO352" s="157"/>
      <c r="BP352" s="157"/>
      <c r="BQ352" s="158" t="str">
        <f t="shared" si="42"/>
        <v/>
      </c>
      <c r="BR352" s="762" t="str">
        <f t="shared" si="43"/>
        <v/>
      </c>
      <c r="BS352" s="819"/>
      <c r="BT352" s="804"/>
      <c r="BU352" s="804"/>
      <c r="BV352" s="807"/>
    </row>
    <row r="353" spans="1:74" x14ac:dyDescent="0.25">
      <c r="A353" s="1062"/>
      <c r="B353" s="928"/>
      <c r="C353" s="1179"/>
      <c r="D353" s="1086"/>
      <c r="E353" s="1086"/>
      <c r="F353" s="834"/>
      <c r="G353" s="804"/>
      <c r="H353" s="798"/>
      <c r="I353" s="798"/>
      <c r="J353" s="840"/>
      <c r="K353" s="798"/>
      <c r="L353" s="804"/>
      <c r="M353" s="874"/>
      <c r="N353" s="804"/>
      <c r="O353" s="804"/>
      <c r="P353" s="868"/>
      <c r="Q353" s="880"/>
      <c r="R353" s="798"/>
      <c r="S353" s="1365"/>
      <c r="T353" s="798"/>
      <c r="U353" s="1365"/>
      <c r="V353" s="798"/>
      <c r="W353" s="1365"/>
      <c r="X353" s="864"/>
      <c r="Y353" s="1365"/>
      <c r="Z353" s="1365"/>
      <c r="AA353" s="852"/>
      <c r="AB353" s="371">
        <v>4</v>
      </c>
      <c r="AC353" s="151"/>
      <c r="AD353" s="151"/>
      <c r="AE353" s="151"/>
      <c r="AF353" s="147" t="str">
        <f>IF(OR(AG353="Preventivo",AG353="Detectivo"),"Probabilidad",IF(AG353="Correctivo","Impacto",""))</f>
        <v/>
      </c>
      <c r="AG353" s="153"/>
      <c r="AH353" s="760" t="str">
        <f>IF(AG353="","",IF(AG353="Preventivo",25%,IF(AG353="Detectivo",15%,IF(AG353="Correctivo",10%))))</f>
        <v/>
      </c>
      <c r="AI353" s="153"/>
      <c r="AJ353" s="760" t="str">
        <f>IF(AI353="Automático",25%,IF(AI353="Manual",15%,""))</f>
        <v/>
      </c>
      <c r="AK353" s="149" t="str">
        <f>IF(OR(AH353="",AJ353=""),"",AH353+AJ353)</f>
        <v/>
      </c>
      <c r="AL353" s="154" t="str">
        <f>IFERROR(IF(AND(AF352="Probabilidad",AF353="Probabilidad"),(AL352-(+AL352*AK353)),IF(AND(AF352="Impacto",AF353="Probabilidad"),(AL351-(+AL351*AK353)),IF(AF353="Impacto",AL352,""))),"")</f>
        <v/>
      </c>
      <c r="AM353" s="154" t="str">
        <f>IFERROR(IF(AND(AF352="Impacto",AF353="Impacto"),(AM352-(+AM352*AK353)),IF(AND(AF352="Probabilidad",AF353="Impacto"),(AM351-(+AM351*AK353)),IF(AF353="Probabilidad",AM352,""))),"")</f>
        <v/>
      </c>
      <c r="AN353" s="155"/>
      <c r="AO353" s="155"/>
      <c r="AP353" s="155"/>
      <c r="AQ353" s="155"/>
      <c r="AR353" s="837"/>
      <c r="AS353" s="855"/>
      <c r="AT353" s="855"/>
      <c r="AU353" s="852"/>
      <c r="AV353" s="855"/>
      <c r="AW353" s="855"/>
      <c r="AX353" s="852"/>
      <c r="AY353" s="852"/>
      <c r="AZ353" s="852"/>
      <c r="BA353" s="798"/>
      <c r="BB353" s="131"/>
      <c r="BC353" s="131"/>
      <c r="BD353" s="175" t="str">
        <f t="shared" si="41"/>
        <v/>
      </c>
      <c r="BE353" s="151"/>
      <c r="BF353" s="151"/>
      <c r="BG353" s="151"/>
      <c r="BH353" s="151"/>
      <c r="BI353" s="131"/>
      <c r="BJ353" s="131"/>
      <c r="BK353" s="131"/>
      <c r="BL353" s="131"/>
      <c r="BM353" s="157"/>
      <c r="BN353" s="157"/>
      <c r="BO353" s="157"/>
      <c r="BP353" s="157"/>
      <c r="BQ353" s="158" t="str">
        <f t="shared" si="42"/>
        <v/>
      </c>
      <c r="BR353" s="762" t="str">
        <f t="shared" si="43"/>
        <v/>
      </c>
      <c r="BS353" s="819"/>
      <c r="BT353" s="804"/>
      <c r="BU353" s="804"/>
      <c r="BV353" s="807"/>
    </row>
    <row r="354" spans="1:74" x14ac:dyDescent="0.25">
      <c r="A354" s="1062"/>
      <c r="B354" s="928"/>
      <c r="C354" s="1179"/>
      <c r="D354" s="1086"/>
      <c r="E354" s="1086"/>
      <c r="F354" s="834"/>
      <c r="G354" s="804"/>
      <c r="H354" s="798"/>
      <c r="I354" s="798"/>
      <c r="J354" s="840"/>
      <c r="K354" s="798"/>
      <c r="L354" s="804"/>
      <c r="M354" s="874"/>
      <c r="N354" s="804"/>
      <c r="O354" s="804"/>
      <c r="P354" s="868"/>
      <c r="Q354" s="880"/>
      <c r="R354" s="798"/>
      <c r="S354" s="1365"/>
      <c r="T354" s="798"/>
      <c r="U354" s="1365"/>
      <c r="V354" s="798"/>
      <c r="W354" s="1365"/>
      <c r="X354" s="864"/>
      <c r="Y354" s="1365"/>
      <c r="Z354" s="1365"/>
      <c r="AA354" s="852"/>
      <c r="AB354" s="371">
        <v>5</v>
      </c>
      <c r="AC354" s="151"/>
      <c r="AD354" s="151"/>
      <c r="AE354" s="151"/>
      <c r="AF354" s="147" t="str">
        <f>IF(OR(AG354="Preventivo",AG354="Detectivo"),"Probabilidad",IF(AG354="Correctivo","Impacto",""))</f>
        <v/>
      </c>
      <c r="AG354" s="153"/>
      <c r="AH354" s="760" t="str">
        <f>IF(AG354="","",IF(AG354="Preventivo",25%,IF(AG354="Detectivo",15%,IF(AG354="Correctivo",10%))))</f>
        <v/>
      </c>
      <c r="AI354" s="153"/>
      <c r="AJ354" s="760" t="str">
        <f>IF(AI354="Automático",25%,IF(AI354="Manual",15%,""))</f>
        <v/>
      </c>
      <c r="AK354" s="149" t="str">
        <f>IF(OR(AH354="",AJ354=""),"",AH354+AJ354)</f>
        <v/>
      </c>
      <c r="AL354" s="154" t="str">
        <f>IFERROR(IF(AND(AF353="Probabilidad",AF354="Probabilidad"),(AL353-(+AL353*AK354)),IF(AND(AF353="Impacto",AF354="Probabilidad"),(AL352-(+AL352*AK354)),IF(AF354="Impacto",AL353,""))),"")</f>
        <v/>
      </c>
      <c r="AM354" s="154" t="str">
        <f>IFERROR(IF(AND(AF353="Impacto",AF354="Impacto"),(AM353-(+AM353*AK354)),IF(AND(AF353="Probabilidad",AF354="Impacto"),(AM352-(+AM352*AK354)),IF(AF354="Probabilidad",AM353,""))),"")</f>
        <v/>
      </c>
      <c r="AN354" s="155"/>
      <c r="AO354" s="155"/>
      <c r="AP354" s="155"/>
      <c r="AQ354" s="155"/>
      <c r="AR354" s="837"/>
      <c r="AS354" s="855"/>
      <c r="AT354" s="855"/>
      <c r="AU354" s="852"/>
      <c r="AV354" s="855"/>
      <c r="AW354" s="855"/>
      <c r="AX354" s="852"/>
      <c r="AY354" s="852"/>
      <c r="AZ354" s="852"/>
      <c r="BA354" s="798"/>
      <c r="BB354" s="131"/>
      <c r="BC354" s="131"/>
      <c r="BD354" s="175" t="str">
        <f t="shared" si="41"/>
        <v/>
      </c>
      <c r="BE354" s="151"/>
      <c r="BF354" s="151"/>
      <c r="BG354" s="151"/>
      <c r="BH354" s="151"/>
      <c r="BI354" s="131"/>
      <c r="BJ354" s="131"/>
      <c r="BK354" s="131"/>
      <c r="BL354" s="131"/>
      <c r="BM354" s="157"/>
      <c r="BN354" s="157"/>
      <c r="BO354" s="157"/>
      <c r="BP354" s="157"/>
      <c r="BQ354" s="158" t="str">
        <f t="shared" si="42"/>
        <v/>
      </c>
      <c r="BR354" s="762" t="str">
        <f t="shared" si="43"/>
        <v/>
      </c>
      <c r="BS354" s="819"/>
      <c r="BT354" s="804"/>
      <c r="BU354" s="804"/>
      <c r="BV354" s="807"/>
    </row>
    <row r="355" spans="1:74" ht="15.75" thickBot="1" x14ac:dyDescent="0.3">
      <c r="A355" s="1062"/>
      <c r="B355" s="928"/>
      <c r="C355" s="1179"/>
      <c r="D355" s="1086"/>
      <c r="E355" s="1086"/>
      <c r="F355" s="834"/>
      <c r="G355" s="804"/>
      <c r="H355" s="798"/>
      <c r="I355" s="798"/>
      <c r="J355" s="841"/>
      <c r="K355" s="798"/>
      <c r="L355" s="804"/>
      <c r="M355" s="875"/>
      <c r="N355" s="804"/>
      <c r="O355" s="804"/>
      <c r="P355" s="868"/>
      <c r="Q355" s="880"/>
      <c r="R355" s="798"/>
      <c r="S355" s="1365"/>
      <c r="T355" s="798"/>
      <c r="U355" s="1365"/>
      <c r="V355" s="798"/>
      <c r="W355" s="1365"/>
      <c r="X355" s="864"/>
      <c r="Y355" s="1365"/>
      <c r="Z355" s="1365"/>
      <c r="AA355" s="852"/>
      <c r="AB355" s="372">
        <v>6</v>
      </c>
      <c r="AC355" s="162"/>
      <c r="AD355" s="162"/>
      <c r="AE355" s="162"/>
      <c r="AF355" s="177" t="str">
        <f>IF(OR(AG355="Preventivo",AG355="Detectivo"),"Probabilidad",IF(AG355="Correctivo","Impacto",""))</f>
        <v/>
      </c>
      <c r="AG355" s="165"/>
      <c r="AH355" s="763" t="str">
        <f>IF(AG355="","",IF(AG355="Preventivo",25%,IF(AG355="Detectivo",15%,IF(AG355="Correctivo",10%))))</f>
        <v/>
      </c>
      <c r="AI355" s="165"/>
      <c r="AJ355" s="763" t="str">
        <f>IF(AI355="Automático",25%,IF(AI355="Manual",15%,""))</f>
        <v/>
      </c>
      <c r="AK355" s="166" t="str">
        <f>IF(OR(AH355="",AJ355=""),"",AH355+AJ355)</f>
        <v/>
      </c>
      <c r="AL355" s="154" t="str">
        <f>IFERROR(IF(AND(AF354="Probabilidad",AF355="Probabilidad"),(AL354-(+AL354*AK355)),IF(AND(AF354="Impacto",AF355="Probabilidad"),(AL353-(+AL353*AK355)),IF(AF355="Impacto",AL354,""))),"")</f>
        <v/>
      </c>
      <c r="AM355" s="154" t="str">
        <f>IFERROR(IF(AND(AF354="Impacto",AF355="Impacto"),(AM354-(+AM354*AK355)),IF(AND(AF354="Probabilidad",AF355="Impacto"),(AM353-(+AM353*AK355)),IF(AF355="Probabilidad",AM354,""))),"")</f>
        <v/>
      </c>
      <c r="AN355" s="52"/>
      <c r="AO355" s="52"/>
      <c r="AP355" s="52"/>
      <c r="AQ355" s="52"/>
      <c r="AR355" s="838"/>
      <c r="AS355" s="856"/>
      <c r="AT355" s="856"/>
      <c r="AU355" s="853"/>
      <c r="AV355" s="856"/>
      <c r="AW355" s="856"/>
      <c r="AX355" s="853"/>
      <c r="AY355" s="853"/>
      <c r="AZ355" s="853"/>
      <c r="BA355" s="799"/>
      <c r="BB355" s="169"/>
      <c r="BC355" s="169"/>
      <c r="BD355" s="178" t="str">
        <f t="shared" si="41"/>
        <v/>
      </c>
      <c r="BE355" s="162"/>
      <c r="BF355" s="162"/>
      <c r="BG355" s="162"/>
      <c r="BH355" s="162"/>
      <c r="BI355" s="169"/>
      <c r="BJ355" s="169"/>
      <c r="BK355" s="169"/>
      <c r="BL355" s="169"/>
      <c r="BM355" s="170"/>
      <c r="BN355" s="170"/>
      <c r="BO355" s="170"/>
      <c r="BP355" s="170"/>
      <c r="BQ355" s="171" t="str">
        <f t="shared" si="42"/>
        <v/>
      </c>
      <c r="BR355" s="764" t="str">
        <f t="shared" si="43"/>
        <v/>
      </c>
      <c r="BS355" s="820"/>
      <c r="BT355" s="805"/>
      <c r="BU355" s="805"/>
      <c r="BV355" s="808"/>
    </row>
    <row r="356" spans="1:74" ht="171.75" customHeight="1" x14ac:dyDescent="0.25">
      <c r="A356" s="1062" t="s">
        <v>894</v>
      </c>
      <c r="B356" s="928" t="s">
        <v>202</v>
      </c>
      <c r="C356" s="1232" t="s">
        <v>1974</v>
      </c>
      <c r="D356" s="1086" t="s">
        <v>1533</v>
      </c>
      <c r="E356" s="1086" t="s">
        <v>896</v>
      </c>
      <c r="F356" s="834">
        <v>1</v>
      </c>
      <c r="G356" s="804" t="s">
        <v>1975</v>
      </c>
      <c r="H356" s="798" t="s">
        <v>1373</v>
      </c>
      <c r="I356" s="798" t="s">
        <v>1347</v>
      </c>
      <c r="J356" s="839" t="s">
        <v>3029</v>
      </c>
      <c r="K356" s="1253" t="s">
        <v>324</v>
      </c>
      <c r="L356" s="804" t="s">
        <v>618</v>
      </c>
      <c r="M356" s="873" t="s">
        <v>1535</v>
      </c>
      <c r="N356" s="804" t="s">
        <v>1976</v>
      </c>
      <c r="O356" s="804" t="s">
        <v>1977</v>
      </c>
      <c r="P356" s="868" t="s">
        <v>609</v>
      </c>
      <c r="Q356" s="880" t="s">
        <v>609</v>
      </c>
      <c r="R356" s="798" t="s">
        <v>212</v>
      </c>
      <c r="S356" s="1365">
        <f>IF(R356="Muy Alta",100%,IF(R356="Alta",80%,IF(R356="Media",60%,IF(R356="Baja",40%,IF(R356="Muy Baja",20%,"")))))</f>
        <v>0.6</v>
      </c>
      <c r="T356" s="798" t="s">
        <v>328</v>
      </c>
      <c r="U356" s="1365">
        <f>IF(T356="Catastrófico",100%,IF(T356="Mayor",80%,IF(T356="Moderado",60%,IF(T356="Menor",40%,IF(T356="Leve",20%,"")))))</f>
        <v>0.2</v>
      </c>
      <c r="V356" s="798" t="s">
        <v>213</v>
      </c>
      <c r="W356" s="1365">
        <f>IF(V356="Catastrófico",100%,IF(V356="Mayor",80%,IF(V356="Moderado",60%,IF(V356="Menor",40%,IF(V356="Leve",20%,"")))))</f>
        <v>0.6</v>
      </c>
      <c r="X356" s="864" t="str">
        <f>IF(Y356=100%,"Catastrófico",IF(Y356=80%,"Mayor",IF(Y356=60%,"Moderado",IF(Y356=40%,"Menor",IF(Y356=20%,"Leve","")))))</f>
        <v>Moderado</v>
      </c>
      <c r="Y356" s="1365">
        <f>IF(AND(U356="",W356=""),"",MAX(U356,W356))</f>
        <v>0.6</v>
      </c>
      <c r="Z356" s="1365" t="str">
        <f>CONCATENATE(R356,X356)</f>
        <v>MediaModerado</v>
      </c>
      <c r="AA356" s="852" t="str">
        <f>IF(Z356="Muy AltaLeve","Alto",IF(Z356="Muy AltaMenor","Alto",IF(Z356="Muy AltaModerado","Alto",IF(Z356="Muy AltaMayor","Alto",IF(Z356="Muy AltaCatastrófico","Extremo",IF(Z356="AltaLeve","Moderado",IF(Z356="AltaMenor","Moderado",IF(Z356="AltaModerado","Alto",IF(Z356="AltaMayor","Alto",IF(Z356="AltaCatastrófico","Extremo",IF(Z356="MediaLeve","Moderado",IF(Z356="MediaMenor","Moderado",IF(Z356="MediaModerado","Moderado",IF(Z356="MediaMayor","Alto",IF(Z356="MediaCatastrófico","Extremo",IF(Z356="BajaLeve","Bajo",IF(Z356="BajaMenor","Moderado",IF(Z356="BajaModerado","Moderado",IF(Z356="BajaMayor","Alto",IF(Z356="BajaCatastrófico","Extremo",IF(Z356="Muy BajaLeve","Bajo",IF(Z356="Muy BajaMenor","Bajo",IF(Z356="Muy BajaModerado","Moderado",IF(Z356="Muy BajaMayor","Alto",IF(Z356="Muy BajaCatastrófico","Extremo","")))))))))))))))))))))))))</f>
        <v>Moderado</v>
      </c>
      <c r="AB356" s="370">
        <v>1</v>
      </c>
      <c r="AC356" s="180" t="s">
        <v>1978</v>
      </c>
      <c r="AD356" s="233">
        <v>2</v>
      </c>
      <c r="AE356" s="13" t="s">
        <v>1628</v>
      </c>
      <c r="AF356" s="147" t="str">
        <f t="shared" ref="AF356:AF419" si="44">IF(OR(AG356="Preventivo",AG356="Detectivo"),"Probabilidad",IF(AG356="Correctivo","Impacto",""))</f>
        <v>Probabilidad</v>
      </c>
      <c r="AG356" s="10" t="s">
        <v>216</v>
      </c>
      <c r="AH356" s="760">
        <f t="shared" ref="AH356:AH419" si="45">IF(AG356="","",IF(AG356="Preventivo",25%,IF(AG356="Detectivo",15%,IF(AG356="Correctivo",10%))))</f>
        <v>0.25</v>
      </c>
      <c r="AI356" s="10" t="s">
        <v>217</v>
      </c>
      <c r="AJ356" s="760">
        <f t="shared" ref="AJ356:AJ419" si="46">IF(AI356="Automático",25%,IF(AI356="Manual",15%,""))</f>
        <v>0.15</v>
      </c>
      <c r="AK356" s="149">
        <f t="shared" ref="AK356:AK419" si="47">IF(OR(AH356="",AJ356=""),"",AH356+AJ356)</f>
        <v>0.4</v>
      </c>
      <c r="AL356" s="101">
        <f>IFERROR(IF(AF356="Probabilidad",(S356-(+S356*AK356)),IF(AF356="Impacto",S356,"")),"")</f>
        <v>0.36</v>
      </c>
      <c r="AM356" s="101">
        <f>IFERROR(IF(AF356="Impacto",(Y356-(+Y356*AK356)),IF(AF356="Probabilidad",Y356,"")),"")</f>
        <v>0.6</v>
      </c>
      <c r="AN356" s="51" t="s">
        <v>218</v>
      </c>
      <c r="AO356" s="51" t="s">
        <v>296</v>
      </c>
      <c r="AP356" s="51" t="s">
        <v>243</v>
      </c>
      <c r="AQ356" s="51" t="s">
        <v>221</v>
      </c>
      <c r="AR356" s="866" t="s">
        <v>1979</v>
      </c>
      <c r="AS356" s="854">
        <f>S356</f>
        <v>0.6</v>
      </c>
      <c r="AT356" s="854">
        <f>IF(AL356="","",MIN(AL356:AL361))</f>
        <v>0.10584</v>
      </c>
      <c r="AU356" s="851" t="str">
        <f>IFERROR(IF(AT356="","",IF(AT356&lt;=0.2,"Muy Baja",IF(AT356&lt;=0.4,"Baja",IF(AT356&lt;=0.6,"Media",IF(AT356&lt;=0.8,"Alta","Muy Alta"))))),"")</f>
        <v>Muy Baja</v>
      </c>
      <c r="AV356" s="854">
        <f>Y356</f>
        <v>0.6</v>
      </c>
      <c r="AW356" s="854">
        <f>IF(AM356="","",MIN(AM356:AM361))</f>
        <v>0.6</v>
      </c>
      <c r="AX356" s="851" t="str">
        <f>IFERROR(IF(AW356="","",IF(AW356&lt;=0.2,"Leve",IF(AW356&lt;=0.4,"Menor",IF(AW356&lt;=0.6,"Moderado",IF(AW356&lt;=0.8,"Mayor","Catastrófico"))))),"")</f>
        <v>Moderado</v>
      </c>
      <c r="AY356" s="851" t="str">
        <f>AA356</f>
        <v>Moderado</v>
      </c>
      <c r="AZ356" s="851" t="str">
        <f>IFERROR(IF(OR(AND(AU356="Muy Baja",AX356="Leve"),AND(AU356="Muy Baja",AX356="Menor"),AND(AU356="Baja",AX356="Leve")),"Bajo",IF(OR(AND(AU356="Muy baja",AX356="Moderado"),AND(AU356="Baja",AX356="Menor"),AND(AU356="Baja",AX356="Moderado"),AND(AU356="Media",AX356="Leve"),AND(AU356="Media",AX356="Menor"),AND(AU356="Media",AX356="Moderado"),AND(AU356="Alta",AX356="Leve"),AND(AU356="Alta",AX356="Menor")),"Moderado",IF(OR(AND(AU356="Muy Baja",AX356="Mayor"),AND(AU356="Baja",AX356="Mayor"),AND(AU356="Media",AX356="Mayor"),AND(AU356="Alta",AX356="Moderado"),AND(AU356="Alta",AX356="Mayor"),AND(AU356="Muy Alta",AX356="Leve"),AND(AU356="Muy Alta",AX356="Menor"),AND(AU356="Muy Alta",AX356="Moderado"),AND(AU356="Muy Alta",AX356="Mayor")),"Alto",IF(OR(AND(AU356="Muy Baja",AX356="Catastrófico"),AND(AU356="Baja",AX356="Catastrófico"),AND(AU356="Media",AX356="Catastrófico"),AND(AU356="Alta",AX356="Catastrófico"),AND(AU356="Muy Alta",AX356="Catastrófico")),"Extremo","")))),"")</f>
        <v>Moderado</v>
      </c>
      <c r="BA356" s="797" t="s">
        <v>223</v>
      </c>
      <c r="BB356" s="218" t="s">
        <v>1980</v>
      </c>
      <c r="BC356" s="47" t="s">
        <v>1981</v>
      </c>
      <c r="BD356" s="103">
        <f>IF(SUM(BE356:BH356)=0,"",SUM(BE356:BH356))</f>
        <v>4</v>
      </c>
      <c r="BE356" s="9">
        <v>1</v>
      </c>
      <c r="BF356" s="9">
        <v>1</v>
      </c>
      <c r="BG356" s="9">
        <v>1</v>
      </c>
      <c r="BH356" s="9">
        <v>1</v>
      </c>
      <c r="BI356" s="47" t="s">
        <v>1982</v>
      </c>
      <c r="BJ356" s="47" t="s">
        <v>1983</v>
      </c>
      <c r="BK356" s="47" t="s">
        <v>2920</v>
      </c>
      <c r="BL356" s="47" t="s">
        <v>278</v>
      </c>
      <c r="BM356" s="49">
        <v>1</v>
      </c>
      <c r="BN356" s="49"/>
      <c r="BO356" s="49"/>
      <c r="BP356" s="49"/>
      <c r="BQ356" s="105">
        <f>IF(SUM(BM356:BP356)=0,"",SUM(BM356:BP356))</f>
        <v>1</v>
      </c>
      <c r="BR356" s="761">
        <f>IF(ISERROR(BQ356/BD356),"",(BQ356/BD356))</f>
        <v>0.25</v>
      </c>
      <c r="BS356" s="818" t="s">
        <v>609</v>
      </c>
      <c r="BT356" s="867" t="s">
        <v>2921</v>
      </c>
      <c r="BU356" s="867" t="s">
        <v>278</v>
      </c>
      <c r="BV356" s="870" t="s">
        <v>278</v>
      </c>
    </row>
    <row r="357" spans="1:74" ht="171.75" x14ac:dyDescent="0.25">
      <c r="A357" s="1062"/>
      <c r="B357" s="928"/>
      <c r="C357" s="1232"/>
      <c r="D357" s="1086"/>
      <c r="E357" s="1086"/>
      <c r="F357" s="834"/>
      <c r="G357" s="804"/>
      <c r="H357" s="798"/>
      <c r="I357" s="798"/>
      <c r="J357" s="840"/>
      <c r="K357" s="1253"/>
      <c r="L357" s="804"/>
      <c r="M357" s="874"/>
      <c r="N357" s="804"/>
      <c r="O357" s="804"/>
      <c r="P357" s="868"/>
      <c r="Q357" s="880"/>
      <c r="R357" s="798"/>
      <c r="S357" s="1365"/>
      <c r="T357" s="798"/>
      <c r="U357" s="1365"/>
      <c r="V357" s="798"/>
      <c r="W357" s="1365"/>
      <c r="X357" s="864"/>
      <c r="Y357" s="1365"/>
      <c r="Z357" s="1365"/>
      <c r="AA357" s="852"/>
      <c r="AB357" s="371">
        <v>2</v>
      </c>
      <c r="AC357" s="180" t="s">
        <v>1901</v>
      </c>
      <c r="AD357" s="180">
        <v>3</v>
      </c>
      <c r="AE357" s="151" t="s">
        <v>1984</v>
      </c>
      <c r="AF357" s="147" t="str">
        <f t="shared" si="44"/>
        <v>Probabilidad</v>
      </c>
      <c r="AG357" s="153" t="s">
        <v>286</v>
      </c>
      <c r="AH357" s="760">
        <f t="shared" si="45"/>
        <v>0.15</v>
      </c>
      <c r="AI357" s="153" t="s">
        <v>217</v>
      </c>
      <c r="AJ357" s="760">
        <f t="shared" si="46"/>
        <v>0.15</v>
      </c>
      <c r="AK357" s="149">
        <f t="shared" si="47"/>
        <v>0.3</v>
      </c>
      <c r="AL357" s="154">
        <f>IFERROR(IF(AND(AF356="Probabilidad",AF357="Probabilidad"),(AL356-(+AL356*AK357)),IF(AF357="Probabilidad",(S356-(+S356*AK357)),IF(AF357="Impacto",AL356,""))),"")</f>
        <v>0.252</v>
      </c>
      <c r="AM357" s="154">
        <f>IFERROR(IF(AND(AF356="Impacto",AF357="Impacto"),(AM356-(+AM356*AK357)),IF(AF357="Impacto",(Y356-(+Y356*AK357)),IF(AF357="Probabilidad",AM356,""))),"")</f>
        <v>0.6</v>
      </c>
      <c r="AN357" s="155" t="s">
        <v>218</v>
      </c>
      <c r="AO357" s="155" t="s">
        <v>296</v>
      </c>
      <c r="AP357" s="155" t="s">
        <v>243</v>
      </c>
      <c r="AQ357" s="155" t="s">
        <v>221</v>
      </c>
      <c r="AR357" s="837"/>
      <c r="AS357" s="855"/>
      <c r="AT357" s="855"/>
      <c r="AU357" s="852"/>
      <c r="AV357" s="855"/>
      <c r="AW357" s="855"/>
      <c r="AX357" s="852"/>
      <c r="AY357" s="852"/>
      <c r="AZ357" s="852"/>
      <c r="BA357" s="798"/>
      <c r="BB357" s="130"/>
      <c r="BC357" s="130"/>
      <c r="BD357" s="150" t="str">
        <f t="shared" ref="BD357:BD420" si="48">IF(SUM(BE357:BH357)=0,"",SUM(BE357:BH357))</f>
        <v/>
      </c>
      <c r="BE357" s="156"/>
      <c r="BF357" s="156"/>
      <c r="BG357" s="156"/>
      <c r="BH357" s="156"/>
      <c r="BI357" s="131"/>
      <c r="BJ357" s="131"/>
      <c r="BK357" s="131"/>
      <c r="BL357" s="131"/>
      <c r="BM357" s="157"/>
      <c r="BN357" s="157"/>
      <c r="BO357" s="157"/>
      <c r="BP357" s="157"/>
      <c r="BQ357" s="158" t="str">
        <f>IF(SUM(BM357:BP357)=0,"",SUM(BM357:BP357))</f>
        <v/>
      </c>
      <c r="BR357" s="762" t="str">
        <f>IF(ISERROR(BQ357/BD357),"",(BQ357/BD357))</f>
        <v/>
      </c>
      <c r="BS357" s="819"/>
      <c r="BT357" s="868"/>
      <c r="BU357" s="868"/>
      <c r="BV357" s="871"/>
    </row>
    <row r="358" spans="1:74" ht="171.75" x14ac:dyDescent="0.25">
      <c r="A358" s="1062"/>
      <c r="B358" s="928"/>
      <c r="C358" s="1232"/>
      <c r="D358" s="1086"/>
      <c r="E358" s="1086"/>
      <c r="F358" s="834"/>
      <c r="G358" s="804"/>
      <c r="H358" s="798"/>
      <c r="I358" s="798"/>
      <c r="J358" s="840"/>
      <c r="K358" s="1253"/>
      <c r="L358" s="804"/>
      <c r="M358" s="874"/>
      <c r="N358" s="804"/>
      <c r="O358" s="804"/>
      <c r="P358" s="868"/>
      <c r="Q358" s="880"/>
      <c r="R358" s="798"/>
      <c r="S358" s="1365"/>
      <c r="T358" s="798"/>
      <c r="U358" s="1365"/>
      <c r="V358" s="798"/>
      <c r="W358" s="1365"/>
      <c r="X358" s="864"/>
      <c r="Y358" s="1365"/>
      <c r="Z358" s="1365"/>
      <c r="AA358" s="852"/>
      <c r="AB358" s="371">
        <v>3</v>
      </c>
      <c r="AC358" s="180" t="s">
        <v>1985</v>
      </c>
      <c r="AD358" s="180">
        <v>3</v>
      </c>
      <c r="AE358" s="151" t="s">
        <v>1984</v>
      </c>
      <c r="AF358" s="147" t="str">
        <f t="shared" si="44"/>
        <v>Probabilidad</v>
      </c>
      <c r="AG358" s="153" t="s">
        <v>286</v>
      </c>
      <c r="AH358" s="760">
        <f t="shared" si="45"/>
        <v>0.15</v>
      </c>
      <c r="AI358" s="153" t="s">
        <v>217</v>
      </c>
      <c r="AJ358" s="760">
        <f t="shared" si="46"/>
        <v>0.15</v>
      </c>
      <c r="AK358" s="149">
        <f t="shared" si="47"/>
        <v>0.3</v>
      </c>
      <c r="AL358" s="154">
        <f>IFERROR(IF(AND(AF357="Probabilidad",AF358="Probabilidad"),(AL357-(+AL357*AK358)),IF(AND(AF357="Impacto",AF358="Probabilidad"),(AL356-(+AL356*AK358)),IF(AF358="Impacto",AL357,""))),"")</f>
        <v>0.1764</v>
      </c>
      <c r="AM358" s="154">
        <f>IFERROR(IF(AND(AF357="Impacto",AF358="Impacto"),(AM357-(+AM357*AK358)),IF(AND(AF357="Probabilidad",AF358="Impacto"),(AM356-(+AM356*AK358)),IF(AF358="Probabilidad",AM357,""))),"")</f>
        <v>0.6</v>
      </c>
      <c r="AN358" s="155" t="s">
        <v>218</v>
      </c>
      <c r="AO358" s="155" t="s">
        <v>296</v>
      </c>
      <c r="AP358" s="155" t="s">
        <v>243</v>
      </c>
      <c r="AQ358" s="155" t="s">
        <v>221</v>
      </c>
      <c r="AR358" s="837"/>
      <c r="AS358" s="855"/>
      <c r="AT358" s="855"/>
      <c r="AU358" s="852"/>
      <c r="AV358" s="855"/>
      <c r="AW358" s="855"/>
      <c r="AX358" s="852"/>
      <c r="AY358" s="852"/>
      <c r="AZ358" s="852"/>
      <c r="BA358" s="798"/>
      <c r="BB358" s="130"/>
      <c r="BC358" s="130"/>
      <c r="BD358" s="150" t="str">
        <f t="shared" si="48"/>
        <v/>
      </c>
      <c r="BE358" s="156"/>
      <c r="BF358" s="156"/>
      <c r="BG358" s="156"/>
      <c r="BH358" s="156"/>
      <c r="BI358" s="131"/>
      <c r="BJ358" s="131"/>
      <c r="BK358" s="131"/>
      <c r="BL358" s="131"/>
      <c r="BM358" s="157"/>
      <c r="BN358" s="157"/>
      <c r="BO358" s="157"/>
      <c r="BP358" s="157"/>
      <c r="BQ358" s="158" t="str">
        <f t="shared" ref="BQ358:BQ421" si="49">IF(SUM(BM358:BP358)=0,"",SUM(BM358:BP358))</f>
        <v/>
      </c>
      <c r="BR358" s="762" t="str">
        <f t="shared" ref="BR358:BR421" si="50">IF(ISERROR(BQ358/BD358),"",(BQ358/BD358))</f>
        <v/>
      </c>
      <c r="BS358" s="819"/>
      <c r="BT358" s="868"/>
      <c r="BU358" s="868"/>
      <c r="BV358" s="871"/>
    </row>
    <row r="359" spans="1:74" ht="117.75" x14ac:dyDescent="0.25">
      <c r="A359" s="1062"/>
      <c r="B359" s="928"/>
      <c r="C359" s="1232"/>
      <c r="D359" s="1086"/>
      <c r="E359" s="1086"/>
      <c r="F359" s="834"/>
      <c r="G359" s="804"/>
      <c r="H359" s="798"/>
      <c r="I359" s="798"/>
      <c r="J359" s="840"/>
      <c r="K359" s="1253"/>
      <c r="L359" s="804"/>
      <c r="M359" s="874"/>
      <c r="N359" s="804"/>
      <c r="O359" s="804"/>
      <c r="P359" s="868"/>
      <c r="Q359" s="880"/>
      <c r="R359" s="798"/>
      <c r="S359" s="1365"/>
      <c r="T359" s="798"/>
      <c r="U359" s="1365"/>
      <c r="V359" s="798"/>
      <c r="W359" s="1365"/>
      <c r="X359" s="864"/>
      <c r="Y359" s="1365"/>
      <c r="Z359" s="1365"/>
      <c r="AA359" s="852"/>
      <c r="AB359" s="371">
        <v>4</v>
      </c>
      <c r="AC359" s="180" t="s">
        <v>1709</v>
      </c>
      <c r="AD359" s="180">
        <v>4</v>
      </c>
      <c r="AE359" s="151" t="s">
        <v>1620</v>
      </c>
      <c r="AF359" s="147" t="str">
        <f t="shared" si="44"/>
        <v>Probabilidad</v>
      </c>
      <c r="AG359" s="153" t="s">
        <v>216</v>
      </c>
      <c r="AH359" s="760">
        <f t="shared" si="45"/>
        <v>0.25</v>
      </c>
      <c r="AI359" s="153" t="s">
        <v>217</v>
      </c>
      <c r="AJ359" s="760">
        <f t="shared" si="46"/>
        <v>0.15</v>
      </c>
      <c r="AK359" s="149">
        <f t="shared" si="47"/>
        <v>0.4</v>
      </c>
      <c r="AL359" s="154">
        <f>IFERROR(IF(AND(AF358="Probabilidad",AF359="Probabilidad"),(AL358-(+AL358*AK359)),IF(AND(AF358="Impacto",AF359="Probabilidad"),(AL357-(+AL357*AK359)),IF(AF359="Impacto",AL358,""))),"")</f>
        <v>0.10584</v>
      </c>
      <c r="AM359" s="154">
        <f>IFERROR(IF(AND(AF358="Impacto",AF359="Impacto"),(AM358-(+AM358*AK359)),IF(AND(AF358="Probabilidad",AF359="Impacto"),(AM357-(+AM357*AK359)),IF(AF359="Probabilidad",AM358,""))),"")</f>
        <v>0.6</v>
      </c>
      <c r="AN359" s="155" t="s">
        <v>952</v>
      </c>
      <c r="AO359" s="155" t="s">
        <v>247</v>
      </c>
      <c r="AP359" s="155" t="s">
        <v>243</v>
      </c>
      <c r="AQ359" s="155" t="s">
        <v>221</v>
      </c>
      <c r="AR359" s="837"/>
      <c r="AS359" s="855"/>
      <c r="AT359" s="855"/>
      <c r="AU359" s="852"/>
      <c r="AV359" s="855"/>
      <c r="AW359" s="855"/>
      <c r="AX359" s="852"/>
      <c r="AY359" s="852"/>
      <c r="AZ359" s="852"/>
      <c r="BA359" s="798"/>
      <c r="BB359" s="130"/>
      <c r="BC359" s="130"/>
      <c r="BD359" s="150" t="str">
        <f t="shared" si="48"/>
        <v/>
      </c>
      <c r="BE359" s="156"/>
      <c r="BF359" s="156"/>
      <c r="BG359" s="156"/>
      <c r="BH359" s="156"/>
      <c r="BI359" s="131"/>
      <c r="BJ359" s="131"/>
      <c r="BK359" s="131"/>
      <c r="BL359" s="131"/>
      <c r="BM359" s="157"/>
      <c r="BN359" s="157"/>
      <c r="BO359" s="157"/>
      <c r="BP359" s="157"/>
      <c r="BQ359" s="158" t="str">
        <f t="shared" si="49"/>
        <v/>
      </c>
      <c r="BR359" s="762" t="str">
        <f t="shared" si="50"/>
        <v/>
      </c>
      <c r="BS359" s="819"/>
      <c r="BT359" s="868"/>
      <c r="BU359" s="868"/>
      <c r="BV359" s="871"/>
    </row>
    <row r="360" spans="1:74" x14ac:dyDescent="0.25">
      <c r="A360" s="1062"/>
      <c r="B360" s="928"/>
      <c r="C360" s="1232"/>
      <c r="D360" s="1086"/>
      <c r="E360" s="1086"/>
      <c r="F360" s="834"/>
      <c r="G360" s="804"/>
      <c r="H360" s="798"/>
      <c r="I360" s="798"/>
      <c r="J360" s="840"/>
      <c r="K360" s="1253"/>
      <c r="L360" s="804"/>
      <c r="M360" s="874"/>
      <c r="N360" s="804"/>
      <c r="O360" s="804"/>
      <c r="P360" s="868"/>
      <c r="Q360" s="880"/>
      <c r="R360" s="798"/>
      <c r="S360" s="1365"/>
      <c r="T360" s="798"/>
      <c r="U360" s="1365"/>
      <c r="V360" s="798"/>
      <c r="W360" s="1365"/>
      <c r="X360" s="864"/>
      <c r="Y360" s="1365"/>
      <c r="Z360" s="1365"/>
      <c r="AA360" s="852"/>
      <c r="AB360" s="371">
        <v>5</v>
      </c>
      <c r="AC360" s="160"/>
      <c r="AD360" s="160"/>
      <c r="AE360" s="151"/>
      <c r="AF360" s="147" t="str">
        <f t="shared" si="44"/>
        <v/>
      </c>
      <c r="AG360" s="153"/>
      <c r="AH360" s="760" t="str">
        <f t="shared" si="45"/>
        <v/>
      </c>
      <c r="AI360" s="153"/>
      <c r="AJ360" s="760" t="str">
        <f t="shared" si="46"/>
        <v/>
      </c>
      <c r="AK360" s="149" t="str">
        <f t="shared" si="47"/>
        <v/>
      </c>
      <c r="AL360" s="154" t="str">
        <f>IFERROR(IF(AND(AF359="Probabilidad",AF360="Probabilidad"),(AL359-(+AL359*AK360)),IF(AND(AF359="Impacto",AF360="Probabilidad"),(AL358-(+AL358*AK360)),IF(AF360="Impacto",AL359,""))),"")</f>
        <v/>
      </c>
      <c r="AM360" s="154" t="str">
        <f>IFERROR(IF(AND(AF359="Impacto",AF360="Impacto"),(AM359-(+AM359*AK360)),IF(AND(AF359="Probabilidad",AF360="Impacto"),(AM358-(+AM358*AK360)),IF(AF360="Probabilidad",AM359,""))),"")</f>
        <v/>
      </c>
      <c r="AN360" s="155"/>
      <c r="AO360" s="155"/>
      <c r="AP360" s="155"/>
      <c r="AQ360" s="155"/>
      <c r="AR360" s="837"/>
      <c r="AS360" s="855"/>
      <c r="AT360" s="855"/>
      <c r="AU360" s="852"/>
      <c r="AV360" s="855"/>
      <c r="AW360" s="855"/>
      <c r="AX360" s="852"/>
      <c r="AY360" s="852"/>
      <c r="AZ360" s="852"/>
      <c r="BA360" s="798"/>
      <c r="BB360" s="130"/>
      <c r="BC360" s="130"/>
      <c r="BD360" s="150" t="str">
        <f t="shared" si="48"/>
        <v/>
      </c>
      <c r="BE360" s="156"/>
      <c r="BF360" s="156"/>
      <c r="BG360" s="156"/>
      <c r="BH360" s="156"/>
      <c r="BI360" s="131"/>
      <c r="BJ360" s="131"/>
      <c r="BK360" s="131"/>
      <c r="BL360" s="131"/>
      <c r="BM360" s="157"/>
      <c r="BN360" s="157"/>
      <c r="BO360" s="157"/>
      <c r="BP360" s="157"/>
      <c r="BQ360" s="158" t="str">
        <f t="shared" si="49"/>
        <v/>
      </c>
      <c r="BR360" s="762" t="str">
        <f t="shared" si="50"/>
        <v/>
      </c>
      <c r="BS360" s="819"/>
      <c r="BT360" s="868"/>
      <c r="BU360" s="868"/>
      <c r="BV360" s="871"/>
    </row>
    <row r="361" spans="1:74" ht="15.75" thickBot="1" x14ac:dyDescent="0.3">
      <c r="A361" s="1062"/>
      <c r="B361" s="928"/>
      <c r="C361" s="1232"/>
      <c r="D361" s="1086"/>
      <c r="E361" s="1086"/>
      <c r="F361" s="834"/>
      <c r="G361" s="804"/>
      <c r="H361" s="798"/>
      <c r="I361" s="798"/>
      <c r="J361" s="841"/>
      <c r="K361" s="1253"/>
      <c r="L361" s="804"/>
      <c r="M361" s="875"/>
      <c r="N361" s="804"/>
      <c r="O361" s="804"/>
      <c r="P361" s="868"/>
      <c r="Q361" s="880"/>
      <c r="R361" s="798"/>
      <c r="S361" s="1365"/>
      <c r="T361" s="798"/>
      <c r="U361" s="1365"/>
      <c r="V361" s="798"/>
      <c r="W361" s="1365"/>
      <c r="X361" s="864"/>
      <c r="Y361" s="1365"/>
      <c r="Z361" s="1365"/>
      <c r="AA361" s="852"/>
      <c r="AB361" s="372">
        <v>6</v>
      </c>
      <c r="AC361" s="162"/>
      <c r="AD361" s="162"/>
      <c r="AE361" s="162"/>
      <c r="AF361" s="99" t="str">
        <f t="shared" si="44"/>
        <v/>
      </c>
      <c r="AG361" s="165"/>
      <c r="AH361" s="763" t="str">
        <f t="shared" si="45"/>
        <v/>
      </c>
      <c r="AI361" s="165"/>
      <c r="AJ361" s="763" t="str">
        <f t="shared" si="46"/>
        <v/>
      </c>
      <c r="AK361" s="166" t="str">
        <f t="shared" si="47"/>
        <v/>
      </c>
      <c r="AL361" s="154" t="str">
        <f>IFERROR(IF(AND(AF360="Probabilidad",AF361="Probabilidad"),(AL360-(+AL360*AK361)),IF(AND(AF360="Impacto",AF361="Probabilidad"),(AL359-(+AL359*AK361)),IF(AF361="Impacto",AL360,""))),"")</f>
        <v/>
      </c>
      <c r="AM361" s="154" t="str">
        <f>IFERROR(IF(AND(AF360="Impacto",AF361="Impacto"),(AM360-(+AM360*AK361)),IF(AND(AF360="Probabilidad",AF361="Impacto"),(AM359-(+AM359*AK361)),IF(AF361="Probabilidad",AM360,""))),"")</f>
        <v/>
      </c>
      <c r="AN361" s="127"/>
      <c r="AO361" s="52"/>
      <c r="AP361" s="52"/>
      <c r="AQ361" s="52"/>
      <c r="AR361" s="838"/>
      <c r="AS361" s="856"/>
      <c r="AT361" s="856"/>
      <c r="AU361" s="853"/>
      <c r="AV361" s="856"/>
      <c r="AW361" s="856"/>
      <c r="AX361" s="853"/>
      <c r="AY361" s="853"/>
      <c r="AZ361" s="853"/>
      <c r="BA361" s="799"/>
      <c r="BB361" s="167"/>
      <c r="BC361" s="167"/>
      <c r="BD361" s="161" t="str">
        <f t="shared" si="48"/>
        <v/>
      </c>
      <c r="BE361" s="168"/>
      <c r="BF361" s="168"/>
      <c r="BG361" s="168"/>
      <c r="BH361" s="168"/>
      <c r="BI361" s="169"/>
      <c r="BJ361" s="169"/>
      <c r="BK361" s="169"/>
      <c r="BL361" s="169"/>
      <c r="BM361" s="170"/>
      <c r="BN361" s="170"/>
      <c r="BO361" s="170"/>
      <c r="BP361" s="170"/>
      <c r="BQ361" s="171" t="str">
        <f t="shared" si="49"/>
        <v/>
      </c>
      <c r="BR361" s="764" t="str">
        <f t="shared" si="50"/>
        <v/>
      </c>
      <c r="BS361" s="820"/>
      <c r="BT361" s="869"/>
      <c r="BU361" s="869"/>
      <c r="BV361" s="872"/>
    </row>
    <row r="362" spans="1:74" ht="145.5" customHeight="1" x14ac:dyDescent="0.25">
      <c r="A362" s="1062"/>
      <c r="B362" s="928"/>
      <c r="C362" s="1232"/>
      <c r="D362" s="1086" t="s">
        <v>1533</v>
      </c>
      <c r="E362" s="1086" t="s">
        <v>896</v>
      </c>
      <c r="F362" s="834">
        <v>2</v>
      </c>
      <c r="G362" s="804" t="s">
        <v>1986</v>
      </c>
      <c r="H362" s="798" t="s">
        <v>1373</v>
      </c>
      <c r="I362" s="798" t="s">
        <v>1344</v>
      </c>
      <c r="J362" s="839" t="s">
        <v>3030</v>
      </c>
      <c r="K362" s="1253" t="s">
        <v>324</v>
      </c>
      <c r="L362" s="804" t="s">
        <v>618</v>
      </c>
      <c r="M362" s="873" t="s">
        <v>1535</v>
      </c>
      <c r="N362" s="804" t="s">
        <v>1987</v>
      </c>
      <c r="O362" s="804" t="s">
        <v>1988</v>
      </c>
      <c r="P362" s="868" t="s">
        <v>609</v>
      </c>
      <c r="Q362" s="1368" t="s">
        <v>609</v>
      </c>
      <c r="R362" s="798" t="s">
        <v>212</v>
      </c>
      <c r="S362" s="1365">
        <f>IF(R362="Muy Alta",100%,IF(R362="Alta",80%,IF(R362="Media",60%,IF(R362="Baja",40%,IF(R362="Muy Baja",20%,"")))))</f>
        <v>0.6</v>
      </c>
      <c r="T362" s="798" t="s">
        <v>328</v>
      </c>
      <c r="U362" s="1365">
        <f>IF(T362="Catastrófico",100%,IF(T362="Mayor",80%,IF(T362="Moderado",60%,IF(T362="Menor",40%,IF(T362="Leve",20%,"")))))</f>
        <v>0.2</v>
      </c>
      <c r="V362" s="798" t="s">
        <v>328</v>
      </c>
      <c r="W362" s="1365">
        <f>IF(V362="Catastrófico",100%,IF(V362="Mayor",80%,IF(V362="Moderado",60%,IF(V362="Menor",40%,IF(V362="Leve",20%,"")))))</f>
        <v>0.2</v>
      </c>
      <c r="X362" s="864" t="str">
        <f>IF(Y362=100%,"Catastrófico",IF(Y362=80%,"Mayor",IF(Y362=60%,"Moderado",IF(Y362=40%,"Menor",IF(Y362=20%,"Leve","")))))</f>
        <v>Leve</v>
      </c>
      <c r="Y362" s="1365">
        <f>IF(AND(U362="",W362=""),"",MAX(U362,W362))</f>
        <v>0.2</v>
      </c>
      <c r="Z362" s="1365" t="str">
        <f>CONCATENATE(R362,X362)</f>
        <v>MediaLeve</v>
      </c>
      <c r="AA362" s="852" t="str">
        <f>IF(Z362="Muy AltaLeve","Alto",IF(Z362="Muy AltaMenor","Alto",IF(Z362="Muy AltaModerado","Alto",IF(Z362="Muy AltaMayor","Alto",IF(Z362="Muy AltaCatastrófico","Extremo",IF(Z362="AltaLeve","Moderado",IF(Z362="AltaMenor","Moderado",IF(Z362="AltaModerado","Alto",IF(Z362="AltaMayor","Alto",IF(Z362="AltaCatastrófico","Extremo",IF(Z362="MediaLeve","Moderado",IF(Z362="MediaMenor","Moderado",IF(Z362="MediaModerado","Moderado",IF(Z362="MediaMayor","Alto",IF(Z362="MediaCatastrófico","Extremo",IF(Z362="BajaLeve","Bajo",IF(Z362="BajaMenor","Moderado",IF(Z362="BajaModerado","Moderado",IF(Z362="BajaMayor","Alto",IF(Z362="BajaCatastrófico","Extremo",IF(Z362="Muy BajaLeve","Bajo",IF(Z362="Muy BajaMenor","Bajo",IF(Z362="Muy BajaModerado","Moderado",IF(Z362="Muy BajaMayor","Alto",IF(Z362="Muy BajaCatastrófico","Extremo","")))))))))))))))))))))))))</f>
        <v>Moderado</v>
      </c>
      <c r="AB362" s="370">
        <v>1</v>
      </c>
      <c r="AC362" s="9" t="s">
        <v>1989</v>
      </c>
      <c r="AD362" s="9">
        <v>3.4</v>
      </c>
      <c r="AE362" s="9" t="s">
        <v>1889</v>
      </c>
      <c r="AF362" s="100" t="str">
        <f t="shared" si="44"/>
        <v>Probabilidad</v>
      </c>
      <c r="AG362" s="10" t="s">
        <v>286</v>
      </c>
      <c r="AH362" s="759">
        <f t="shared" si="45"/>
        <v>0.15</v>
      </c>
      <c r="AI362" s="10" t="s">
        <v>814</v>
      </c>
      <c r="AJ362" s="759">
        <f t="shared" si="46"/>
        <v>0.25</v>
      </c>
      <c r="AK362" s="102">
        <f t="shared" si="47"/>
        <v>0.4</v>
      </c>
      <c r="AL362" s="101">
        <f>IFERROR(IF(AF362="Probabilidad",(S362-(+S362*AK362)),IF(AF362="Impacto",S362,"")),"")</f>
        <v>0.36</v>
      </c>
      <c r="AM362" s="101">
        <f>IFERROR(IF(AF362="Impacto",(Y362-(+Y362*AK362)),IF(AF362="Probabilidad",Y362,"")),"")</f>
        <v>0.2</v>
      </c>
      <c r="AN362" s="51" t="s">
        <v>218</v>
      </c>
      <c r="AO362" s="51" t="s">
        <v>219</v>
      </c>
      <c r="AP362" s="51" t="s">
        <v>243</v>
      </c>
      <c r="AQ362" s="51" t="s">
        <v>221</v>
      </c>
      <c r="AR362" s="866" t="s">
        <v>1979</v>
      </c>
      <c r="AS362" s="854">
        <f>S362</f>
        <v>0.6</v>
      </c>
      <c r="AT362" s="854">
        <f>IF(AL362="","",MIN(AL362:AL367))</f>
        <v>9.0719999999999995E-2</v>
      </c>
      <c r="AU362" s="851" t="str">
        <f>IFERROR(IF(AT362="","",IF(AT362&lt;=0.2,"Muy Baja",IF(AT362&lt;=0.4,"Baja",IF(AT362&lt;=0.6,"Media",IF(AT362&lt;=0.8,"Alta","Muy Alta"))))),"")</f>
        <v>Muy Baja</v>
      </c>
      <c r="AV362" s="854">
        <f>Y362</f>
        <v>0.2</v>
      </c>
      <c r="AW362" s="854">
        <f>IF(AM362="","",MIN(AM362:AM367))</f>
        <v>0.11250000000000002</v>
      </c>
      <c r="AX362" s="851" t="str">
        <f>IFERROR(IF(AW362="","",IF(AW362&lt;=0.2,"Leve",IF(AW362&lt;=0.4,"Menor",IF(AW362&lt;=0.6,"Moderado",IF(AW362&lt;=0.8,"Mayor","Catastrófico"))))),"")</f>
        <v>Leve</v>
      </c>
      <c r="AY362" s="851" t="str">
        <f>AA362</f>
        <v>Moderado</v>
      </c>
      <c r="AZ362" s="851" t="str">
        <f>IFERROR(IF(OR(AND(AU362="Muy Baja",AX362="Leve"),AND(AU362="Muy Baja",AX362="Menor"),AND(AU362="Baja",AX362="Leve")),"Bajo",IF(OR(AND(AU362="Muy baja",AX362="Moderado"),AND(AU362="Baja",AX362="Menor"),AND(AU362="Baja",AX362="Moderado"),AND(AU362="Media",AX362="Leve"),AND(AU362="Media",AX362="Menor"),AND(AU362="Media",AX362="Moderado"),AND(AU362="Alta",AX362="Leve"),AND(AU362="Alta",AX362="Menor")),"Moderado",IF(OR(AND(AU362="Muy Baja",AX362="Mayor"),AND(AU362="Baja",AX362="Mayor"),AND(AU362="Media",AX362="Mayor"),AND(AU362="Alta",AX362="Moderado"),AND(AU362="Alta",AX362="Mayor"),AND(AU362="Muy Alta",AX362="Leve"),AND(AU362="Muy Alta",AX362="Menor"),AND(AU362="Muy Alta",AX362="Moderado"),AND(AU362="Muy Alta",AX362="Mayor")),"Alto",IF(OR(AND(AU362="Muy Baja",AX362="Catastrófico"),AND(AU362="Baja",AX362="Catastrófico"),AND(AU362="Media",AX362="Catastrófico"),AND(AU362="Alta",AX362="Catastrófico"),AND(AU362="Muy Alta",AX362="Catastrófico")),"Extremo","")))),"")</f>
        <v>Bajo</v>
      </c>
      <c r="BA362" s="797" t="s">
        <v>257</v>
      </c>
      <c r="BB362" s="47"/>
      <c r="BC362" s="47"/>
      <c r="BD362" s="104" t="str">
        <f t="shared" si="48"/>
        <v/>
      </c>
      <c r="BE362" s="9"/>
      <c r="BF362" s="9"/>
      <c r="BG362" s="9"/>
      <c r="BH362" s="9"/>
      <c r="BI362" s="47"/>
      <c r="BJ362" s="47"/>
      <c r="BK362" s="47"/>
      <c r="BL362" s="47"/>
      <c r="BM362" s="49"/>
      <c r="BN362" s="49"/>
      <c r="BO362" s="49"/>
      <c r="BP362" s="49"/>
      <c r="BQ362" s="105" t="str">
        <f t="shared" si="49"/>
        <v/>
      </c>
      <c r="BR362" s="761" t="str">
        <f t="shared" si="50"/>
        <v/>
      </c>
      <c r="BS362" s="818" t="s">
        <v>609</v>
      </c>
      <c r="BT362" s="803" t="s">
        <v>2921</v>
      </c>
      <c r="BU362" s="803" t="s">
        <v>278</v>
      </c>
      <c r="BV362" s="806" t="s">
        <v>278</v>
      </c>
    </row>
    <row r="363" spans="1:74" ht="145.5" x14ac:dyDescent="0.25">
      <c r="A363" s="1062"/>
      <c r="B363" s="928"/>
      <c r="C363" s="1232"/>
      <c r="D363" s="1086"/>
      <c r="E363" s="1086"/>
      <c r="F363" s="834"/>
      <c r="G363" s="804"/>
      <c r="H363" s="798"/>
      <c r="I363" s="798"/>
      <c r="J363" s="840"/>
      <c r="K363" s="1253"/>
      <c r="L363" s="804"/>
      <c r="M363" s="874"/>
      <c r="N363" s="804"/>
      <c r="O363" s="804"/>
      <c r="P363" s="868"/>
      <c r="Q363" s="1368"/>
      <c r="R363" s="798"/>
      <c r="S363" s="1365"/>
      <c r="T363" s="798"/>
      <c r="U363" s="1365"/>
      <c r="V363" s="798"/>
      <c r="W363" s="1365"/>
      <c r="X363" s="864"/>
      <c r="Y363" s="1365"/>
      <c r="Z363" s="1365"/>
      <c r="AA363" s="852"/>
      <c r="AB363" s="371">
        <v>2</v>
      </c>
      <c r="AC363" s="151" t="s">
        <v>1990</v>
      </c>
      <c r="AD363" s="151" t="s">
        <v>1991</v>
      </c>
      <c r="AE363" s="151" t="s">
        <v>1889</v>
      </c>
      <c r="AF363" s="173" t="str">
        <f>IF(OR(AG363="Preventivo",AG363="Detectivo"),"Probabilidad",IF(AG363="Correctivo","Impacto",""))</f>
        <v>Probabilidad</v>
      </c>
      <c r="AG363" s="153" t="s">
        <v>286</v>
      </c>
      <c r="AH363" s="760">
        <f t="shared" si="45"/>
        <v>0.15</v>
      </c>
      <c r="AI363" s="153" t="s">
        <v>814</v>
      </c>
      <c r="AJ363" s="760">
        <f t="shared" si="46"/>
        <v>0.25</v>
      </c>
      <c r="AK363" s="149">
        <f t="shared" si="47"/>
        <v>0.4</v>
      </c>
      <c r="AL363" s="174">
        <f>IFERROR(IF(AND(AF362="Probabilidad",AF363="Probabilidad"),(AL362-(+AL362*AK363)),IF(AF363="Probabilidad",(S362-(+S362*AK363)),IF(AF363="Impacto",AL362,""))),"")</f>
        <v>0.216</v>
      </c>
      <c r="AM363" s="174">
        <f>IFERROR(IF(AND(AF362="Impacto",AF363="Impacto"),(AM362-(+AM362*AK363)),IF(AF363="Impacto",(Y362-(+Y362*AK363)),IF(AF363="Probabilidad",AM362,""))),"")</f>
        <v>0.2</v>
      </c>
      <c r="AN363" s="155" t="s">
        <v>218</v>
      </c>
      <c r="AO363" s="155" t="s">
        <v>475</v>
      </c>
      <c r="AP363" s="155" t="s">
        <v>243</v>
      </c>
      <c r="AQ363" s="155" t="s">
        <v>221</v>
      </c>
      <c r="AR363" s="837"/>
      <c r="AS363" s="855"/>
      <c r="AT363" s="855"/>
      <c r="AU363" s="852"/>
      <c r="AV363" s="855"/>
      <c r="AW363" s="855"/>
      <c r="AX363" s="852"/>
      <c r="AY363" s="852"/>
      <c r="AZ363" s="852"/>
      <c r="BA363" s="798"/>
      <c r="BB363" s="131"/>
      <c r="BC363" s="131"/>
      <c r="BD363" s="175" t="str">
        <f t="shared" si="48"/>
        <v/>
      </c>
      <c r="BE363" s="151"/>
      <c r="BF363" s="151"/>
      <c r="BG363" s="151"/>
      <c r="BH363" s="151"/>
      <c r="BI363" s="131"/>
      <c r="BJ363" s="131"/>
      <c r="BK363" s="131"/>
      <c r="BL363" s="131"/>
      <c r="BM363" s="157"/>
      <c r="BN363" s="157"/>
      <c r="BO363" s="157"/>
      <c r="BP363" s="157"/>
      <c r="BQ363" s="158" t="str">
        <f t="shared" si="49"/>
        <v/>
      </c>
      <c r="BR363" s="762" t="str">
        <f t="shared" si="50"/>
        <v/>
      </c>
      <c r="BS363" s="819"/>
      <c r="BT363" s="804"/>
      <c r="BU363" s="804"/>
      <c r="BV363" s="807"/>
    </row>
    <row r="364" spans="1:74" ht="171.75" x14ac:dyDescent="0.25">
      <c r="A364" s="1062"/>
      <c r="B364" s="928"/>
      <c r="C364" s="1232"/>
      <c r="D364" s="1086"/>
      <c r="E364" s="1086"/>
      <c r="F364" s="834"/>
      <c r="G364" s="804"/>
      <c r="H364" s="798"/>
      <c r="I364" s="798"/>
      <c r="J364" s="840"/>
      <c r="K364" s="1253"/>
      <c r="L364" s="804"/>
      <c r="M364" s="874"/>
      <c r="N364" s="804"/>
      <c r="O364" s="804"/>
      <c r="P364" s="868"/>
      <c r="Q364" s="1368"/>
      <c r="R364" s="798"/>
      <c r="S364" s="1365"/>
      <c r="T364" s="798"/>
      <c r="U364" s="1365"/>
      <c r="V364" s="798"/>
      <c r="W364" s="1365"/>
      <c r="X364" s="864"/>
      <c r="Y364" s="1365"/>
      <c r="Z364" s="1365"/>
      <c r="AA364" s="852"/>
      <c r="AB364" s="371">
        <v>3</v>
      </c>
      <c r="AC364" s="151" t="s">
        <v>1992</v>
      </c>
      <c r="AD364" s="151" t="s">
        <v>658</v>
      </c>
      <c r="AE364" s="151" t="s">
        <v>1993</v>
      </c>
      <c r="AF364" s="147" t="str">
        <f>IF(OR(AG364="Preventivo",AG364="Detectivo"),"Probabilidad",IF(AG364="Correctivo","Impacto",""))</f>
        <v>Impacto</v>
      </c>
      <c r="AG364" s="153" t="s">
        <v>267</v>
      </c>
      <c r="AH364" s="760">
        <f t="shared" si="45"/>
        <v>0.1</v>
      </c>
      <c r="AI364" s="153" t="s">
        <v>217</v>
      </c>
      <c r="AJ364" s="760">
        <f t="shared" si="46"/>
        <v>0.15</v>
      </c>
      <c r="AK364" s="149">
        <f t="shared" si="47"/>
        <v>0.25</v>
      </c>
      <c r="AL364" s="154">
        <f>IFERROR(IF(AND(AF363="Probabilidad",AF364="Probabilidad"),(AL363-(+AL363*AK364)),IF(AND(AF363="Impacto",AF364="Probabilidad"),(AL362-(+AL362*AK364)),IF(AF364="Impacto",AL363,""))),"")</f>
        <v>0.216</v>
      </c>
      <c r="AM364" s="154">
        <f>IFERROR(IF(AND(AF363="Impacto",AF364="Impacto"),(AM363-(+AM363*AK364)),IF(AND(AF363="Probabilidad",AF364="Impacto"),(AM362-(+AM362*AK364)),IF(AF364="Probabilidad",AM363,""))),"")</f>
        <v>0.15000000000000002</v>
      </c>
      <c r="AN364" s="155" t="s">
        <v>218</v>
      </c>
      <c r="AO364" s="155" t="s">
        <v>296</v>
      </c>
      <c r="AP364" s="155" t="s">
        <v>243</v>
      </c>
      <c r="AQ364" s="155" t="s">
        <v>221</v>
      </c>
      <c r="AR364" s="837"/>
      <c r="AS364" s="855"/>
      <c r="AT364" s="855"/>
      <c r="AU364" s="852"/>
      <c r="AV364" s="855"/>
      <c r="AW364" s="855"/>
      <c r="AX364" s="852"/>
      <c r="AY364" s="852"/>
      <c r="AZ364" s="852"/>
      <c r="BA364" s="798"/>
      <c r="BB364" s="131"/>
      <c r="BC364" s="131"/>
      <c r="BD364" s="175" t="str">
        <f t="shared" si="48"/>
        <v/>
      </c>
      <c r="BE364" s="151"/>
      <c r="BF364" s="151"/>
      <c r="BG364" s="151"/>
      <c r="BH364" s="151"/>
      <c r="BI364" s="131"/>
      <c r="BJ364" s="131"/>
      <c r="BK364" s="131"/>
      <c r="BL364" s="131"/>
      <c r="BM364" s="157"/>
      <c r="BN364" s="157"/>
      <c r="BO364" s="157"/>
      <c r="BP364" s="157"/>
      <c r="BQ364" s="158" t="str">
        <f t="shared" si="49"/>
        <v/>
      </c>
      <c r="BR364" s="762" t="str">
        <f t="shared" si="50"/>
        <v/>
      </c>
      <c r="BS364" s="819"/>
      <c r="BT364" s="804"/>
      <c r="BU364" s="804"/>
      <c r="BV364" s="807"/>
    </row>
    <row r="365" spans="1:74" ht="120" x14ac:dyDescent="0.25">
      <c r="A365" s="1062"/>
      <c r="B365" s="928"/>
      <c r="C365" s="1232"/>
      <c r="D365" s="1086"/>
      <c r="E365" s="1086"/>
      <c r="F365" s="834"/>
      <c r="G365" s="804"/>
      <c r="H365" s="798"/>
      <c r="I365" s="798"/>
      <c r="J365" s="840"/>
      <c r="K365" s="1253"/>
      <c r="L365" s="804"/>
      <c r="M365" s="874"/>
      <c r="N365" s="804"/>
      <c r="O365" s="804"/>
      <c r="P365" s="868"/>
      <c r="Q365" s="1368"/>
      <c r="R365" s="798"/>
      <c r="S365" s="1365"/>
      <c r="T365" s="798"/>
      <c r="U365" s="1365"/>
      <c r="V365" s="798"/>
      <c r="W365" s="1365"/>
      <c r="X365" s="864"/>
      <c r="Y365" s="1365"/>
      <c r="Z365" s="1365"/>
      <c r="AA365" s="852"/>
      <c r="AB365" s="371">
        <v>4</v>
      </c>
      <c r="AC365" s="151" t="s">
        <v>1709</v>
      </c>
      <c r="AD365" s="151">
        <v>1</v>
      </c>
      <c r="AE365" s="151" t="s">
        <v>1620</v>
      </c>
      <c r="AF365" s="147" t="str">
        <f t="shared" si="44"/>
        <v>Probabilidad</v>
      </c>
      <c r="AG365" s="153" t="s">
        <v>286</v>
      </c>
      <c r="AH365" s="760">
        <f t="shared" si="45"/>
        <v>0.15</v>
      </c>
      <c r="AI365" s="153" t="s">
        <v>217</v>
      </c>
      <c r="AJ365" s="760">
        <f t="shared" si="46"/>
        <v>0.15</v>
      </c>
      <c r="AK365" s="149">
        <f t="shared" si="47"/>
        <v>0.3</v>
      </c>
      <c r="AL365" s="154">
        <f>IFERROR(IF(AND(AF364="Probabilidad",AF365="Probabilidad"),(AL364-(+AL364*AK365)),IF(AND(AF364="Impacto",AF365="Probabilidad"),(AL363-(+AL363*AK365)),IF(AF365="Impacto",AL364,""))),"")</f>
        <v>0.1512</v>
      </c>
      <c r="AM365" s="154">
        <f>IFERROR(IF(AND(AF364="Impacto",AF365="Impacto"),(AM364-(+AM364*AK365)),IF(AND(AF364="Probabilidad",AF365="Impacto"),(AM363-(+AM363*AK365)),IF(AF365="Probabilidad",AM364,""))),"")</f>
        <v>0.15000000000000002</v>
      </c>
      <c r="AN365" s="155" t="s">
        <v>952</v>
      </c>
      <c r="AO365" s="155" t="s">
        <v>247</v>
      </c>
      <c r="AP365" s="155" t="s">
        <v>243</v>
      </c>
      <c r="AQ365" s="155" t="s">
        <v>221</v>
      </c>
      <c r="AR365" s="837"/>
      <c r="AS365" s="855"/>
      <c r="AT365" s="855"/>
      <c r="AU365" s="852"/>
      <c r="AV365" s="855"/>
      <c r="AW365" s="855"/>
      <c r="AX365" s="852"/>
      <c r="AY365" s="852"/>
      <c r="AZ365" s="852"/>
      <c r="BA365" s="798"/>
      <c r="BB365" s="131"/>
      <c r="BC365" s="131"/>
      <c r="BD365" s="175" t="str">
        <f t="shared" si="48"/>
        <v/>
      </c>
      <c r="BE365" s="151"/>
      <c r="BF365" s="151"/>
      <c r="BG365" s="151"/>
      <c r="BH365" s="151"/>
      <c r="BI365" s="131"/>
      <c r="BJ365" s="131"/>
      <c r="BK365" s="131"/>
      <c r="BL365" s="131"/>
      <c r="BM365" s="157"/>
      <c r="BN365" s="157"/>
      <c r="BO365" s="157"/>
      <c r="BP365" s="157"/>
      <c r="BQ365" s="158" t="str">
        <f t="shared" si="49"/>
        <v/>
      </c>
      <c r="BR365" s="762" t="str">
        <f t="shared" si="50"/>
        <v/>
      </c>
      <c r="BS365" s="819"/>
      <c r="BT365" s="804"/>
      <c r="BU365" s="804"/>
      <c r="BV365" s="807"/>
    </row>
    <row r="366" spans="1:74" ht="171.75" x14ac:dyDescent="0.25">
      <c r="A366" s="1062"/>
      <c r="B366" s="928"/>
      <c r="C366" s="1232"/>
      <c r="D366" s="1086"/>
      <c r="E366" s="1086"/>
      <c r="F366" s="834"/>
      <c r="G366" s="804"/>
      <c r="H366" s="798"/>
      <c r="I366" s="798"/>
      <c r="J366" s="840"/>
      <c r="K366" s="1253"/>
      <c r="L366" s="804"/>
      <c r="M366" s="874"/>
      <c r="N366" s="804"/>
      <c r="O366" s="804"/>
      <c r="P366" s="868"/>
      <c r="Q366" s="1368"/>
      <c r="R366" s="798"/>
      <c r="S366" s="1365"/>
      <c r="T366" s="798"/>
      <c r="U366" s="1365"/>
      <c r="V366" s="798"/>
      <c r="W366" s="1365"/>
      <c r="X366" s="864"/>
      <c r="Y366" s="1365"/>
      <c r="Z366" s="1365"/>
      <c r="AA366" s="852"/>
      <c r="AB366" s="371">
        <v>5</v>
      </c>
      <c r="AC366" s="132" t="s">
        <v>1994</v>
      </c>
      <c r="AD366" s="132">
        <v>4</v>
      </c>
      <c r="AE366" s="132" t="s">
        <v>1921</v>
      </c>
      <c r="AF366" s="147" t="str">
        <f t="shared" si="44"/>
        <v>Probabilidad</v>
      </c>
      <c r="AG366" s="153" t="s">
        <v>216</v>
      </c>
      <c r="AH366" s="760">
        <f t="shared" si="45"/>
        <v>0.25</v>
      </c>
      <c r="AI366" s="153" t="s">
        <v>217</v>
      </c>
      <c r="AJ366" s="760">
        <f t="shared" si="46"/>
        <v>0.15</v>
      </c>
      <c r="AK366" s="149">
        <f t="shared" si="47"/>
        <v>0.4</v>
      </c>
      <c r="AL366" s="154">
        <f>IFERROR(IF(AND(AF365="Probabilidad",AF366="Probabilidad"),(AL365-(+AL365*AK366)),IF(AND(AF365="Impacto",AF366="Probabilidad"),(AL364-(+AL364*AK366)),IF(AF366="Impacto",AL365,""))),"")</f>
        <v>9.0719999999999995E-2</v>
      </c>
      <c r="AM366" s="154">
        <f>IFERROR(IF(AND(AF365="Impacto",AF366="Impacto"),(AM365-(+AM365*AK366)),IF(AND(AF365="Probabilidad",AF366="Impacto"),(AM364-(+AM364*AK366)),IF(AF366="Probabilidad",AM365,""))),"")</f>
        <v>0.15000000000000002</v>
      </c>
      <c r="AN366" s="155" t="s">
        <v>952</v>
      </c>
      <c r="AO366" s="155" t="s">
        <v>296</v>
      </c>
      <c r="AP366" s="155" t="s">
        <v>243</v>
      </c>
      <c r="AQ366" s="155" t="s">
        <v>221</v>
      </c>
      <c r="AR366" s="837"/>
      <c r="AS366" s="855"/>
      <c r="AT366" s="855"/>
      <c r="AU366" s="852"/>
      <c r="AV366" s="855"/>
      <c r="AW366" s="855"/>
      <c r="AX366" s="852"/>
      <c r="AY366" s="852"/>
      <c r="AZ366" s="852"/>
      <c r="BA366" s="798"/>
      <c r="BB366" s="131"/>
      <c r="BC366" s="131"/>
      <c r="BD366" s="175" t="str">
        <f t="shared" si="48"/>
        <v/>
      </c>
      <c r="BE366" s="151"/>
      <c r="BF366" s="151"/>
      <c r="BG366" s="151"/>
      <c r="BH366" s="151"/>
      <c r="BI366" s="131"/>
      <c r="BJ366" s="131"/>
      <c r="BK366" s="131"/>
      <c r="BL366" s="131"/>
      <c r="BM366" s="157"/>
      <c r="BN366" s="157"/>
      <c r="BO366" s="157"/>
      <c r="BP366" s="157"/>
      <c r="BQ366" s="158" t="str">
        <f t="shared" si="49"/>
        <v/>
      </c>
      <c r="BR366" s="762" t="str">
        <f t="shared" si="50"/>
        <v/>
      </c>
      <c r="BS366" s="819"/>
      <c r="BT366" s="804"/>
      <c r="BU366" s="804"/>
      <c r="BV366" s="807"/>
    </row>
    <row r="367" spans="1:74" ht="172.5" thickBot="1" x14ac:dyDescent="0.3">
      <c r="A367" s="1062"/>
      <c r="B367" s="928"/>
      <c r="C367" s="1232"/>
      <c r="D367" s="1086"/>
      <c r="E367" s="1086"/>
      <c r="F367" s="834"/>
      <c r="G367" s="804"/>
      <c r="H367" s="798"/>
      <c r="I367" s="798"/>
      <c r="J367" s="841"/>
      <c r="K367" s="1253"/>
      <c r="L367" s="804"/>
      <c r="M367" s="875"/>
      <c r="N367" s="804"/>
      <c r="O367" s="804"/>
      <c r="P367" s="868"/>
      <c r="Q367" s="1368"/>
      <c r="R367" s="798"/>
      <c r="S367" s="1365"/>
      <c r="T367" s="798"/>
      <c r="U367" s="1365"/>
      <c r="V367" s="798"/>
      <c r="W367" s="1365"/>
      <c r="X367" s="864"/>
      <c r="Y367" s="1365"/>
      <c r="Z367" s="1365"/>
      <c r="AA367" s="852"/>
      <c r="AB367" s="372">
        <v>6</v>
      </c>
      <c r="AC367" s="305" t="s">
        <v>1915</v>
      </c>
      <c r="AD367" s="305">
        <v>4</v>
      </c>
      <c r="AE367" s="305" t="s">
        <v>1995</v>
      </c>
      <c r="AF367" s="177" t="str">
        <f t="shared" si="44"/>
        <v>Impacto</v>
      </c>
      <c r="AG367" s="165" t="s">
        <v>267</v>
      </c>
      <c r="AH367" s="763">
        <f t="shared" si="45"/>
        <v>0.1</v>
      </c>
      <c r="AI367" s="165" t="s">
        <v>217</v>
      </c>
      <c r="AJ367" s="763">
        <f t="shared" si="46"/>
        <v>0.15</v>
      </c>
      <c r="AK367" s="166">
        <f t="shared" si="47"/>
        <v>0.25</v>
      </c>
      <c r="AL367" s="154">
        <f>IFERROR(IF(AND(AF366="Probabilidad",AF367="Probabilidad"),(AL366-(+AL366*AK367)),IF(AND(AF366="Impacto",AF367="Probabilidad"),(AL365-(+AL365*AK367)),IF(AF367="Impacto",AL366,""))),"")</f>
        <v>9.0719999999999995E-2</v>
      </c>
      <c r="AM367" s="154">
        <f>IFERROR(IF(AND(AF366="Impacto",AF367="Impacto"),(AM366-(+AM366*AK367)),IF(AND(AF366="Probabilidad",AF367="Impacto"),(AM365-(+AM365*AK367)),IF(AF367="Probabilidad",AM366,""))),"")</f>
        <v>0.11250000000000002</v>
      </c>
      <c r="AN367" s="52" t="s">
        <v>952</v>
      </c>
      <c r="AO367" s="52" t="s">
        <v>296</v>
      </c>
      <c r="AP367" s="52" t="s">
        <v>243</v>
      </c>
      <c r="AQ367" s="52" t="s">
        <v>221</v>
      </c>
      <c r="AR367" s="838"/>
      <c r="AS367" s="856"/>
      <c r="AT367" s="856"/>
      <c r="AU367" s="853"/>
      <c r="AV367" s="856"/>
      <c r="AW367" s="856"/>
      <c r="AX367" s="853"/>
      <c r="AY367" s="853"/>
      <c r="AZ367" s="853"/>
      <c r="BA367" s="799"/>
      <c r="BB367" s="169"/>
      <c r="BC367" s="169"/>
      <c r="BD367" s="178" t="str">
        <f t="shared" si="48"/>
        <v/>
      </c>
      <c r="BE367" s="162"/>
      <c r="BF367" s="162"/>
      <c r="BG367" s="162"/>
      <c r="BH367" s="162"/>
      <c r="BI367" s="169"/>
      <c r="BJ367" s="169"/>
      <c r="BK367" s="169"/>
      <c r="BL367" s="169"/>
      <c r="BM367" s="170"/>
      <c r="BN367" s="170"/>
      <c r="BO367" s="170"/>
      <c r="BP367" s="170"/>
      <c r="BQ367" s="171" t="str">
        <f t="shared" si="49"/>
        <v/>
      </c>
      <c r="BR367" s="764" t="str">
        <f t="shared" si="50"/>
        <v/>
      </c>
      <c r="BS367" s="820"/>
      <c r="BT367" s="805"/>
      <c r="BU367" s="805"/>
      <c r="BV367" s="808"/>
    </row>
    <row r="368" spans="1:74" ht="120" x14ac:dyDescent="0.25">
      <c r="A368" s="1062"/>
      <c r="B368" s="928"/>
      <c r="C368" s="1232"/>
      <c r="D368" s="1086" t="s">
        <v>1533</v>
      </c>
      <c r="E368" s="1086" t="s">
        <v>896</v>
      </c>
      <c r="F368" s="834">
        <v>3</v>
      </c>
      <c r="G368" s="804" t="s">
        <v>1996</v>
      </c>
      <c r="H368" s="798" t="s">
        <v>1372</v>
      </c>
      <c r="I368" s="798" t="s">
        <v>1347</v>
      </c>
      <c r="J368" s="839" t="s">
        <v>3031</v>
      </c>
      <c r="K368" s="1253" t="s">
        <v>324</v>
      </c>
      <c r="L368" s="804" t="s">
        <v>618</v>
      </c>
      <c r="M368" s="873" t="s">
        <v>1535</v>
      </c>
      <c r="N368" s="804" t="s">
        <v>1997</v>
      </c>
      <c r="O368" s="804" t="s">
        <v>1998</v>
      </c>
      <c r="P368" s="849" t="s">
        <v>609</v>
      </c>
      <c r="Q368" s="1368" t="s">
        <v>609</v>
      </c>
      <c r="R368" s="798" t="s">
        <v>252</v>
      </c>
      <c r="S368" s="1365">
        <f>IF(R368="Muy Alta",100%,IF(R368="Alta",80%,IF(R368="Media",60%,IF(R368="Baja",40%,IF(R368="Muy Baja",20%,"")))))</f>
        <v>0.4</v>
      </c>
      <c r="T368" s="798" t="s">
        <v>328</v>
      </c>
      <c r="U368" s="1365">
        <f>IF(T368="Catastrófico",100%,IF(T368="Mayor",80%,IF(T368="Moderado",60%,IF(T368="Menor",40%,IF(T368="Leve",20%,"")))))</f>
        <v>0.2</v>
      </c>
      <c r="V368" s="798" t="s">
        <v>328</v>
      </c>
      <c r="W368" s="1365">
        <f>IF(V368="Catastrófico",100%,IF(V368="Mayor",80%,IF(V368="Moderado",60%,IF(V368="Menor",40%,IF(V368="Leve",20%,"")))))</f>
        <v>0.2</v>
      </c>
      <c r="X368" s="864" t="str">
        <f>IF(Y368=100%,"Catastrófico",IF(Y368=80%,"Mayor",IF(Y368=60%,"Moderado",IF(Y368=40%,"Menor",IF(Y368=20%,"Leve","")))))</f>
        <v>Leve</v>
      </c>
      <c r="Y368" s="1365">
        <f>IF(AND(U368="",W368=""),"",MAX(U368,W368))</f>
        <v>0.2</v>
      </c>
      <c r="Z368" s="1365" t="str">
        <f>CONCATENATE(R368,X368)</f>
        <v>BajaLeve</v>
      </c>
      <c r="AA368" s="852" t="str">
        <f>IF(Z368="Muy AltaLeve","Alto",IF(Z368="Muy AltaMenor","Alto",IF(Z368="Muy AltaModerado","Alto",IF(Z368="Muy AltaMayor","Alto",IF(Z368="Muy AltaCatastrófico","Extremo",IF(Z368="AltaLeve","Moderado",IF(Z368="AltaMenor","Moderado",IF(Z368="AltaModerado","Alto",IF(Z368="AltaMayor","Alto",IF(Z368="AltaCatastrófico","Extremo",IF(Z368="MediaLeve","Moderado",IF(Z368="MediaMenor","Moderado",IF(Z368="MediaModerado","Moderado",IF(Z368="MediaMayor","Alto",IF(Z368="MediaCatastrófico","Extremo",IF(Z368="BajaLeve","Bajo",IF(Z368="BajaMenor","Moderado",IF(Z368="BajaModerado","Moderado",IF(Z368="BajaMayor","Alto",IF(Z368="BajaCatastrófico","Extremo",IF(Z368="Muy BajaLeve","Bajo",IF(Z368="Muy BajaMenor","Bajo",IF(Z368="Muy BajaModerado","Moderado",IF(Z368="Muy BajaMayor","Alto",IF(Z368="Muy BajaCatastrófico","Extremo","")))))))))))))))))))))))))</f>
        <v>Bajo</v>
      </c>
      <c r="AB368" s="370">
        <v>1</v>
      </c>
      <c r="AC368" s="9" t="s">
        <v>1709</v>
      </c>
      <c r="AD368" s="9">
        <v>1.2</v>
      </c>
      <c r="AE368" s="9" t="s">
        <v>1710</v>
      </c>
      <c r="AF368" s="100" t="str">
        <f t="shared" si="44"/>
        <v>Probabilidad</v>
      </c>
      <c r="AG368" s="10" t="s">
        <v>286</v>
      </c>
      <c r="AH368" s="759">
        <f t="shared" si="45"/>
        <v>0.15</v>
      </c>
      <c r="AI368" s="10" t="s">
        <v>217</v>
      </c>
      <c r="AJ368" s="759">
        <f t="shared" si="46"/>
        <v>0.15</v>
      </c>
      <c r="AK368" s="102">
        <f t="shared" si="47"/>
        <v>0.3</v>
      </c>
      <c r="AL368" s="101">
        <f>IFERROR(IF(AF368="Probabilidad",(S368-(+S368*AK368)),IF(AF368="Impacto",S368,"")),"")</f>
        <v>0.28000000000000003</v>
      </c>
      <c r="AM368" s="101">
        <f>IFERROR(IF(AF368="Impacto",(Y368-(+Y368*AK368)),IF(AF368="Probabilidad",Y368,"")),"")</f>
        <v>0.2</v>
      </c>
      <c r="AN368" s="51" t="s">
        <v>952</v>
      </c>
      <c r="AO368" s="51" t="s">
        <v>247</v>
      </c>
      <c r="AP368" s="51" t="s">
        <v>243</v>
      </c>
      <c r="AQ368" s="51" t="s">
        <v>221</v>
      </c>
      <c r="AR368" s="866" t="s">
        <v>1979</v>
      </c>
      <c r="AS368" s="854">
        <f>S368</f>
        <v>0.4</v>
      </c>
      <c r="AT368" s="854">
        <f>IF(AL368="","",MIN(AL368:AL373))</f>
        <v>0.28000000000000003</v>
      </c>
      <c r="AU368" s="851" t="str">
        <f>IFERROR(IF(AT368="","",IF(AT368&lt;=0.2,"Muy Baja",IF(AT368&lt;=0.4,"Baja",IF(AT368&lt;=0.6,"Media",IF(AT368&lt;=0.8,"Alta","Muy Alta"))))),"")</f>
        <v>Baja</v>
      </c>
      <c r="AV368" s="854">
        <f>Y368</f>
        <v>0.2</v>
      </c>
      <c r="AW368" s="854">
        <f>IF(AM368="","",MIN(AM368:AM373))</f>
        <v>0.2</v>
      </c>
      <c r="AX368" s="851" t="str">
        <f>IFERROR(IF(AW368="","",IF(AW368&lt;=0.2,"Leve",IF(AW368&lt;=0.4,"Menor",IF(AW368&lt;=0.6,"Moderado",IF(AW368&lt;=0.8,"Mayor","Catastrófico"))))),"")</f>
        <v>Leve</v>
      </c>
      <c r="AY368" s="851" t="str">
        <f>AA368</f>
        <v>Bajo</v>
      </c>
      <c r="AZ368" s="851" t="str">
        <f>IFERROR(IF(OR(AND(AU368="Muy Baja",AX368="Leve"),AND(AU368="Muy Baja",AX368="Menor"),AND(AU368="Baja",AX368="Leve")),"Bajo",IF(OR(AND(AU368="Muy baja",AX368="Moderado"),AND(AU368="Baja",AX368="Menor"),AND(AU368="Baja",AX368="Moderado"),AND(AU368="Media",AX368="Leve"),AND(AU368="Media",AX368="Menor"),AND(AU368="Media",AX368="Moderado"),AND(AU368="Alta",AX368="Leve"),AND(AU368="Alta",AX368="Menor")),"Moderado",IF(OR(AND(AU368="Muy Baja",AX368="Mayor"),AND(AU368="Baja",AX368="Mayor"),AND(AU368="Media",AX368="Mayor"),AND(AU368="Alta",AX368="Moderado"),AND(AU368="Alta",AX368="Mayor"),AND(AU368="Muy Alta",AX368="Leve"),AND(AU368="Muy Alta",AX368="Menor"),AND(AU368="Muy Alta",AX368="Moderado"),AND(AU368="Muy Alta",AX368="Mayor")),"Alto",IF(OR(AND(AU368="Muy Baja",AX368="Catastrófico"),AND(AU368="Baja",AX368="Catastrófico"),AND(AU368="Media",AX368="Catastrófico"),AND(AU368="Alta",AX368="Catastrófico"),AND(AU368="Muy Alta",AX368="Catastrófico")),"Extremo","")))),"")</f>
        <v>Bajo</v>
      </c>
      <c r="BA368" s="797" t="s">
        <v>257</v>
      </c>
      <c r="BB368" s="313"/>
      <c r="BC368" s="47"/>
      <c r="BD368" s="104" t="str">
        <f t="shared" si="48"/>
        <v/>
      </c>
      <c r="BE368" s="9"/>
      <c r="BF368" s="9"/>
      <c r="BG368" s="9"/>
      <c r="BH368" s="9"/>
      <c r="BI368" s="47"/>
      <c r="BJ368" s="47"/>
      <c r="BK368" s="47"/>
      <c r="BL368" s="47"/>
      <c r="BM368" s="49"/>
      <c r="BN368" s="49"/>
      <c r="BO368" s="49"/>
      <c r="BP368" s="49"/>
      <c r="BQ368" s="105" t="str">
        <f t="shared" si="49"/>
        <v/>
      </c>
      <c r="BR368" s="761" t="str">
        <f t="shared" si="50"/>
        <v/>
      </c>
      <c r="BS368" s="818" t="s">
        <v>609</v>
      </c>
      <c r="BT368" s="803" t="s">
        <v>2921</v>
      </c>
      <c r="BU368" s="803" t="s">
        <v>278</v>
      </c>
      <c r="BV368" s="806" t="s">
        <v>278</v>
      </c>
    </row>
    <row r="369" spans="1:74" x14ac:dyDescent="0.25">
      <c r="A369" s="1062"/>
      <c r="B369" s="928"/>
      <c r="C369" s="1232"/>
      <c r="D369" s="1086"/>
      <c r="E369" s="1086"/>
      <c r="F369" s="834"/>
      <c r="G369" s="804"/>
      <c r="H369" s="798"/>
      <c r="I369" s="798"/>
      <c r="J369" s="840"/>
      <c r="K369" s="1253"/>
      <c r="L369" s="804"/>
      <c r="M369" s="874"/>
      <c r="N369" s="804"/>
      <c r="O369" s="804"/>
      <c r="P369" s="849"/>
      <c r="Q369" s="1368"/>
      <c r="R369" s="798"/>
      <c r="S369" s="1365"/>
      <c r="T369" s="798"/>
      <c r="U369" s="1365"/>
      <c r="V369" s="798"/>
      <c r="W369" s="1365"/>
      <c r="X369" s="864"/>
      <c r="Y369" s="1365"/>
      <c r="Z369" s="1365"/>
      <c r="AA369" s="852"/>
      <c r="AB369" s="371">
        <v>2</v>
      </c>
      <c r="AC369" s="180"/>
      <c r="AD369" s="180"/>
      <c r="AE369" s="151"/>
      <c r="AF369" s="147" t="str">
        <f t="shared" si="44"/>
        <v/>
      </c>
      <c r="AG369" s="153"/>
      <c r="AH369" s="760" t="str">
        <f t="shared" si="45"/>
        <v/>
      </c>
      <c r="AI369" s="153"/>
      <c r="AJ369" s="760" t="str">
        <f t="shared" si="46"/>
        <v/>
      </c>
      <c r="AK369" s="149" t="str">
        <f t="shared" si="47"/>
        <v/>
      </c>
      <c r="AL369" s="154" t="str">
        <f>IFERROR(IF(AND(AF368="Probabilidad",AF369="Probabilidad"),(AL368-(+AL368*AK369)),IF(AF369="Probabilidad",(S368-(+S368*AK369)),IF(AF369="Impacto",AL368,""))),"")</f>
        <v/>
      </c>
      <c r="AM369" s="154" t="str">
        <f>IFERROR(IF(AND(AF368="Impacto",AF369="Impacto"),(AM368-(+AM368*AK369)),IF(AF369="Impacto",(Y368-(+Y368*AK369)),IF(AF369="Probabilidad",AM368,""))),"")</f>
        <v/>
      </c>
      <c r="AN369" s="155"/>
      <c r="AO369" s="155"/>
      <c r="AP369" s="155"/>
      <c r="AQ369" s="155"/>
      <c r="AR369" s="837"/>
      <c r="AS369" s="855"/>
      <c r="AT369" s="855"/>
      <c r="AU369" s="852"/>
      <c r="AV369" s="855"/>
      <c r="AW369" s="855"/>
      <c r="AX369" s="852"/>
      <c r="AY369" s="852"/>
      <c r="AZ369" s="852"/>
      <c r="BA369" s="798"/>
      <c r="BB369" s="179"/>
      <c r="BC369" s="131"/>
      <c r="BD369" s="175" t="str">
        <f t="shared" si="48"/>
        <v/>
      </c>
      <c r="BE369" s="151"/>
      <c r="BF369" s="151"/>
      <c r="BG369" s="151"/>
      <c r="BH369" s="151"/>
      <c r="BI369" s="131"/>
      <c r="BJ369" s="131"/>
      <c r="BK369" s="131"/>
      <c r="BL369" s="131"/>
      <c r="BM369" s="157"/>
      <c r="BN369" s="157"/>
      <c r="BO369" s="157"/>
      <c r="BP369" s="157"/>
      <c r="BQ369" s="158" t="str">
        <f t="shared" si="49"/>
        <v/>
      </c>
      <c r="BR369" s="762" t="str">
        <f t="shared" si="50"/>
        <v/>
      </c>
      <c r="BS369" s="819"/>
      <c r="BT369" s="804"/>
      <c r="BU369" s="804"/>
      <c r="BV369" s="807"/>
    </row>
    <row r="370" spans="1:74" x14ac:dyDescent="0.25">
      <c r="A370" s="1062"/>
      <c r="B370" s="928"/>
      <c r="C370" s="1232"/>
      <c r="D370" s="1086"/>
      <c r="E370" s="1086"/>
      <c r="F370" s="834"/>
      <c r="G370" s="804"/>
      <c r="H370" s="798"/>
      <c r="I370" s="798"/>
      <c r="J370" s="840"/>
      <c r="K370" s="1253"/>
      <c r="L370" s="804"/>
      <c r="M370" s="874"/>
      <c r="N370" s="804"/>
      <c r="O370" s="804"/>
      <c r="P370" s="849"/>
      <c r="Q370" s="1368"/>
      <c r="R370" s="798"/>
      <c r="S370" s="1365"/>
      <c r="T370" s="798"/>
      <c r="U370" s="1365"/>
      <c r="V370" s="798"/>
      <c r="W370" s="1365"/>
      <c r="X370" s="864"/>
      <c r="Y370" s="1365"/>
      <c r="Z370" s="1365"/>
      <c r="AA370" s="852"/>
      <c r="AB370" s="371">
        <v>3</v>
      </c>
      <c r="AC370" s="180"/>
      <c r="AD370" s="180"/>
      <c r="AE370" s="151"/>
      <c r="AF370" s="147" t="str">
        <f t="shared" si="44"/>
        <v/>
      </c>
      <c r="AG370" s="153"/>
      <c r="AH370" s="760" t="str">
        <f t="shared" si="45"/>
        <v/>
      </c>
      <c r="AI370" s="153"/>
      <c r="AJ370" s="760" t="str">
        <f t="shared" si="46"/>
        <v/>
      </c>
      <c r="AK370" s="149" t="str">
        <f t="shared" si="47"/>
        <v/>
      </c>
      <c r="AL370" s="154" t="str">
        <f>IFERROR(IF(AND(AF369="Probabilidad",AF370="Probabilidad"),(AL369-(+AL369*AK370)),IF(AND(AF369="Impacto",AF370="Probabilidad"),(AL368-(+AL368*AK370)),IF(AF370="Impacto",AL369,""))),"")</f>
        <v/>
      </c>
      <c r="AM370" s="154" t="str">
        <f>IFERROR(IF(AND(AF369="Impacto",AF370="Impacto"),(AM369-(+AM369*AK370)),IF(AND(AF369="Probabilidad",AF370="Impacto"),(AM368-(+AM368*AK370)),IF(AF370="Probabilidad",AM369,""))),"")</f>
        <v/>
      </c>
      <c r="AN370" s="155"/>
      <c r="AO370" s="155"/>
      <c r="AP370" s="155"/>
      <c r="AQ370" s="155"/>
      <c r="AR370" s="837"/>
      <c r="AS370" s="855"/>
      <c r="AT370" s="855"/>
      <c r="AU370" s="852"/>
      <c r="AV370" s="855"/>
      <c r="AW370" s="855"/>
      <c r="AX370" s="852"/>
      <c r="AY370" s="852"/>
      <c r="AZ370" s="852"/>
      <c r="BA370" s="798"/>
      <c r="BB370" s="179"/>
      <c r="BC370" s="131"/>
      <c r="BD370" s="175" t="str">
        <f t="shared" si="48"/>
        <v/>
      </c>
      <c r="BE370" s="151"/>
      <c r="BF370" s="151"/>
      <c r="BG370" s="151"/>
      <c r="BH370" s="151"/>
      <c r="BI370" s="131"/>
      <c r="BJ370" s="131"/>
      <c r="BK370" s="131"/>
      <c r="BL370" s="131"/>
      <c r="BM370" s="157"/>
      <c r="BN370" s="157"/>
      <c r="BO370" s="157"/>
      <c r="BP370" s="157"/>
      <c r="BQ370" s="158" t="str">
        <f t="shared" si="49"/>
        <v/>
      </c>
      <c r="BR370" s="762" t="str">
        <f t="shared" si="50"/>
        <v/>
      </c>
      <c r="BS370" s="819"/>
      <c r="BT370" s="804"/>
      <c r="BU370" s="804"/>
      <c r="BV370" s="807"/>
    </row>
    <row r="371" spans="1:74" x14ac:dyDescent="0.25">
      <c r="A371" s="1062"/>
      <c r="B371" s="928"/>
      <c r="C371" s="1232"/>
      <c r="D371" s="1086"/>
      <c r="E371" s="1086"/>
      <c r="F371" s="834"/>
      <c r="G371" s="804"/>
      <c r="H371" s="798"/>
      <c r="I371" s="798"/>
      <c r="J371" s="840"/>
      <c r="K371" s="1253"/>
      <c r="L371" s="804"/>
      <c r="M371" s="874"/>
      <c r="N371" s="804"/>
      <c r="O371" s="804"/>
      <c r="P371" s="849"/>
      <c r="Q371" s="1368"/>
      <c r="R371" s="798"/>
      <c r="S371" s="1365"/>
      <c r="T371" s="798"/>
      <c r="U371" s="1365"/>
      <c r="V371" s="798"/>
      <c r="W371" s="1365"/>
      <c r="X371" s="864"/>
      <c r="Y371" s="1365"/>
      <c r="Z371" s="1365"/>
      <c r="AA371" s="852"/>
      <c r="AB371" s="371">
        <v>4</v>
      </c>
      <c r="AC371" s="180"/>
      <c r="AD371" s="180"/>
      <c r="AE371" s="151"/>
      <c r="AF371" s="147" t="str">
        <f t="shared" si="44"/>
        <v/>
      </c>
      <c r="AG371" s="153"/>
      <c r="AH371" s="760" t="str">
        <f t="shared" si="45"/>
        <v/>
      </c>
      <c r="AI371" s="153"/>
      <c r="AJ371" s="760" t="str">
        <f t="shared" si="46"/>
        <v/>
      </c>
      <c r="AK371" s="149" t="str">
        <f t="shared" si="47"/>
        <v/>
      </c>
      <c r="AL371" s="154" t="str">
        <f>IFERROR(IF(AND(AF370="Probabilidad",AF371="Probabilidad"),(AL370-(+AL370*AK371)),IF(AND(AF370="Impacto",AF371="Probabilidad"),(AL369-(+AL369*AK371)),IF(AF371="Impacto",AL370,""))),"")</f>
        <v/>
      </c>
      <c r="AM371" s="154" t="str">
        <f>IFERROR(IF(AND(AF370="Impacto",AF371="Impacto"),(AM370-(+AM370*AK371)),IF(AND(AF370="Probabilidad",AF371="Impacto"),(AM369-(+AM369*AK371)),IF(AF371="Probabilidad",AM370,""))),"")</f>
        <v/>
      </c>
      <c r="AN371" s="155"/>
      <c r="AO371" s="155"/>
      <c r="AP371" s="155"/>
      <c r="AQ371" s="155"/>
      <c r="AR371" s="837"/>
      <c r="AS371" s="855"/>
      <c r="AT371" s="855"/>
      <c r="AU371" s="852"/>
      <c r="AV371" s="855"/>
      <c r="AW371" s="855"/>
      <c r="AX371" s="852"/>
      <c r="AY371" s="852"/>
      <c r="AZ371" s="852"/>
      <c r="BA371" s="798"/>
      <c r="BB371" s="179"/>
      <c r="BC371" s="131"/>
      <c r="BD371" s="175" t="str">
        <f t="shared" si="48"/>
        <v/>
      </c>
      <c r="BE371" s="151"/>
      <c r="BF371" s="151"/>
      <c r="BG371" s="151"/>
      <c r="BH371" s="151"/>
      <c r="BI371" s="131"/>
      <c r="BJ371" s="131"/>
      <c r="BK371" s="131"/>
      <c r="BL371" s="131"/>
      <c r="BM371" s="157"/>
      <c r="BN371" s="157"/>
      <c r="BO371" s="157"/>
      <c r="BP371" s="157"/>
      <c r="BQ371" s="158" t="str">
        <f t="shared" si="49"/>
        <v/>
      </c>
      <c r="BR371" s="762" t="str">
        <f t="shared" si="50"/>
        <v/>
      </c>
      <c r="BS371" s="819"/>
      <c r="BT371" s="804"/>
      <c r="BU371" s="804"/>
      <c r="BV371" s="807"/>
    </row>
    <row r="372" spans="1:74" x14ac:dyDescent="0.25">
      <c r="A372" s="1062"/>
      <c r="B372" s="928"/>
      <c r="C372" s="1232"/>
      <c r="D372" s="1086"/>
      <c r="E372" s="1086"/>
      <c r="F372" s="834"/>
      <c r="G372" s="804"/>
      <c r="H372" s="798"/>
      <c r="I372" s="798"/>
      <c r="J372" s="840"/>
      <c r="K372" s="1253"/>
      <c r="L372" s="804"/>
      <c r="M372" s="874"/>
      <c r="N372" s="804"/>
      <c r="O372" s="804"/>
      <c r="P372" s="849"/>
      <c r="Q372" s="1368"/>
      <c r="R372" s="798"/>
      <c r="S372" s="1365"/>
      <c r="T372" s="798"/>
      <c r="U372" s="1365"/>
      <c r="V372" s="798"/>
      <c r="W372" s="1365"/>
      <c r="X372" s="864"/>
      <c r="Y372" s="1365"/>
      <c r="Z372" s="1365"/>
      <c r="AA372" s="852"/>
      <c r="AB372" s="371">
        <v>5</v>
      </c>
      <c r="AC372" s="181"/>
      <c r="AD372" s="181"/>
      <c r="AE372" s="29"/>
      <c r="AF372" s="147" t="str">
        <f t="shared" si="44"/>
        <v/>
      </c>
      <c r="AG372" s="153"/>
      <c r="AH372" s="760" t="str">
        <f t="shared" si="45"/>
        <v/>
      </c>
      <c r="AI372" s="153"/>
      <c r="AJ372" s="760" t="str">
        <f t="shared" si="46"/>
        <v/>
      </c>
      <c r="AK372" s="149" t="str">
        <f t="shared" si="47"/>
        <v/>
      </c>
      <c r="AL372" s="154" t="str">
        <f>IFERROR(IF(AND(AF371="Probabilidad",AF372="Probabilidad"),(AL371-(+AL371*AK372)),IF(AND(AF371="Impacto",AF372="Probabilidad"),(AL370-(+AL370*AK372)),IF(AF372="Impacto",AL371,""))),"")</f>
        <v/>
      </c>
      <c r="AM372" s="154" t="str">
        <f>IFERROR(IF(AND(AF371="Impacto",AF372="Impacto"),(AM371-(+AM371*AK372)),IF(AND(AF371="Probabilidad",AF372="Impacto"),(AM370-(+AM370*AK372)),IF(AF372="Probabilidad",AM371,""))),"")</f>
        <v/>
      </c>
      <c r="AN372" s="155"/>
      <c r="AO372" s="155"/>
      <c r="AP372" s="155"/>
      <c r="AQ372" s="155"/>
      <c r="AR372" s="837"/>
      <c r="AS372" s="855"/>
      <c r="AT372" s="855"/>
      <c r="AU372" s="852"/>
      <c r="AV372" s="855"/>
      <c r="AW372" s="855"/>
      <c r="AX372" s="852"/>
      <c r="AY372" s="852"/>
      <c r="AZ372" s="852"/>
      <c r="BA372" s="798"/>
      <c r="BB372" s="179"/>
      <c r="BC372" s="131"/>
      <c r="BD372" s="175" t="str">
        <f t="shared" si="48"/>
        <v/>
      </c>
      <c r="BE372" s="151"/>
      <c r="BF372" s="151"/>
      <c r="BG372" s="151"/>
      <c r="BH372" s="151"/>
      <c r="BI372" s="131"/>
      <c r="BJ372" s="131"/>
      <c r="BK372" s="131"/>
      <c r="BL372" s="131"/>
      <c r="BM372" s="157"/>
      <c r="BN372" s="157"/>
      <c r="BO372" s="157"/>
      <c r="BP372" s="157"/>
      <c r="BQ372" s="158" t="str">
        <f t="shared" si="49"/>
        <v/>
      </c>
      <c r="BR372" s="762" t="str">
        <f t="shared" si="50"/>
        <v/>
      </c>
      <c r="BS372" s="819"/>
      <c r="BT372" s="804"/>
      <c r="BU372" s="804"/>
      <c r="BV372" s="807"/>
    </row>
    <row r="373" spans="1:74" ht="15.75" thickBot="1" x14ac:dyDescent="0.3">
      <c r="A373" s="1062"/>
      <c r="B373" s="928"/>
      <c r="C373" s="1232"/>
      <c r="D373" s="1086"/>
      <c r="E373" s="1086"/>
      <c r="F373" s="834"/>
      <c r="G373" s="804"/>
      <c r="H373" s="798"/>
      <c r="I373" s="798"/>
      <c r="J373" s="841"/>
      <c r="K373" s="1253"/>
      <c r="L373" s="804"/>
      <c r="M373" s="875"/>
      <c r="N373" s="804"/>
      <c r="O373" s="804"/>
      <c r="P373" s="849"/>
      <c r="Q373" s="1368"/>
      <c r="R373" s="798"/>
      <c r="S373" s="1365"/>
      <c r="T373" s="798"/>
      <c r="U373" s="1365"/>
      <c r="V373" s="798"/>
      <c r="W373" s="1365"/>
      <c r="X373" s="864"/>
      <c r="Y373" s="1365"/>
      <c r="Z373" s="1365"/>
      <c r="AA373" s="852"/>
      <c r="AB373" s="372">
        <v>6</v>
      </c>
      <c r="AC373" s="162"/>
      <c r="AD373" s="162"/>
      <c r="AE373" s="162"/>
      <c r="AF373" s="177" t="str">
        <f t="shared" si="44"/>
        <v/>
      </c>
      <c r="AG373" s="165"/>
      <c r="AH373" s="763" t="str">
        <f t="shared" si="45"/>
        <v/>
      </c>
      <c r="AI373" s="165"/>
      <c r="AJ373" s="763" t="str">
        <f t="shared" si="46"/>
        <v/>
      </c>
      <c r="AK373" s="166" t="str">
        <f t="shared" si="47"/>
        <v/>
      </c>
      <c r="AL373" s="154" t="str">
        <f>IFERROR(IF(AND(AF372="Probabilidad",AF373="Probabilidad"),(AL372-(+AL372*AK373)),IF(AND(AF372="Impacto",AF373="Probabilidad"),(AL371-(+AL371*AK373)),IF(AF373="Impacto",AL372,""))),"")</f>
        <v/>
      </c>
      <c r="AM373" s="154" t="str">
        <f>IFERROR(IF(AND(AF372="Impacto",AF373="Impacto"),(AM372-(+AM372*AK373)),IF(AND(AF372="Probabilidad",AF373="Impacto"),(AM371-(+AM371*AK373)),IF(AF373="Probabilidad",AM372,""))),"")</f>
        <v/>
      </c>
      <c r="AN373" s="52"/>
      <c r="AO373" s="52"/>
      <c r="AP373" s="52"/>
      <c r="AQ373" s="52"/>
      <c r="AR373" s="838"/>
      <c r="AS373" s="856"/>
      <c r="AT373" s="856"/>
      <c r="AU373" s="853"/>
      <c r="AV373" s="856"/>
      <c r="AW373" s="856"/>
      <c r="AX373" s="853"/>
      <c r="AY373" s="853"/>
      <c r="AZ373" s="853"/>
      <c r="BA373" s="799"/>
      <c r="BB373" s="314"/>
      <c r="BC373" s="169"/>
      <c r="BD373" s="178" t="str">
        <f t="shared" si="48"/>
        <v/>
      </c>
      <c r="BE373" s="162"/>
      <c r="BF373" s="162"/>
      <c r="BG373" s="162"/>
      <c r="BH373" s="162"/>
      <c r="BI373" s="169"/>
      <c r="BJ373" s="169"/>
      <c r="BK373" s="169"/>
      <c r="BL373" s="169"/>
      <c r="BM373" s="170"/>
      <c r="BN373" s="170"/>
      <c r="BO373" s="170"/>
      <c r="BP373" s="170"/>
      <c r="BQ373" s="171" t="str">
        <f t="shared" si="49"/>
        <v/>
      </c>
      <c r="BR373" s="764" t="str">
        <f t="shared" si="50"/>
        <v/>
      </c>
      <c r="BS373" s="820"/>
      <c r="BT373" s="805"/>
      <c r="BU373" s="805"/>
      <c r="BV373" s="808"/>
    </row>
    <row r="374" spans="1:74" ht="120" x14ac:dyDescent="0.25">
      <c r="A374" s="1062"/>
      <c r="B374" s="928"/>
      <c r="C374" s="1232"/>
      <c r="D374" s="1086" t="s">
        <v>1533</v>
      </c>
      <c r="E374" s="1086" t="s">
        <v>896</v>
      </c>
      <c r="F374" s="834">
        <v>4</v>
      </c>
      <c r="G374" s="804" t="s">
        <v>1996</v>
      </c>
      <c r="H374" s="798" t="s">
        <v>1372</v>
      </c>
      <c r="I374" s="798" t="s">
        <v>1344</v>
      </c>
      <c r="J374" s="839" t="s">
        <v>3032</v>
      </c>
      <c r="K374" s="1253" t="s">
        <v>324</v>
      </c>
      <c r="L374" s="804" t="s">
        <v>618</v>
      </c>
      <c r="M374" s="873" t="s">
        <v>1535</v>
      </c>
      <c r="N374" s="804" t="s">
        <v>1999</v>
      </c>
      <c r="O374" s="804" t="s">
        <v>2000</v>
      </c>
      <c r="P374" s="868" t="s">
        <v>609</v>
      </c>
      <c r="Q374" s="880" t="s">
        <v>609</v>
      </c>
      <c r="R374" s="798" t="s">
        <v>252</v>
      </c>
      <c r="S374" s="1365">
        <f>IF(R374="Muy Alta",100%,IF(R374="Alta",80%,IF(R374="Media",60%,IF(R374="Baja",40%,IF(R374="Muy Baja",20%,"")))))</f>
        <v>0.4</v>
      </c>
      <c r="T374" s="798" t="s">
        <v>328</v>
      </c>
      <c r="U374" s="1365">
        <f>IF(T374="Catastrófico",100%,IF(T374="Mayor",80%,IF(T374="Moderado",60%,IF(T374="Menor",40%,IF(T374="Leve",20%,"")))))</f>
        <v>0.2</v>
      </c>
      <c r="V374" s="798" t="s">
        <v>328</v>
      </c>
      <c r="W374" s="1365">
        <f>IF(V374="Catastrófico",100%,IF(V374="Mayor",80%,IF(V374="Moderado",60%,IF(V374="Menor",40%,IF(V374="Leve",20%,"")))))</f>
        <v>0.2</v>
      </c>
      <c r="X374" s="864" t="str">
        <f>IF(Y374=100%,"Catastrófico",IF(Y374=80%,"Mayor",IF(Y374=60%,"Moderado",IF(Y374=40%,"Menor",IF(Y374=20%,"Leve","")))))</f>
        <v>Leve</v>
      </c>
      <c r="Y374" s="1365">
        <f>IF(AND(U374="",W374=""),"",MAX(U374,W374))</f>
        <v>0.2</v>
      </c>
      <c r="Z374" s="1365" t="str">
        <f>CONCATENATE(R374,X374)</f>
        <v>BajaLeve</v>
      </c>
      <c r="AA374" s="852" t="str">
        <f>IF(Z374="Muy AltaLeve","Alto",IF(Z374="Muy AltaMenor","Alto",IF(Z374="Muy AltaModerado","Alto",IF(Z374="Muy AltaMayor","Alto",IF(Z374="Muy AltaCatastrófico","Extremo",IF(Z374="AltaLeve","Moderado",IF(Z374="AltaMenor","Moderado",IF(Z374="AltaModerado","Alto",IF(Z374="AltaMayor","Alto",IF(Z374="AltaCatastrófico","Extremo",IF(Z374="MediaLeve","Moderado",IF(Z374="MediaMenor","Moderado",IF(Z374="MediaModerado","Moderado",IF(Z374="MediaMayor","Alto",IF(Z374="MediaCatastrófico","Extremo",IF(Z374="BajaLeve","Bajo",IF(Z374="BajaMenor","Moderado",IF(Z374="BajaModerado","Moderado",IF(Z374="BajaMayor","Alto",IF(Z374="BajaCatastrófico","Extremo",IF(Z374="Muy BajaLeve","Bajo",IF(Z374="Muy BajaMenor","Bajo",IF(Z374="Muy BajaModerado","Moderado",IF(Z374="Muy BajaMayor","Alto",IF(Z374="Muy BajaCatastrófico","Extremo","")))))))))))))))))))))))))</f>
        <v>Bajo</v>
      </c>
      <c r="AB374" s="370">
        <v>1</v>
      </c>
      <c r="AC374" s="9" t="s">
        <v>1709</v>
      </c>
      <c r="AD374" s="9">
        <v>1.2</v>
      </c>
      <c r="AE374" s="9" t="s">
        <v>1710</v>
      </c>
      <c r="AF374" s="100" t="str">
        <f t="shared" si="44"/>
        <v>Probabilidad</v>
      </c>
      <c r="AG374" s="10" t="s">
        <v>286</v>
      </c>
      <c r="AH374" s="759">
        <f t="shared" si="45"/>
        <v>0.15</v>
      </c>
      <c r="AI374" s="10" t="s">
        <v>217</v>
      </c>
      <c r="AJ374" s="759">
        <f t="shared" si="46"/>
        <v>0.15</v>
      </c>
      <c r="AK374" s="102">
        <f t="shared" si="47"/>
        <v>0.3</v>
      </c>
      <c r="AL374" s="101">
        <f>IFERROR(IF(AF374="Probabilidad",(S374-(+S374*AK374)),IF(AF374="Impacto",S374,"")),"")</f>
        <v>0.28000000000000003</v>
      </c>
      <c r="AM374" s="101">
        <f>IFERROR(IF(AF374="Impacto",(Y374-(+Y374*AK374)),IF(AF374="Probabilidad",Y374,"")),"")</f>
        <v>0.2</v>
      </c>
      <c r="AN374" s="51" t="s">
        <v>952</v>
      </c>
      <c r="AO374" s="51" t="s">
        <v>247</v>
      </c>
      <c r="AP374" s="51" t="s">
        <v>243</v>
      </c>
      <c r="AQ374" s="51" t="s">
        <v>221</v>
      </c>
      <c r="AR374" s="866" t="s">
        <v>1979</v>
      </c>
      <c r="AS374" s="854">
        <f>S374</f>
        <v>0.4</v>
      </c>
      <c r="AT374" s="854">
        <f>IF(AL374="","",MIN(AL374:AL379))</f>
        <v>0.16800000000000001</v>
      </c>
      <c r="AU374" s="851" t="str">
        <f>IFERROR(IF(AT374="","",IF(AT374&lt;=0.2,"Muy Baja",IF(AT374&lt;=0.4,"Baja",IF(AT374&lt;=0.6,"Media",IF(AT374&lt;=0.8,"Alta","Muy Alta"))))),"")</f>
        <v>Muy Baja</v>
      </c>
      <c r="AV374" s="854">
        <f>Y374</f>
        <v>0.2</v>
      </c>
      <c r="AW374" s="854">
        <f>IF(AM374="","",MIN(AM374:AM379))</f>
        <v>0.2</v>
      </c>
      <c r="AX374" s="851" t="str">
        <f>IFERROR(IF(AW374="","",IF(AW374&lt;=0.2,"Leve",IF(AW374&lt;=0.4,"Menor",IF(AW374&lt;=0.6,"Moderado",IF(AW374&lt;=0.8,"Mayor","Catastrófico"))))),"")</f>
        <v>Leve</v>
      </c>
      <c r="AY374" s="851" t="str">
        <f>AA374</f>
        <v>Bajo</v>
      </c>
      <c r="AZ374" s="851" t="str">
        <f>IFERROR(IF(OR(AND(AU374="Muy Baja",AX374="Leve"),AND(AU374="Muy Baja",AX374="Menor"),AND(AU374="Baja",AX374="Leve")),"Bajo",IF(OR(AND(AU374="Muy baja",AX374="Moderado"),AND(AU374="Baja",AX374="Menor"),AND(AU374="Baja",AX374="Moderado"),AND(AU374="Media",AX374="Leve"),AND(AU374="Media",AX374="Menor"),AND(AU374="Media",AX374="Moderado"),AND(AU374="Alta",AX374="Leve"),AND(AU374="Alta",AX374="Menor")),"Moderado",IF(OR(AND(AU374="Muy Baja",AX374="Mayor"),AND(AU374="Baja",AX374="Mayor"),AND(AU374="Media",AX374="Mayor"),AND(AU374="Alta",AX374="Moderado"),AND(AU374="Alta",AX374="Mayor"),AND(AU374="Muy Alta",AX374="Leve"),AND(AU374="Muy Alta",AX374="Menor"),AND(AU374="Muy Alta",AX374="Moderado"),AND(AU374="Muy Alta",AX374="Mayor")),"Alto",IF(OR(AND(AU374="Muy Baja",AX374="Catastrófico"),AND(AU374="Baja",AX374="Catastrófico"),AND(AU374="Media",AX374="Catastrófico"),AND(AU374="Alta",AX374="Catastrófico"),AND(AU374="Muy Alta",AX374="Catastrófico")),"Extremo","")))),"")</f>
        <v>Bajo</v>
      </c>
      <c r="BA374" s="797" t="s">
        <v>257</v>
      </c>
      <c r="BB374" s="47"/>
      <c r="BC374" s="47"/>
      <c r="BD374" s="104" t="str">
        <f t="shared" si="48"/>
        <v/>
      </c>
      <c r="BE374" s="9"/>
      <c r="BF374" s="9"/>
      <c r="BG374" s="9"/>
      <c r="BH374" s="9"/>
      <c r="BI374" s="47"/>
      <c r="BJ374" s="47"/>
      <c r="BK374" s="47"/>
      <c r="BL374" s="47"/>
      <c r="BM374" s="49"/>
      <c r="BN374" s="49"/>
      <c r="BO374" s="49"/>
      <c r="BP374" s="49"/>
      <c r="BQ374" s="105" t="str">
        <f t="shared" si="49"/>
        <v/>
      </c>
      <c r="BR374" s="761" t="str">
        <f t="shared" si="50"/>
        <v/>
      </c>
      <c r="BS374" s="818" t="s">
        <v>609</v>
      </c>
      <c r="BT374" s="803" t="s">
        <v>2921</v>
      </c>
      <c r="BU374" s="803" t="s">
        <v>278</v>
      </c>
      <c r="BV374" s="806" t="s">
        <v>278</v>
      </c>
    </row>
    <row r="375" spans="1:74" ht="171.75" x14ac:dyDescent="0.25">
      <c r="A375" s="1062"/>
      <c r="B375" s="928"/>
      <c r="C375" s="1232"/>
      <c r="D375" s="1086"/>
      <c r="E375" s="1086"/>
      <c r="F375" s="834"/>
      <c r="G375" s="804"/>
      <c r="H375" s="798"/>
      <c r="I375" s="798"/>
      <c r="J375" s="840"/>
      <c r="K375" s="1253"/>
      <c r="L375" s="804"/>
      <c r="M375" s="874"/>
      <c r="N375" s="804"/>
      <c r="O375" s="804"/>
      <c r="P375" s="868"/>
      <c r="Q375" s="880"/>
      <c r="R375" s="798"/>
      <c r="S375" s="1365"/>
      <c r="T375" s="798"/>
      <c r="U375" s="1365"/>
      <c r="V375" s="798"/>
      <c r="W375" s="1365"/>
      <c r="X375" s="864"/>
      <c r="Y375" s="1365"/>
      <c r="Z375" s="1365"/>
      <c r="AA375" s="852"/>
      <c r="AB375" s="371">
        <v>2</v>
      </c>
      <c r="AC375" s="132" t="s">
        <v>2001</v>
      </c>
      <c r="AD375" s="132">
        <v>3</v>
      </c>
      <c r="AE375" s="132" t="s">
        <v>1921</v>
      </c>
      <c r="AF375" s="147" t="str">
        <f t="shared" si="44"/>
        <v>Probabilidad</v>
      </c>
      <c r="AG375" s="153" t="s">
        <v>216</v>
      </c>
      <c r="AH375" s="760">
        <f t="shared" si="45"/>
        <v>0.25</v>
      </c>
      <c r="AI375" s="153" t="s">
        <v>217</v>
      </c>
      <c r="AJ375" s="760">
        <f t="shared" si="46"/>
        <v>0.15</v>
      </c>
      <c r="AK375" s="149">
        <f t="shared" si="47"/>
        <v>0.4</v>
      </c>
      <c r="AL375" s="154">
        <f>IFERROR(IF(AND(AF374="Probabilidad",AF375="Probabilidad"),(AL374-(+AL374*AK375)),IF(AF375="Probabilidad",(S374-(+S374*AK375)),IF(AF375="Impacto",AL374,""))),"")</f>
        <v>0.16800000000000001</v>
      </c>
      <c r="AM375" s="154">
        <f>IFERROR(IF(AND(AF374="Impacto",AF375="Impacto"),(AM374-(+AM374*AK375)),IF(AF375="Impacto",(Y374-(+Y374*AK375)),IF(AF375="Probabilidad",AM374,""))),"")</f>
        <v>0.2</v>
      </c>
      <c r="AN375" s="155" t="s">
        <v>952</v>
      </c>
      <c r="AO375" s="155" t="s">
        <v>296</v>
      </c>
      <c r="AP375" s="155" t="s">
        <v>243</v>
      </c>
      <c r="AQ375" s="155" t="s">
        <v>221</v>
      </c>
      <c r="AR375" s="837"/>
      <c r="AS375" s="855"/>
      <c r="AT375" s="855"/>
      <c r="AU375" s="852"/>
      <c r="AV375" s="855"/>
      <c r="AW375" s="855"/>
      <c r="AX375" s="852"/>
      <c r="AY375" s="852"/>
      <c r="AZ375" s="852"/>
      <c r="BA375" s="798"/>
      <c r="BB375" s="131"/>
      <c r="BC375" s="131"/>
      <c r="BD375" s="175" t="str">
        <f t="shared" si="48"/>
        <v/>
      </c>
      <c r="BE375" s="151"/>
      <c r="BF375" s="151"/>
      <c r="BG375" s="151"/>
      <c r="BH375" s="151"/>
      <c r="BI375" s="131"/>
      <c r="BJ375" s="131"/>
      <c r="BK375" s="131"/>
      <c r="BL375" s="131"/>
      <c r="BM375" s="157"/>
      <c r="BN375" s="157"/>
      <c r="BO375" s="157"/>
      <c r="BP375" s="157"/>
      <c r="BQ375" s="158" t="str">
        <f t="shared" si="49"/>
        <v/>
      </c>
      <c r="BR375" s="762" t="str">
        <f t="shared" si="50"/>
        <v/>
      </c>
      <c r="BS375" s="819"/>
      <c r="BT375" s="804"/>
      <c r="BU375" s="804"/>
      <c r="BV375" s="807"/>
    </row>
    <row r="376" spans="1:74" x14ac:dyDescent="0.25">
      <c r="A376" s="1062"/>
      <c r="B376" s="928"/>
      <c r="C376" s="1232"/>
      <c r="D376" s="1086"/>
      <c r="E376" s="1086"/>
      <c r="F376" s="834"/>
      <c r="G376" s="804"/>
      <c r="H376" s="798"/>
      <c r="I376" s="798"/>
      <c r="J376" s="840"/>
      <c r="K376" s="1253"/>
      <c r="L376" s="804"/>
      <c r="M376" s="874"/>
      <c r="N376" s="804"/>
      <c r="O376" s="804"/>
      <c r="P376" s="868"/>
      <c r="Q376" s="880"/>
      <c r="R376" s="798"/>
      <c r="S376" s="1365"/>
      <c r="T376" s="798"/>
      <c r="U376" s="1365"/>
      <c r="V376" s="798"/>
      <c r="W376" s="1365"/>
      <c r="X376" s="864"/>
      <c r="Y376" s="1365"/>
      <c r="Z376" s="1365"/>
      <c r="AA376" s="852"/>
      <c r="AB376" s="371">
        <v>3</v>
      </c>
      <c r="AC376" s="151"/>
      <c r="AD376" s="151"/>
      <c r="AE376" s="151"/>
      <c r="AF376" s="147" t="str">
        <f t="shared" si="44"/>
        <v/>
      </c>
      <c r="AG376" s="153"/>
      <c r="AH376" s="760" t="str">
        <f t="shared" si="45"/>
        <v/>
      </c>
      <c r="AI376" s="153"/>
      <c r="AJ376" s="760" t="str">
        <f t="shared" si="46"/>
        <v/>
      </c>
      <c r="AK376" s="149" t="str">
        <f t="shared" si="47"/>
        <v/>
      </c>
      <c r="AL376" s="154" t="str">
        <f>IFERROR(IF(AND(AF375="Probabilidad",AF376="Probabilidad"),(AL375-(+AL375*AK376)),IF(AND(AF375="Impacto",AF376="Probabilidad"),(AL374-(+AL374*AK376)),IF(AF376="Impacto",AL375,""))),"")</f>
        <v/>
      </c>
      <c r="AM376" s="154" t="str">
        <f>IFERROR(IF(AND(AF375="Impacto",AF376="Impacto"),(AM375-(+AM375*AK376)),IF(AND(AF375="Probabilidad",AF376="Impacto"),(AM374-(+AM374*AK376)),IF(AF376="Probabilidad",AM375,""))),"")</f>
        <v/>
      </c>
      <c r="AN376" s="155"/>
      <c r="AO376" s="155"/>
      <c r="AP376" s="155"/>
      <c r="AQ376" s="155"/>
      <c r="AR376" s="837"/>
      <c r="AS376" s="855"/>
      <c r="AT376" s="855"/>
      <c r="AU376" s="852"/>
      <c r="AV376" s="855"/>
      <c r="AW376" s="855"/>
      <c r="AX376" s="852"/>
      <c r="AY376" s="852"/>
      <c r="AZ376" s="852"/>
      <c r="BA376" s="798"/>
      <c r="BB376" s="131"/>
      <c r="BC376" s="131"/>
      <c r="BD376" s="175" t="str">
        <f t="shared" si="48"/>
        <v/>
      </c>
      <c r="BE376" s="151"/>
      <c r="BF376" s="151"/>
      <c r="BG376" s="151"/>
      <c r="BH376" s="151"/>
      <c r="BI376" s="131"/>
      <c r="BJ376" s="131"/>
      <c r="BK376" s="131"/>
      <c r="BL376" s="131"/>
      <c r="BM376" s="157"/>
      <c r="BN376" s="157"/>
      <c r="BO376" s="157"/>
      <c r="BP376" s="157"/>
      <c r="BQ376" s="158" t="str">
        <f t="shared" si="49"/>
        <v/>
      </c>
      <c r="BR376" s="762" t="str">
        <f t="shared" si="50"/>
        <v/>
      </c>
      <c r="BS376" s="819"/>
      <c r="BT376" s="804"/>
      <c r="BU376" s="804"/>
      <c r="BV376" s="807"/>
    </row>
    <row r="377" spans="1:74" x14ac:dyDescent="0.25">
      <c r="A377" s="1062"/>
      <c r="B377" s="928"/>
      <c r="C377" s="1232"/>
      <c r="D377" s="1086"/>
      <c r="E377" s="1086"/>
      <c r="F377" s="834"/>
      <c r="G377" s="804"/>
      <c r="H377" s="798"/>
      <c r="I377" s="798"/>
      <c r="J377" s="840"/>
      <c r="K377" s="1253"/>
      <c r="L377" s="804"/>
      <c r="M377" s="874"/>
      <c r="N377" s="804"/>
      <c r="O377" s="804"/>
      <c r="P377" s="868"/>
      <c r="Q377" s="880"/>
      <c r="R377" s="798"/>
      <c r="S377" s="1365"/>
      <c r="T377" s="798"/>
      <c r="U377" s="1365"/>
      <c r="V377" s="798"/>
      <c r="W377" s="1365"/>
      <c r="X377" s="864"/>
      <c r="Y377" s="1365"/>
      <c r="Z377" s="1365"/>
      <c r="AA377" s="852"/>
      <c r="AB377" s="371">
        <v>4</v>
      </c>
      <c r="AC377" s="151"/>
      <c r="AD377" s="151"/>
      <c r="AE377" s="151"/>
      <c r="AF377" s="147" t="str">
        <f t="shared" si="44"/>
        <v/>
      </c>
      <c r="AG377" s="153"/>
      <c r="AH377" s="760" t="str">
        <f t="shared" si="45"/>
        <v/>
      </c>
      <c r="AI377" s="153"/>
      <c r="AJ377" s="760" t="str">
        <f t="shared" si="46"/>
        <v/>
      </c>
      <c r="AK377" s="149" t="str">
        <f t="shared" si="47"/>
        <v/>
      </c>
      <c r="AL377" s="154" t="str">
        <f>IFERROR(IF(AND(AF376="Probabilidad",AF377="Probabilidad"),(AL376-(+AL376*AK377)),IF(AND(AF376="Impacto",AF377="Probabilidad"),(AL375-(+AL375*AK377)),IF(AF377="Impacto",AL376,""))),"")</f>
        <v/>
      </c>
      <c r="AM377" s="154" t="str">
        <f>IFERROR(IF(AND(AF376="Impacto",AF377="Impacto"),(AM376-(+AM376*AK377)),IF(AND(AF376="Probabilidad",AF377="Impacto"),(AM375-(+AM375*AK377)),IF(AF377="Probabilidad",AM376,""))),"")</f>
        <v/>
      </c>
      <c r="AN377" s="155"/>
      <c r="AO377" s="155"/>
      <c r="AP377" s="155"/>
      <c r="AQ377" s="155"/>
      <c r="AR377" s="837"/>
      <c r="AS377" s="855"/>
      <c r="AT377" s="855"/>
      <c r="AU377" s="852"/>
      <c r="AV377" s="855"/>
      <c r="AW377" s="855"/>
      <c r="AX377" s="852"/>
      <c r="AY377" s="852"/>
      <c r="AZ377" s="852"/>
      <c r="BA377" s="798"/>
      <c r="BB377" s="131"/>
      <c r="BC377" s="131"/>
      <c r="BD377" s="175" t="str">
        <f t="shared" si="48"/>
        <v/>
      </c>
      <c r="BE377" s="151"/>
      <c r="BF377" s="151"/>
      <c r="BG377" s="151"/>
      <c r="BH377" s="151"/>
      <c r="BI377" s="131"/>
      <c r="BJ377" s="131"/>
      <c r="BK377" s="131"/>
      <c r="BL377" s="131"/>
      <c r="BM377" s="157"/>
      <c r="BN377" s="157"/>
      <c r="BO377" s="157"/>
      <c r="BP377" s="157"/>
      <c r="BQ377" s="158" t="str">
        <f t="shared" si="49"/>
        <v/>
      </c>
      <c r="BR377" s="762" t="str">
        <f t="shared" si="50"/>
        <v/>
      </c>
      <c r="BS377" s="819"/>
      <c r="BT377" s="804"/>
      <c r="BU377" s="804"/>
      <c r="BV377" s="807"/>
    </row>
    <row r="378" spans="1:74" x14ac:dyDescent="0.25">
      <c r="A378" s="1062"/>
      <c r="B378" s="928"/>
      <c r="C378" s="1232"/>
      <c r="D378" s="1086"/>
      <c r="E378" s="1086"/>
      <c r="F378" s="834"/>
      <c r="G378" s="804"/>
      <c r="H378" s="798"/>
      <c r="I378" s="798"/>
      <c r="J378" s="840"/>
      <c r="K378" s="1253"/>
      <c r="L378" s="804"/>
      <c r="M378" s="874"/>
      <c r="N378" s="804"/>
      <c r="O378" s="804"/>
      <c r="P378" s="868"/>
      <c r="Q378" s="880"/>
      <c r="R378" s="798"/>
      <c r="S378" s="1365"/>
      <c r="T378" s="798"/>
      <c r="U378" s="1365"/>
      <c r="V378" s="798"/>
      <c r="W378" s="1365"/>
      <c r="X378" s="864"/>
      <c r="Y378" s="1365"/>
      <c r="Z378" s="1365"/>
      <c r="AA378" s="852"/>
      <c r="AB378" s="371">
        <v>5</v>
      </c>
      <c r="AC378" s="151"/>
      <c r="AD378" s="151"/>
      <c r="AE378" s="151"/>
      <c r="AF378" s="147" t="str">
        <f t="shared" si="44"/>
        <v/>
      </c>
      <c r="AG378" s="153"/>
      <c r="AH378" s="760" t="str">
        <f t="shared" si="45"/>
        <v/>
      </c>
      <c r="AI378" s="153"/>
      <c r="AJ378" s="760" t="str">
        <f t="shared" si="46"/>
        <v/>
      </c>
      <c r="AK378" s="149" t="str">
        <f t="shared" si="47"/>
        <v/>
      </c>
      <c r="AL378" s="154" t="str">
        <f>IFERROR(IF(AND(AF377="Probabilidad",AF378="Probabilidad"),(AL377-(+AL377*AK378)),IF(AND(AF377="Impacto",AF378="Probabilidad"),(AL376-(+AL376*AK378)),IF(AF378="Impacto",AL377,""))),"")</f>
        <v/>
      </c>
      <c r="AM378" s="154" t="str">
        <f>IFERROR(IF(AND(AF377="Impacto",AF378="Impacto"),(AM377-(+AM377*AK378)),IF(AND(AF377="Probabilidad",AF378="Impacto"),(AM376-(+AM376*AK378)),IF(AF378="Probabilidad",AM377,""))),"")</f>
        <v/>
      </c>
      <c r="AN378" s="155"/>
      <c r="AO378" s="155"/>
      <c r="AP378" s="155"/>
      <c r="AQ378" s="155"/>
      <c r="AR378" s="837"/>
      <c r="AS378" s="855"/>
      <c r="AT378" s="855"/>
      <c r="AU378" s="852"/>
      <c r="AV378" s="855"/>
      <c r="AW378" s="855"/>
      <c r="AX378" s="852"/>
      <c r="AY378" s="852"/>
      <c r="AZ378" s="852"/>
      <c r="BA378" s="798"/>
      <c r="BB378" s="131"/>
      <c r="BC378" s="131"/>
      <c r="BD378" s="175" t="str">
        <f t="shared" si="48"/>
        <v/>
      </c>
      <c r="BE378" s="151"/>
      <c r="BF378" s="151"/>
      <c r="BG378" s="151"/>
      <c r="BH378" s="151"/>
      <c r="BI378" s="131"/>
      <c r="BJ378" s="131"/>
      <c r="BK378" s="131"/>
      <c r="BL378" s="131"/>
      <c r="BM378" s="157"/>
      <c r="BN378" s="157"/>
      <c r="BO378" s="157"/>
      <c r="BP378" s="157"/>
      <c r="BQ378" s="158" t="str">
        <f t="shared" si="49"/>
        <v/>
      </c>
      <c r="BR378" s="762" t="str">
        <f t="shared" si="50"/>
        <v/>
      </c>
      <c r="BS378" s="819"/>
      <c r="BT378" s="804"/>
      <c r="BU378" s="804"/>
      <c r="BV378" s="807"/>
    </row>
    <row r="379" spans="1:74" ht="15.75" thickBot="1" x14ac:dyDescent="0.3">
      <c r="A379" s="1062"/>
      <c r="B379" s="928"/>
      <c r="C379" s="1232"/>
      <c r="D379" s="1086"/>
      <c r="E379" s="1086"/>
      <c r="F379" s="834"/>
      <c r="G379" s="804"/>
      <c r="H379" s="798"/>
      <c r="I379" s="798"/>
      <c r="J379" s="841"/>
      <c r="K379" s="1253"/>
      <c r="L379" s="804"/>
      <c r="M379" s="875"/>
      <c r="N379" s="804"/>
      <c r="O379" s="804"/>
      <c r="P379" s="868"/>
      <c r="Q379" s="880"/>
      <c r="R379" s="798"/>
      <c r="S379" s="1365"/>
      <c r="T379" s="798"/>
      <c r="U379" s="1365"/>
      <c r="V379" s="798"/>
      <c r="W379" s="1365"/>
      <c r="X379" s="864"/>
      <c r="Y379" s="1365"/>
      <c r="Z379" s="1365"/>
      <c r="AA379" s="852"/>
      <c r="AB379" s="372">
        <v>6</v>
      </c>
      <c r="AC379" s="162"/>
      <c r="AD379" s="162"/>
      <c r="AE379" s="162"/>
      <c r="AF379" s="177" t="str">
        <f t="shared" si="44"/>
        <v/>
      </c>
      <c r="AG379" s="165"/>
      <c r="AH379" s="763" t="str">
        <f t="shared" si="45"/>
        <v/>
      </c>
      <c r="AI379" s="165"/>
      <c r="AJ379" s="763" t="str">
        <f t="shared" si="46"/>
        <v/>
      </c>
      <c r="AK379" s="166" t="str">
        <f t="shared" si="47"/>
        <v/>
      </c>
      <c r="AL379" s="154" t="str">
        <f>IFERROR(IF(AND(AF378="Probabilidad",AF379="Probabilidad"),(AL378-(+AL378*AK379)),IF(AND(AF378="Impacto",AF379="Probabilidad"),(AL377-(+AL377*AK379)),IF(AF379="Impacto",AL378,""))),"")</f>
        <v/>
      </c>
      <c r="AM379" s="154" t="str">
        <f>IFERROR(IF(AND(AF378="Impacto",AF379="Impacto"),(AM378-(+AM378*AK379)),IF(AND(AF378="Probabilidad",AF379="Impacto"),(AM377-(+AM377*AK379)),IF(AF379="Probabilidad",AM378,""))),"")</f>
        <v/>
      </c>
      <c r="AN379" s="52"/>
      <c r="AO379" s="52"/>
      <c r="AP379" s="52"/>
      <c r="AQ379" s="52"/>
      <c r="AR379" s="838"/>
      <c r="AS379" s="856"/>
      <c r="AT379" s="856"/>
      <c r="AU379" s="853"/>
      <c r="AV379" s="856"/>
      <c r="AW379" s="856"/>
      <c r="AX379" s="853"/>
      <c r="AY379" s="853"/>
      <c r="AZ379" s="853"/>
      <c r="BA379" s="799"/>
      <c r="BB379" s="169"/>
      <c r="BC379" s="169"/>
      <c r="BD379" s="178" t="str">
        <f t="shared" si="48"/>
        <v/>
      </c>
      <c r="BE379" s="162"/>
      <c r="BF379" s="162"/>
      <c r="BG379" s="162"/>
      <c r="BH379" s="162"/>
      <c r="BI379" s="169"/>
      <c r="BJ379" s="169"/>
      <c r="BK379" s="169"/>
      <c r="BL379" s="169"/>
      <c r="BM379" s="170"/>
      <c r="BN379" s="170"/>
      <c r="BO379" s="170"/>
      <c r="BP379" s="170"/>
      <c r="BQ379" s="171" t="str">
        <f t="shared" si="49"/>
        <v/>
      </c>
      <c r="BR379" s="764" t="str">
        <f t="shared" si="50"/>
        <v/>
      </c>
      <c r="BS379" s="820"/>
      <c r="BT379" s="805"/>
      <c r="BU379" s="805"/>
      <c r="BV379" s="808"/>
    </row>
    <row r="380" spans="1:74" ht="171.75" x14ac:dyDescent="0.25">
      <c r="A380" s="1062"/>
      <c r="B380" s="928"/>
      <c r="C380" s="1232"/>
      <c r="D380" s="1086" t="s">
        <v>1533</v>
      </c>
      <c r="E380" s="1086" t="s">
        <v>896</v>
      </c>
      <c r="F380" s="834">
        <v>5</v>
      </c>
      <c r="G380" s="804" t="s">
        <v>2002</v>
      </c>
      <c r="H380" s="798" t="s">
        <v>1376</v>
      </c>
      <c r="I380" s="798" t="s">
        <v>1347</v>
      </c>
      <c r="J380" s="839" t="s">
        <v>3033</v>
      </c>
      <c r="K380" s="1253" t="s">
        <v>324</v>
      </c>
      <c r="L380" s="804" t="s">
        <v>618</v>
      </c>
      <c r="M380" s="873" t="s">
        <v>1535</v>
      </c>
      <c r="N380" s="804" t="s">
        <v>2003</v>
      </c>
      <c r="O380" s="804" t="s">
        <v>2004</v>
      </c>
      <c r="P380" s="868" t="s">
        <v>609</v>
      </c>
      <c r="Q380" s="880" t="s">
        <v>609</v>
      </c>
      <c r="R380" s="798" t="s">
        <v>353</v>
      </c>
      <c r="S380" s="1365">
        <f>IF(R380="Muy Alta",100%,IF(R380="Alta",80%,IF(R380="Media",60%,IF(R380="Baja",40%,IF(R380="Muy Baja",20%,"")))))</f>
        <v>0.8</v>
      </c>
      <c r="T380" s="798" t="s">
        <v>328</v>
      </c>
      <c r="U380" s="1365">
        <f>IF(T380="Catastrófico",100%,IF(T380="Mayor",80%,IF(T380="Moderado",60%,IF(T380="Menor",40%,IF(T380="Leve",20%,"")))))</f>
        <v>0.2</v>
      </c>
      <c r="V380" s="798" t="s">
        <v>328</v>
      </c>
      <c r="W380" s="1365">
        <f>IF(V380="Catastrófico",100%,IF(V380="Mayor",80%,IF(V380="Moderado",60%,IF(V380="Menor",40%,IF(V380="Leve",20%,"")))))</f>
        <v>0.2</v>
      </c>
      <c r="X380" s="864" t="str">
        <f>IF(Y380=100%,"Catastrófico",IF(Y380=80%,"Mayor",IF(Y380=60%,"Moderado",IF(Y380=40%,"Menor",IF(Y380=20%,"Leve","")))))</f>
        <v>Leve</v>
      </c>
      <c r="Y380" s="1365">
        <f>IF(AND(U380="",W380=""),"",MAX(U380,W380))</f>
        <v>0.2</v>
      </c>
      <c r="Z380" s="1365" t="str">
        <f>CONCATENATE(R380,X380)</f>
        <v>AltaLeve</v>
      </c>
      <c r="AA380" s="852" t="str">
        <f>IF(Z380="Muy AltaLeve","Alto",IF(Z380="Muy AltaMenor","Alto",IF(Z380="Muy AltaModerado","Alto",IF(Z380="Muy AltaMayor","Alto",IF(Z380="Muy AltaCatastrófico","Extremo",IF(Z380="AltaLeve","Moderado",IF(Z380="AltaMenor","Moderado",IF(Z380="AltaModerado","Alto",IF(Z380="AltaMayor","Alto",IF(Z380="AltaCatastrófico","Extremo",IF(Z380="MediaLeve","Moderado",IF(Z380="MediaMenor","Moderado",IF(Z380="MediaModerado","Moderado",IF(Z380="MediaMayor","Alto",IF(Z380="MediaCatastrófico","Extremo",IF(Z380="BajaLeve","Bajo",IF(Z380="BajaMenor","Moderado",IF(Z380="BajaModerado","Moderado",IF(Z380="BajaMayor","Alto",IF(Z380="BajaCatastrófico","Extremo",IF(Z380="Muy BajaLeve","Bajo",IF(Z380="Muy BajaMenor","Bajo",IF(Z380="Muy BajaModerado","Moderado",IF(Z380="Muy BajaMayor","Alto",IF(Z380="Muy BajaCatastrófico","Extremo","")))))))))))))))))))))))))</f>
        <v>Moderado</v>
      </c>
      <c r="AB380" s="370">
        <v>1</v>
      </c>
      <c r="AC380" s="9" t="s">
        <v>2005</v>
      </c>
      <c r="AD380" s="9">
        <v>1.2</v>
      </c>
      <c r="AE380" s="9" t="s">
        <v>1793</v>
      </c>
      <c r="AF380" s="234" t="str">
        <f t="shared" si="44"/>
        <v>Probabilidad</v>
      </c>
      <c r="AG380" s="235" t="s">
        <v>216</v>
      </c>
      <c r="AH380" s="759">
        <f t="shared" si="45"/>
        <v>0.25</v>
      </c>
      <c r="AI380" s="235" t="s">
        <v>217</v>
      </c>
      <c r="AJ380" s="759">
        <f t="shared" si="46"/>
        <v>0.15</v>
      </c>
      <c r="AK380" s="102">
        <f t="shared" si="47"/>
        <v>0.4</v>
      </c>
      <c r="AL380" s="101">
        <f>IFERROR(IF(AF380="Probabilidad",(S380-(+S380*AK380)),IF(AF380="Impacto",S380,"")),"")</f>
        <v>0.48</v>
      </c>
      <c r="AM380" s="101">
        <f>IFERROR(IF(AF380="Impacto",(Y380-(+Y380*AK380)),IF(AF380="Probabilidad",Y380,"")),"")</f>
        <v>0.2</v>
      </c>
      <c r="AN380" s="51" t="s">
        <v>218</v>
      </c>
      <c r="AO380" s="51" t="s">
        <v>296</v>
      </c>
      <c r="AP380" s="51" t="s">
        <v>243</v>
      </c>
      <c r="AQ380" s="51" t="s">
        <v>221</v>
      </c>
      <c r="AR380" s="866" t="s">
        <v>1979</v>
      </c>
      <c r="AS380" s="854">
        <f>S380</f>
        <v>0.8</v>
      </c>
      <c r="AT380" s="854">
        <f>IF(AL380="","",MIN(AL380:AL385))</f>
        <v>0.20159999999999997</v>
      </c>
      <c r="AU380" s="851" t="str">
        <f>IFERROR(IF(AT380="","",IF(AT380&lt;=0.2,"Muy Baja",IF(AT380&lt;=0.4,"Baja",IF(AT380&lt;=0.6,"Media",IF(AT380&lt;=0.8,"Alta","Muy Alta"))))),"")</f>
        <v>Baja</v>
      </c>
      <c r="AV380" s="854">
        <f>Y380</f>
        <v>0.2</v>
      </c>
      <c r="AW380" s="854">
        <f>IF(AM380="","",MIN(AM380:AM385))</f>
        <v>0.15000000000000002</v>
      </c>
      <c r="AX380" s="851" t="str">
        <f>IFERROR(IF(AW380="","",IF(AW380&lt;=0.2,"Leve",IF(AW380&lt;=0.4,"Menor",IF(AW380&lt;=0.6,"Moderado",IF(AW380&lt;=0.8,"Mayor","Catastrófico"))))),"")</f>
        <v>Leve</v>
      </c>
      <c r="AY380" s="851" t="str">
        <f>AA380</f>
        <v>Moderado</v>
      </c>
      <c r="AZ380" s="851" t="str">
        <f>IFERROR(IF(OR(AND(AU380="Muy Baja",AX380="Leve"),AND(AU380="Muy Baja",AX380="Menor"),AND(AU380="Baja",AX380="Leve")),"Bajo",IF(OR(AND(AU380="Muy baja",AX380="Moderado"),AND(AU380="Baja",AX380="Menor"),AND(AU380="Baja",AX380="Moderado"),AND(AU380="Media",AX380="Leve"),AND(AU380="Media",AX380="Menor"),AND(AU380="Media",AX380="Moderado"),AND(AU380="Alta",AX380="Leve"),AND(AU380="Alta",AX380="Menor")),"Moderado",IF(OR(AND(AU380="Muy Baja",AX380="Mayor"),AND(AU380="Baja",AX380="Mayor"),AND(AU380="Media",AX380="Mayor"),AND(AU380="Alta",AX380="Moderado"),AND(AU380="Alta",AX380="Mayor"),AND(AU380="Muy Alta",AX380="Leve"),AND(AU380="Muy Alta",AX380="Menor"),AND(AU380="Muy Alta",AX380="Moderado"),AND(AU380="Muy Alta",AX380="Mayor")),"Alto",IF(OR(AND(AU380="Muy Baja",AX380="Catastrófico"),AND(AU380="Baja",AX380="Catastrófico"),AND(AU380="Media",AX380="Catastrófico"),AND(AU380="Alta",AX380="Catastrófico"),AND(AU380="Muy Alta",AX380="Catastrófico")),"Extremo","")))),"")</f>
        <v>Bajo</v>
      </c>
      <c r="BA380" s="797" t="s">
        <v>257</v>
      </c>
      <c r="BB380" s="47"/>
      <c r="BC380" s="47"/>
      <c r="BD380" s="104" t="str">
        <f t="shared" si="48"/>
        <v/>
      </c>
      <c r="BE380" s="9"/>
      <c r="BF380" s="9"/>
      <c r="BG380" s="9"/>
      <c r="BH380" s="9"/>
      <c r="BI380" s="47"/>
      <c r="BJ380" s="47"/>
      <c r="BK380" s="47"/>
      <c r="BL380" s="47"/>
      <c r="BM380" s="49"/>
      <c r="BN380" s="49"/>
      <c r="BO380" s="49"/>
      <c r="BP380" s="49"/>
      <c r="BQ380" s="105" t="str">
        <f t="shared" si="49"/>
        <v/>
      </c>
      <c r="BR380" s="761" t="str">
        <f t="shared" si="50"/>
        <v/>
      </c>
      <c r="BS380" s="818" t="s">
        <v>609</v>
      </c>
      <c r="BT380" s="803" t="s">
        <v>2921</v>
      </c>
      <c r="BU380" s="803" t="s">
        <v>278</v>
      </c>
      <c r="BV380" s="806" t="s">
        <v>278</v>
      </c>
    </row>
    <row r="381" spans="1:74" ht="171.75" x14ac:dyDescent="0.25">
      <c r="A381" s="1062"/>
      <c r="B381" s="928"/>
      <c r="C381" s="1232"/>
      <c r="D381" s="1086"/>
      <c r="E381" s="1086"/>
      <c r="F381" s="834"/>
      <c r="G381" s="804"/>
      <c r="H381" s="798"/>
      <c r="I381" s="798"/>
      <c r="J381" s="840"/>
      <c r="K381" s="1253"/>
      <c r="L381" s="804"/>
      <c r="M381" s="874"/>
      <c r="N381" s="804"/>
      <c r="O381" s="804"/>
      <c r="P381" s="868"/>
      <c r="Q381" s="880"/>
      <c r="R381" s="798"/>
      <c r="S381" s="1365"/>
      <c r="T381" s="798"/>
      <c r="U381" s="1365"/>
      <c r="V381" s="798"/>
      <c r="W381" s="1365"/>
      <c r="X381" s="864"/>
      <c r="Y381" s="1365"/>
      <c r="Z381" s="1365"/>
      <c r="AA381" s="852"/>
      <c r="AB381" s="371">
        <v>2</v>
      </c>
      <c r="AC381" s="151" t="s">
        <v>1940</v>
      </c>
      <c r="AD381" s="151">
        <v>3</v>
      </c>
      <c r="AE381" s="151" t="s">
        <v>1856</v>
      </c>
      <c r="AF381" s="147" t="str">
        <f t="shared" si="44"/>
        <v>Impacto</v>
      </c>
      <c r="AG381" s="153" t="s">
        <v>267</v>
      </c>
      <c r="AH381" s="760">
        <f t="shared" si="45"/>
        <v>0.1</v>
      </c>
      <c r="AI381" s="153" t="s">
        <v>217</v>
      </c>
      <c r="AJ381" s="760">
        <f t="shared" si="46"/>
        <v>0.15</v>
      </c>
      <c r="AK381" s="149">
        <f t="shared" si="47"/>
        <v>0.25</v>
      </c>
      <c r="AL381" s="154">
        <f>IFERROR(IF(AND(AF380="Probabilidad",AF381="Probabilidad"),(AL380-(+AL380*AK381)),IF(AF381="Probabilidad",(S380-(+S380*AK381)),IF(AF381="Impacto",AL380,""))),"")</f>
        <v>0.48</v>
      </c>
      <c r="AM381" s="154">
        <f>IFERROR(IF(AND(AF380="Impacto",AF381="Impacto"),(AM380-(+AM380*AK381)),IF(AF381="Impacto",(Y380-(+Y380*AK381)),IF(AF381="Probabilidad",AM380,""))),"")</f>
        <v>0.15000000000000002</v>
      </c>
      <c r="AN381" s="155" t="s">
        <v>218</v>
      </c>
      <c r="AO381" s="155" t="s">
        <v>296</v>
      </c>
      <c r="AP381" s="155" t="s">
        <v>243</v>
      </c>
      <c r="AQ381" s="155" t="s">
        <v>221</v>
      </c>
      <c r="AR381" s="837"/>
      <c r="AS381" s="855"/>
      <c r="AT381" s="855"/>
      <c r="AU381" s="852"/>
      <c r="AV381" s="855"/>
      <c r="AW381" s="855"/>
      <c r="AX381" s="852"/>
      <c r="AY381" s="852"/>
      <c r="AZ381" s="852"/>
      <c r="BA381" s="798"/>
      <c r="BB381" s="131"/>
      <c r="BC381" s="131"/>
      <c r="BD381" s="175" t="str">
        <f t="shared" si="48"/>
        <v/>
      </c>
      <c r="BE381" s="151"/>
      <c r="BF381" s="151"/>
      <c r="BG381" s="151"/>
      <c r="BH381" s="151"/>
      <c r="BI381" s="131"/>
      <c r="BJ381" s="131"/>
      <c r="BK381" s="131"/>
      <c r="BL381" s="131"/>
      <c r="BM381" s="157"/>
      <c r="BN381" s="157"/>
      <c r="BO381" s="157"/>
      <c r="BP381" s="157"/>
      <c r="BQ381" s="158" t="str">
        <f t="shared" si="49"/>
        <v/>
      </c>
      <c r="BR381" s="762" t="str">
        <f t="shared" si="50"/>
        <v/>
      </c>
      <c r="BS381" s="819"/>
      <c r="BT381" s="804"/>
      <c r="BU381" s="804"/>
      <c r="BV381" s="807"/>
    </row>
    <row r="382" spans="1:74" ht="171.75" x14ac:dyDescent="0.25">
      <c r="A382" s="1062"/>
      <c r="B382" s="928"/>
      <c r="C382" s="1232"/>
      <c r="D382" s="1086"/>
      <c r="E382" s="1086"/>
      <c r="F382" s="834"/>
      <c r="G382" s="804"/>
      <c r="H382" s="798"/>
      <c r="I382" s="798"/>
      <c r="J382" s="840"/>
      <c r="K382" s="1253"/>
      <c r="L382" s="804"/>
      <c r="M382" s="874"/>
      <c r="N382" s="804"/>
      <c r="O382" s="804"/>
      <c r="P382" s="868"/>
      <c r="Q382" s="880"/>
      <c r="R382" s="798"/>
      <c r="S382" s="1365"/>
      <c r="T382" s="798"/>
      <c r="U382" s="1365"/>
      <c r="V382" s="798"/>
      <c r="W382" s="1365"/>
      <c r="X382" s="864"/>
      <c r="Y382" s="1365"/>
      <c r="Z382" s="1365"/>
      <c r="AA382" s="852"/>
      <c r="AB382" s="371">
        <v>3</v>
      </c>
      <c r="AC382" s="151" t="s">
        <v>1968</v>
      </c>
      <c r="AD382" s="151">
        <v>1.2</v>
      </c>
      <c r="AE382" s="151" t="s">
        <v>1793</v>
      </c>
      <c r="AF382" s="147" t="str">
        <f t="shared" si="44"/>
        <v>Probabilidad</v>
      </c>
      <c r="AG382" s="153" t="s">
        <v>286</v>
      </c>
      <c r="AH382" s="760">
        <f t="shared" si="45"/>
        <v>0.15</v>
      </c>
      <c r="AI382" s="153" t="s">
        <v>217</v>
      </c>
      <c r="AJ382" s="760">
        <f t="shared" si="46"/>
        <v>0.15</v>
      </c>
      <c r="AK382" s="149">
        <f t="shared" si="47"/>
        <v>0.3</v>
      </c>
      <c r="AL382" s="154">
        <f>IFERROR(IF(AND(AF381="Probabilidad",AF382="Probabilidad"),(AL381-(+AL381*AK382)),IF(AND(AF381="Impacto",AF382="Probabilidad"),(AL380-(+AL380*AK382)),IF(AF382="Impacto",AL381,""))),"")</f>
        <v>0.33599999999999997</v>
      </c>
      <c r="AM382" s="154">
        <f>IFERROR(IF(AND(AF381="Impacto",AF382="Impacto"),(AM381-(+AM381*AK382)),IF(AND(AF381="Probabilidad",AF382="Impacto"),(AM380-(+AM380*AK382)),IF(AF382="Probabilidad",AM381,""))),"")</f>
        <v>0.15000000000000002</v>
      </c>
      <c r="AN382" s="155" t="s">
        <v>218</v>
      </c>
      <c r="AO382" s="155" t="s">
        <v>296</v>
      </c>
      <c r="AP382" s="155" t="s">
        <v>243</v>
      </c>
      <c r="AQ382" s="155" t="s">
        <v>221</v>
      </c>
      <c r="AR382" s="837"/>
      <c r="AS382" s="855"/>
      <c r="AT382" s="855"/>
      <c r="AU382" s="852"/>
      <c r="AV382" s="855"/>
      <c r="AW382" s="855"/>
      <c r="AX382" s="852"/>
      <c r="AY382" s="852"/>
      <c r="AZ382" s="852"/>
      <c r="BA382" s="798"/>
      <c r="BB382" s="131"/>
      <c r="BC382" s="131"/>
      <c r="BD382" s="175" t="str">
        <f t="shared" si="48"/>
        <v/>
      </c>
      <c r="BE382" s="151"/>
      <c r="BF382" s="151"/>
      <c r="BG382" s="151"/>
      <c r="BH382" s="151"/>
      <c r="BI382" s="131"/>
      <c r="BJ382" s="131"/>
      <c r="BK382" s="131"/>
      <c r="BL382" s="131"/>
      <c r="BM382" s="157"/>
      <c r="BN382" s="157"/>
      <c r="BO382" s="157"/>
      <c r="BP382" s="157"/>
      <c r="BQ382" s="158" t="str">
        <f t="shared" si="49"/>
        <v/>
      </c>
      <c r="BR382" s="762" t="str">
        <f t="shared" si="50"/>
        <v/>
      </c>
      <c r="BS382" s="819"/>
      <c r="BT382" s="804"/>
      <c r="BU382" s="804"/>
      <c r="BV382" s="807"/>
    </row>
    <row r="383" spans="1:74" ht="120" x14ac:dyDescent="0.25">
      <c r="A383" s="1062"/>
      <c r="B383" s="928"/>
      <c r="C383" s="1232"/>
      <c r="D383" s="1086"/>
      <c r="E383" s="1086"/>
      <c r="F383" s="834"/>
      <c r="G383" s="804"/>
      <c r="H383" s="798"/>
      <c r="I383" s="798"/>
      <c r="J383" s="840"/>
      <c r="K383" s="1253"/>
      <c r="L383" s="804"/>
      <c r="M383" s="874"/>
      <c r="N383" s="804"/>
      <c r="O383" s="804"/>
      <c r="P383" s="868"/>
      <c r="Q383" s="880"/>
      <c r="R383" s="798"/>
      <c r="S383" s="1365"/>
      <c r="T383" s="798"/>
      <c r="U383" s="1365"/>
      <c r="V383" s="798"/>
      <c r="W383" s="1365"/>
      <c r="X383" s="864"/>
      <c r="Y383" s="1365"/>
      <c r="Z383" s="1365"/>
      <c r="AA383" s="852"/>
      <c r="AB383" s="371">
        <v>4</v>
      </c>
      <c r="AC383" s="151" t="s">
        <v>1709</v>
      </c>
      <c r="AD383" s="151">
        <v>3</v>
      </c>
      <c r="AE383" s="151" t="s">
        <v>1620</v>
      </c>
      <c r="AF383" s="147" t="str">
        <f t="shared" si="44"/>
        <v>Probabilidad</v>
      </c>
      <c r="AG383" s="153" t="s">
        <v>216</v>
      </c>
      <c r="AH383" s="760">
        <f t="shared" si="45"/>
        <v>0.25</v>
      </c>
      <c r="AI383" s="153" t="s">
        <v>217</v>
      </c>
      <c r="AJ383" s="760">
        <f t="shared" si="46"/>
        <v>0.15</v>
      </c>
      <c r="AK383" s="149">
        <f t="shared" si="47"/>
        <v>0.4</v>
      </c>
      <c r="AL383" s="154">
        <f>IFERROR(IF(AND(AF382="Probabilidad",AF383="Probabilidad"),(AL382-(+AL382*AK383)),IF(AND(AF382="Impacto",AF383="Probabilidad"),(AL381-(+AL381*AK383)),IF(AF383="Impacto",AL382,""))),"")</f>
        <v>0.20159999999999997</v>
      </c>
      <c r="AM383" s="154">
        <f>IFERROR(IF(AND(AF382="Impacto",AF383="Impacto"),(AM382-(+AM382*AK383)),IF(AND(AF382="Probabilidad",AF383="Impacto"),(AM381-(+AM381*AK383)),IF(AF383="Probabilidad",AM382,""))),"")</f>
        <v>0.15000000000000002</v>
      </c>
      <c r="AN383" s="155" t="s">
        <v>952</v>
      </c>
      <c r="AO383" s="155" t="s">
        <v>247</v>
      </c>
      <c r="AP383" s="155" t="s">
        <v>243</v>
      </c>
      <c r="AQ383" s="155" t="s">
        <v>221</v>
      </c>
      <c r="AR383" s="837"/>
      <c r="AS383" s="855"/>
      <c r="AT383" s="855"/>
      <c r="AU383" s="852"/>
      <c r="AV383" s="855"/>
      <c r="AW383" s="855"/>
      <c r="AX383" s="852"/>
      <c r="AY383" s="852"/>
      <c r="AZ383" s="852"/>
      <c r="BA383" s="798"/>
      <c r="BB383" s="131"/>
      <c r="BC383" s="131"/>
      <c r="BD383" s="175" t="str">
        <f t="shared" si="48"/>
        <v/>
      </c>
      <c r="BE383" s="151"/>
      <c r="BF383" s="151"/>
      <c r="BG383" s="151"/>
      <c r="BH383" s="151"/>
      <c r="BI383" s="131"/>
      <c r="BJ383" s="131"/>
      <c r="BK383" s="131"/>
      <c r="BL383" s="131"/>
      <c r="BM383" s="157"/>
      <c r="BN383" s="157"/>
      <c r="BO383" s="157"/>
      <c r="BP383" s="157"/>
      <c r="BQ383" s="158" t="str">
        <f t="shared" si="49"/>
        <v/>
      </c>
      <c r="BR383" s="762" t="str">
        <f t="shared" si="50"/>
        <v/>
      </c>
      <c r="BS383" s="819"/>
      <c r="BT383" s="804"/>
      <c r="BU383" s="804"/>
      <c r="BV383" s="807"/>
    </row>
    <row r="384" spans="1:74" x14ac:dyDescent="0.25">
      <c r="A384" s="1062"/>
      <c r="B384" s="928"/>
      <c r="C384" s="1232"/>
      <c r="D384" s="1086"/>
      <c r="E384" s="1086"/>
      <c r="F384" s="834"/>
      <c r="G384" s="804"/>
      <c r="H384" s="798"/>
      <c r="I384" s="798"/>
      <c r="J384" s="840"/>
      <c r="K384" s="1253"/>
      <c r="L384" s="804"/>
      <c r="M384" s="874"/>
      <c r="N384" s="804"/>
      <c r="O384" s="804"/>
      <c r="P384" s="868"/>
      <c r="Q384" s="880"/>
      <c r="R384" s="798"/>
      <c r="S384" s="1365"/>
      <c r="T384" s="798"/>
      <c r="U384" s="1365"/>
      <c r="V384" s="798"/>
      <c r="W384" s="1365"/>
      <c r="X384" s="864"/>
      <c r="Y384" s="1365"/>
      <c r="Z384" s="1365"/>
      <c r="AA384" s="852"/>
      <c r="AB384" s="371">
        <v>5</v>
      </c>
      <c r="AC384" s="151"/>
      <c r="AD384" s="151"/>
      <c r="AE384" s="151"/>
      <c r="AF384" s="147" t="str">
        <f t="shared" si="44"/>
        <v/>
      </c>
      <c r="AG384" s="153"/>
      <c r="AH384" s="760" t="str">
        <f t="shared" si="45"/>
        <v/>
      </c>
      <c r="AI384" s="153"/>
      <c r="AJ384" s="760" t="str">
        <f t="shared" si="46"/>
        <v/>
      </c>
      <c r="AK384" s="149" t="str">
        <f t="shared" si="47"/>
        <v/>
      </c>
      <c r="AL384" s="154" t="str">
        <f>IFERROR(IF(AND(AF383="Probabilidad",AF384="Probabilidad"),(AL383-(+AL383*AK384)),IF(AND(AF383="Impacto",AF384="Probabilidad"),(AL382-(+AL382*AK384)),IF(AF384="Impacto",AL383,""))),"")</f>
        <v/>
      </c>
      <c r="AM384" s="154" t="str">
        <f>IFERROR(IF(AND(AF383="Impacto",AF384="Impacto"),(AM383-(+AM383*AK384)),IF(AND(AF383="Probabilidad",AF384="Impacto"),(AM382-(+AM382*AK384)),IF(AF384="Probabilidad",AM383,""))),"")</f>
        <v/>
      </c>
      <c r="AN384" s="155"/>
      <c r="AO384" s="155"/>
      <c r="AP384" s="155"/>
      <c r="AQ384" s="155"/>
      <c r="AR384" s="837"/>
      <c r="AS384" s="855"/>
      <c r="AT384" s="855"/>
      <c r="AU384" s="852"/>
      <c r="AV384" s="855"/>
      <c r="AW384" s="855"/>
      <c r="AX384" s="852"/>
      <c r="AY384" s="852"/>
      <c r="AZ384" s="852"/>
      <c r="BA384" s="798"/>
      <c r="BB384" s="131"/>
      <c r="BC384" s="131"/>
      <c r="BD384" s="175" t="str">
        <f t="shared" si="48"/>
        <v/>
      </c>
      <c r="BE384" s="151"/>
      <c r="BF384" s="151"/>
      <c r="BG384" s="151"/>
      <c r="BH384" s="151"/>
      <c r="BI384" s="131"/>
      <c r="BJ384" s="131"/>
      <c r="BK384" s="131"/>
      <c r="BL384" s="131"/>
      <c r="BM384" s="157"/>
      <c r="BN384" s="157"/>
      <c r="BO384" s="157"/>
      <c r="BP384" s="157"/>
      <c r="BQ384" s="158" t="str">
        <f t="shared" si="49"/>
        <v/>
      </c>
      <c r="BR384" s="762" t="str">
        <f t="shared" si="50"/>
        <v/>
      </c>
      <c r="BS384" s="819"/>
      <c r="BT384" s="804"/>
      <c r="BU384" s="804"/>
      <c r="BV384" s="807"/>
    </row>
    <row r="385" spans="1:74" ht="15.75" thickBot="1" x14ac:dyDescent="0.3">
      <c r="A385" s="1062"/>
      <c r="B385" s="928"/>
      <c r="C385" s="1232"/>
      <c r="D385" s="1086"/>
      <c r="E385" s="1086"/>
      <c r="F385" s="834"/>
      <c r="G385" s="804"/>
      <c r="H385" s="798"/>
      <c r="I385" s="798"/>
      <c r="J385" s="841"/>
      <c r="K385" s="1253"/>
      <c r="L385" s="804"/>
      <c r="M385" s="875"/>
      <c r="N385" s="804"/>
      <c r="O385" s="804"/>
      <c r="P385" s="868"/>
      <c r="Q385" s="880"/>
      <c r="R385" s="798"/>
      <c r="S385" s="1365"/>
      <c r="T385" s="798"/>
      <c r="U385" s="1365"/>
      <c r="V385" s="798"/>
      <c r="W385" s="1365"/>
      <c r="X385" s="864"/>
      <c r="Y385" s="1365"/>
      <c r="Z385" s="1365"/>
      <c r="AA385" s="852"/>
      <c r="AB385" s="372">
        <v>6</v>
      </c>
      <c r="AC385" s="162"/>
      <c r="AD385" s="162"/>
      <c r="AE385" s="162"/>
      <c r="AF385" s="99" t="str">
        <f t="shared" si="44"/>
        <v/>
      </c>
      <c r="AG385" s="242"/>
      <c r="AH385" s="763" t="str">
        <f t="shared" si="45"/>
        <v/>
      </c>
      <c r="AI385" s="242"/>
      <c r="AJ385" s="763" t="str">
        <f t="shared" si="46"/>
        <v/>
      </c>
      <c r="AK385" s="166" t="str">
        <f t="shared" si="47"/>
        <v/>
      </c>
      <c r="AL385" s="154" t="str">
        <f>IFERROR(IF(AND(AF384="Probabilidad",AF385="Probabilidad"),(AL384-(+AL384*AK385)),IF(AND(AF384="Impacto",AF385="Probabilidad"),(AL383-(+AL383*AK385)),IF(AF385="Impacto",AL384,""))),"")</f>
        <v/>
      </c>
      <c r="AM385" s="154" t="str">
        <f>IFERROR(IF(AND(AF384="Impacto",AF385="Impacto"),(AM384-(+AM384*AK385)),IF(AND(AF384="Probabilidad",AF385="Impacto"),(AM383-(+AM383*AK385)),IF(AF385="Probabilidad",AM384,""))),"")</f>
        <v/>
      </c>
      <c r="AN385" s="52"/>
      <c r="AO385" s="52"/>
      <c r="AP385" s="52"/>
      <c r="AQ385" s="52"/>
      <c r="AR385" s="838"/>
      <c r="AS385" s="856"/>
      <c r="AT385" s="856"/>
      <c r="AU385" s="853"/>
      <c r="AV385" s="856"/>
      <c r="AW385" s="856"/>
      <c r="AX385" s="853"/>
      <c r="AY385" s="853"/>
      <c r="AZ385" s="853"/>
      <c r="BA385" s="799"/>
      <c r="BB385" s="169"/>
      <c r="BC385" s="169"/>
      <c r="BD385" s="178" t="str">
        <f t="shared" si="48"/>
        <v/>
      </c>
      <c r="BE385" s="162"/>
      <c r="BF385" s="162"/>
      <c r="BG385" s="162"/>
      <c r="BH385" s="162"/>
      <c r="BI385" s="169"/>
      <c r="BJ385" s="169"/>
      <c r="BK385" s="169"/>
      <c r="BL385" s="169"/>
      <c r="BM385" s="170"/>
      <c r="BN385" s="170"/>
      <c r="BO385" s="170"/>
      <c r="BP385" s="170"/>
      <c r="BQ385" s="171" t="str">
        <f t="shared" si="49"/>
        <v/>
      </c>
      <c r="BR385" s="764" t="str">
        <f t="shared" si="50"/>
        <v/>
      </c>
      <c r="BS385" s="820"/>
      <c r="BT385" s="805"/>
      <c r="BU385" s="805"/>
      <c r="BV385" s="808"/>
    </row>
    <row r="386" spans="1:74" ht="145.5" x14ac:dyDescent="0.25">
      <c r="A386" s="1062"/>
      <c r="B386" s="928"/>
      <c r="C386" s="1232"/>
      <c r="D386" s="1086" t="s">
        <v>1533</v>
      </c>
      <c r="E386" s="1086" t="s">
        <v>896</v>
      </c>
      <c r="F386" s="834">
        <v>6</v>
      </c>
      <c r="G386" s="804" t="s">
        <v>2002</v>
      </c>
      <c r="H386" s="798" t="s">
        <v>1376</v>
      </c>
      <c r="I386" s="798" t="s">
        <v>1344</v>
      </c>
      <c r="J386" s="839" t="s">
        <v>3034</v>
      </c>
      <c r="K386" s="1253" t="s">
        <v>324</v>
      </c>
      <c r="L386" s="804" t="s">
        <v>618</v>
      </c>
      <c r="M386" s="873" t="s">
        <v>1535</v>
      </c>
      <c r="N386" s="804" t="s">
        <v>2006</v>
      </c>
      <c r="O386" s="804" t="s">
        <v>2007</v>
      </c>
      <c r="P386" s="868" t="s">
        <v>609</v>
      </c>
      <c r="Q386" s="880" t="s">
        <v>609</v>
      </c>
      <c r="R386" s="798" t="s">
        <v>353</v>
      </c>
      <c r="S386" s="1365">
        <f>IF(R386="Muy Alta",100%,IF(R386="Alta",80%,IF(R386="Media",60%,IF(R386="Baja",40%,IF(R386="Muy Baja",20%,"")))))</f>
        <v>0.8</v>
      </c>
      <c r="T386" s="798" t="s">
        <v>328</v>
      </c>
      <c r="U386" s="1365">
        <f>IF(T386="Catastrófico",100%,IF(T386="Mayor",80%,IF(T386="Moderado",60%,IF(T386="Menor",40%,IF(T386="Leve",20%,"")))))</f>
        <v>0.2</v>
      </c>
      <c r="V386" s="798" t="s">
        <v>328</v>
      </c>
      <c r="W386" s="1365">
        <f>IF(V386="Catastrófico",100%,IF(V386="Mayor",80%,IF(V386="Moderado",60%,IF(V386="Menor",40%,IF(V386="Leve",20%,"")))))</f>
        <v>0.2</v>
      </c>
      <c r="X386" s="864" t="str">
        <f>IF(Y386=100%,"Catastrófico",IF(Y386=80%,"Mayor",IF(Y386=60%,"Moderado",IF(Y386=40%,"Menor",IF(Y386=20%,"Leve","")))))</f>
        <v>Leve</v>
      </c>
      <c r="Y386" s="1365">
        <f>IF(AND(U386="",W386=""),"",MAX(U386,W386))</f>
        <v>0.2</v>
      </c>
      <c r="Z386" s="1365" t="str">
        <f>CONCATENATE(R386,X386)</f>
        <v>AltaLeve</v>
      </c>
      <c r="AA386" s="852" t="str">
        <f>IF(Z386="Muy AltaLeve","Alto",IF(Z386="Muy AltaMenor","Alto",IF(Z386="Muy AltaModerado","Alto",IF(Z386="Muy AltaMayor","Alto",IF(Z386="Muy AltaCatastrófico","Extremo",IF(Z386="AltaLeve","Moderado",IF(Z386="AltaMenor","Moderado",IF(Z386="AltaModerado","Alto",IF(Z386="AltaMayor","Alto",IF(Z386="AltaCatastrófico","Extremo",IF(Z386="MediaLeve","Moderado",IF(Z386="MediaMenor","Moderado",IF(Z386="MediaModerado","Moderado",IF(Z386="MediaMayor","Alto",IF(Z386="MediaCatastrófico","Extremo",IF(Z386="BajaLeve","Bajo",IF(Z386="BajaMenor","Moderado",IF(Z386="BajaModerado","Moderado",IF(Z386="BajaMayor","Alto",IF(Z386="BajaCatastrófico","Extremo",IF(Z386="Muy BajaLeve","Bajo",IF(Z386="Muy BajaMenor","Bajo",IF(Z386="Muy BajaModerado","Moderado",IF(Z386="Muy BajaMayor","Alto",IF(Z386="Muy BajaCatastrófico","Extremo","")))))))))))))))))))))))))</f>
        <v>Moderado</v>
      </c>
      <c r="AB386" s="370">
        <v>1</v>
      </c>
      <c r="AC386" s="9" t="s">
        <v>1990</v>
      </c>
      <c r="AD386" s="9">
        <v>1.3</v>
      </c>
      <c r="AE386" s="9" t="s">
        <v>1547</v>
      </c>
      <c r="AF386" s="100" t="str">
        <f t="shared" si="44"/>
        <v>Probabilidad</v>
      </c>
      <c r="AG386" s="10" t="s">
        <v>216</v>
      </c>
      <c r="AH386" s="759">
        <f t="shared" si="45"/>
        <v>0.25</v>
      </c>
      <c r="AI386" s="10" t="s">
        <v>814</v>
      </c>
      <c r="AJ386" s="759">
        <f t="shared" si="46"/>
        <v>0.25</v>
      </c>
      <c r="AK386" s="102">
        <f t="shared" si="47"/>
        <v>0.5</v>
      </c>
      <c r="AL386" s="101">
        <f>IFERROR(IF(AF386="Probabilidad",(S386-(+S386*AK386)),IF(AF386="Impacto",S386,"")),"")</f>
        <v>0.4</v>
      </c>
      <c r="AM386" s="101">
        <f>IFERROR(IF(AF386="Impacto",(Y386-(+Y386*AK386)),IF(AF386="Probabilidad",Y386,"")),"")</f>
        <v>0.2</v>
      </c>
      <c r="AN386" s="51" t="s">
        <v>218</v>
      </c>
      <c r="AO386" s="51" t="s">
        <v>475</v>
      </c>
      <c r="AP386" s="51" t="s">
        <v>243</v>
      </c>
      <c r="AQ386" s="51" t="s">
        <v>221</v>
      </c>
      <c r="AR386" s="866" t="s">
        <v>2008</v>
      </c>
      <c r="AS386" s="854">
        <f>S386</f>
        <v>0.8</v>
      </c>
      <c r="AT386" s="854">
        <f>IF(AL386="","",MIN(AL386:AL391))</f>
        <v>0.4</v>
      </c>
      <c r="AU386" s="851" t="str">
        <f>IFERROR(IF(AT386="","",IF(AT386&lt;=0.2,"Muy Baja",IF(AT386&lt;=0.4,"Baja",IF(AT386&lt;=0.6,"Media",IF(AT386&lt;=0.8,"Alta","Muy Alta"))))),"")</f>
        <v>Baja</v>
      </c>
      <c r="AV386" s="854">
        <f>Y386</f>
        <v>0.2</v>
      </c>
      <c r="AW386" s="854">
        <f>IF(AM386="","",MIN(AM386:AM391))</f>
        <v>0.15000000000000002</v>
      </c>
      <c r="AX386" s="851" t="str">
        <f>IFERROR(IF(AW386="","",IF(AW386&lt;=0.2,"Leve",IF(AW386&lt;=0.4,"Menor",IF(AW386&lt;=0.6,"Moderado",IF(AW386&lt;=0.8,"Mayor","Catastrófico"))))),"")</f>
        <v>Leve</v>
      </c>
      <c r="AY386" s="851" t="str">
        <f>AA386</f>
        <v>Moderado</v>
      </c>
      <c r="AZ386" s="851" t="str">
        <f>IFERROR(IF(OR(AND(AU386="Muy Baja",AX386="Leve"),AND(AU386="Muy Baja",AX386="Menor"),AND(AU386="Baja",AX386="Leve")),"Bajo",IF(OR(AND(AU386="Muy baja",AX386="Moderado"),AND(AU386="Baja",AX386="Menor"),AND(AU386="Baja",AX386="Moderado"),AND(AU386="Media",AX386="Leve"),AND(AU386="Media",AX386="Menor"),AND(AU386="Media",AX386="Moderado"),AND(AU386="Alta",AX386="Leve"),AND(AU386="Alta",AX386="Menor")),"Moderado",IF(OR(AND(AU386="Muy Baja",AX386="Mayor"),AND(AU386="Baja",AX386="Mayor"),AND(AU386="Media",AX386="Mayor"),AND(AU386="Alta",AX386="Moderado"),AND(AU386="Alta",AX386="Mayor"),AND(AU386="Muy Alta",AX386="Leve"),AND(AU386="Muy Alta",AX386="Menor"),AND(AU386="Muy Alta",AX386="Moderado"),AND(AU386="Muy Alta",AX386="Mayor")),"Alto",IF(OR(AND(AU386="Muy Baja",AX386="Catastrófico"),AND(AU386="Baja",AX386="Catastrófico"),AND(AU386="Media",AX386="Catastrófico"),AND(AU386="Alta",AX386="Catastrófico"),AND(AU386="Muy Alta",AX386="Catastrófico")),"Extremo","")))),"")</f>
        <v>Bajo</v>
      </c>
      <c r="BA386" s="797" t="s">
        <v>257</v>
      </c>
      <c r="BB386" s="47"/>
      <c r="BC386" s="47"/>
      <c r="BD386" s="104" t="str">
        <f t="shared" si="48"/>
        <v/>
      </c>
      <c r="BE386" s="9"/>
      <c r="BF386" s="9"/>
      <c r="BG386" s="9"/>
      <c r="BH386" s="9"/>
      <c r="BI386" s="47"/>
      <c r="BJ386" s="47"/>
      <c r="BK386" s="47"/>
      <c r="BL386" s="47"/>
      <c r="BM386" s="49"/>
      <c r="BN386" s="49"/>
      <c r="BO386" s="49"/>
      <c r="BP386" s="49"/>
      <c r="BQ386" s="105" t="str">
        <f t="shared" si="49"/>
        <v/>
      </c>
      <c r="BR386" s="761" t="str">
        <f t="shared" si="50"/>
        <v/>
      </c>
      <c r="BS386" s="818" t="s">
        <v>609</v>
      </c>
      <c r="BT386" s="803" t="s">
        <v>2921</v>
      </c>
      <c r="BU386" s="803" t="s">
        <v>278</v>
      </c>
      <c r="BV386" s="806" t="s">
        <v>278</v>
      </c>
    </row>
    <row r="387" spans="1:74" ht="171.75" x14ac:dyDescent="0.25">
      <c r="A387" s="1062"/>
      <c r="B387" s="928"/>
      <c r="C387" s="1232"/>
      <c r="D387" s="1086"/>
      <c r="E387" s="1086"/>
      <c r="F387" s="834"/>
      <c r="G387" s="804"/>
      <c r="H387" s="798"/>
      <c r="I387" s="798"/>
      <c r="J387" s="840"/>
      <c r="K387" s="1253"/>
      <c r="L387" s="804"/>
      <c r="M387" s="874"/>
      <c r="N387" s="804"/>
      <c r="O387" s="804"/>
      <c r="P387" s="868"/>
      <c r="Q387" s="880"/>
      <c r="R387" s="798"/>
      <c r="S387" s="1365"/>
      <c r="T387" s="798"/>
      <c r="U387" s="1365"/>
      <c r="V387" s="798"/>
      <c r="W387" s="1365"/>
      <c r="X387" s="864"/>
      <c r="Y387" s="1365"/>
      <c r="Z387" s="1365"/>
      <c r="AA387" s="852"/>
      <c r="AB387" s="371">
        <v>2</v>
      </c>
      <c r="AC387" s="151" t="s">
        <v>1992</v>
      </c>
      <c r="AD387" s="151" t="s">
        <v>658</v>
      </c>
      <c r="AE387" s="151" t="s">
        <v>1993</v>
      </c>
      <c r="AF387" s="147" t="str">
        <f t="shared" si="44"/>
        <v>Impacto</v>
      </c>
      <c r="AG387" s="153" t="s">
        <v>267</v>
      </c>
      <c r="AH387" s="760">
        <f t="shared" si="45"/>
        <v>0.1</v>
      </c>
      <c r="AI387" s="153" t="s">
        <v>217</v>
      </c>
      <c r="AJ387" s="760">
        <f t="shared" si="46"/>
        <v>0.15</v>
      </c>
      <c r="AK387" s="149">
        <f t="shared" si="47"/>
        <v>0.25</v>
      </c>
      <c r="AL387" s="154">
        <f>IFERROR(IF(AND(AF386="Probabilidad",AF387="Probabilidad"),(AL386-(+AL386*AK387)),IF(AF387="Probabilidad",(S386-(+S386*AK387)),IF(AF387="Impacto",AL386,""))),"")</f>
        <v>0.4</v>
      </c>
      <c r="AM387" s="154">
        <f>IFERROR(IF(AND(AF386="Impacto",AF387="Impacto"),(AM386-(+AM386*AK387)),IF(AF387="Impacto",(Y386-(+Y386*AK387)),IF(AF387="Probabilidad",AM386,""))),"")</f>
        <v>0.15000000000000002</v>
      </c>
      <c r="AN387" s="155" t="s">
        <v>218</v>
      </c>
      <c r="AO387" s="155" t="s">
        <v>296</v>
      </c>
      <c r="AP387" s="155" t="s">
        <v>243</v>
      </c>
      <c r="AQ387" s="155" t="s">
        <v>221</v>
      </c>
      <c r="AR387" s="837"/>
      <c r="AS387" s="855"/>
      <c r="AT387" s="855"/>
      <c r="AU387" s="852"/>
      <c r="AV387" s="855"/>
      <c r="AW387" s="855"/>
      <c r="AX387" s="852"/>
      <c r="AY387" s="852"/>
      <c r="AZ387" s="852"/>
      <c r="BA387" s="798"/>
      <c r="BB387" s="131"/>
      <c r="BC387" s="131"/>
      <c r="BD387" s="175" t="str">
        <f t="shared" si="48"/>
        <v/>
      </c>
      <c r="BE387" s="151"/>
      <c r="BF387" s="151"/>
      <c r="BG387" s="151"/>
      <c r="BH387" s="151"/>
      <c r="BI387" s="131"/>
      <c r="BJ387" s="131"/>
      <c r="BK387" s="131"/>
      <c r="BL387" s="131"/>
      <c r="BM387" s="157"/>
      <c r="BN387" s="157"/>
      <c r="BO387" s="157"/>
      <c r="BP387" s="157"/>
      <c r="BQ387" s="158" t="str">
        <f t="shared" si="49"/>
        <v/>
      </c>
      <c r="BR387" s="762" t="str">
        <f t="shared" si="50"/>
        <v/>
      </c>
      <c r="BS387" s="819"/>
      <c r="BT387" s="804"/>
      <c r="BU387" s="804"/>
      <c r="BV387" s="807"/>
    </row>
    <row r="388" spans="1:74" x14ac:dyDescent="0.25">
      <c r="A388" s="1062"/>
      <c r="B388" s="928"/>
      <c r="C388" s="1232"/>
      <c r="D388" s="1086"/>
      <c r="E388" s="1086"/>
      <c r="F388" s="834"/>
      <c r="G388" s="804"/>
      <c r="H388" s="798"/>
      <c r="I388" s="798"/>
      <c r="J388" s="840"/>
      <c r="K388" s="1253"/>
      <c r="L388" s="804"/>
      <c r="M388" s="874"/>
      <c r="N388" s="804"/>
      <c r="O388" s="804"/>
      <c r="P388" s="868"/>
      <c r="Q388" s="880"/>
      <c r="R388" s="798"/>
      <c r="S388" s="1365"/>
      <c r="T388" s="798"/>
      <c r="U388" s="1365"/>
      <c r="V388" s="798"/>
      <c r="W388" s="1365"/>
      <c r="X388" s="864"/>
      <c r="Y388" s="1365"/>
      <c r="Z388" s="1365"/>
      <c r="AA388" s="852"/>
      <c r="AB388" s="371">
        <v>3</v>
      </c>
      <c r="AC388" s="151"/>
      <c r="AD388" s="151"/>
      <c r="AE388" s="151"/>
      <c r="AF388" s="147" t="str">
        <f t="shared" si="44"/>
        <v/>
      </c>
      <c r="AG388" s="153"/>
      <c r="AH388" s="760" t="str">
        <f t="shared" si="45"/>
        <v/>
      </c>
      <c r="AI388" s="153"/>
      <c r="AJ388" s="760" t="str">
        <f t="shared" si="46"/>
        <v/>
      </c>
      <c r="AK388" s="149" t="str">
        <f t="shared" si="47"/>
        <v/>
      </c>
      <c r="AL388" s="154" t="str">
        <f>IFERROR(IF(AND(AF387="Probabilidad",AF388="Probabilidad"),(AL387-(+AL387*AK388)),IF(AND(AF387="Impacto",AF388="Probabilidad"),(AL386-(+AL386*AK388)),IF(AF388="Impacto",AL387,""))),"")</f>
        <v/>
      </c>
      <c r="AM388" s="154" t="str">
        <f>IFERROR(IF(AND(AF387="Impacto",AF388="Impacto"),(AM387-(+AM387*AK388)),IF(AND(AF387="Probabilidad",AF388="Impacto"),(AM386-(+AM386*AK388)),IF(AF388="Probabilidad",AM387,""))),"")</f>
        <v/>
      </c>
      <c r="AN388" s="155"/>
      <c r="AO388" s="155"/>
      <c r="AP388" s="155"/>
      <c r="AQ388" s="155"/>
      <c r="AR388" s="837"/>
      <c r="AS388" s="855"/>
      <c r="AT388" s="855"/>
      <c r="AU388" s="852"/>
      <c r="AV388" s="855"/>
      <c r="AW388" s="855"/>
      <c r="AX388" s="852"/>
      <c r="AY388" s="852"/>
      <c r="AZ388" s="852"/>
      <c r="BA388" s="798"/>
      <c r="BB388" s="131"/>
      <c r="BC388" s="131"/>
      <c r="BD388" s="175" t="str">
        <f t="shared" si="48"/>
        <v/>
      </c>
      <c r="BE388" s="151"/>
      <c r="BF388" s="151"/>
      <c r="BG388" s="151"/>
      <c r="BH388" s="151"/>
      <c r="BI388" s="131"/>
      <c r="BJ388" s="131"/>
      <c r="BK388" s="131"/>
      <c r="BL388" s="131"/>
      <c r="BM388" s="157"/>
      <c r="BN388" s="157"/>
      <c r="BO388" s="157"/>
      <c r="BP388" s="157"/>
      <c r="BQ388" s="158" t="str">
        <f t="shared" si="49"/>
        <v/>
      </c>
      <c r="BR388" s="762" t="str">
        <f t="shared" si="50"/>
        <v/>
      </c>
      <c r="BS388" s="819"/>
      <c r="BT388" s="804"/>
      <c r="BU388" s="804"/>
      <c r="BV388" s="807"/>
    </row>
    <row r="389" spans="1:74" x14ac:dyDescent="0.25">
      <c r="A389" s="1062"/>
      <c r="B389" s="928"/>
      <c r="C389" s="1232"/>
      <c r="D389" s="1086"/>
      <c r="E389" s="1086"/>
      <c r="F389" s="834"/>
      <c r="G389" s="804"/>
      <c r="H389" s="798"/>
      <c r="I389" s="798"/>
      <c r="J389" s="840"/>
      <c r="K389" s="1253"/>
      <c r="L389" s="804"/>
      <c r="M389" s="874"/>
      <c r="N389" s="804"/>
      <c r="O389" s="804"/>
      <c r="P389" s="868"/>
      <c r="Q389" s="880"/>
      <c r="R389" s="798"/>
      <c r="S389" s="1365"/>
      <c r="T389" s="798"/>
      <c r="U389" s="1365"/>
      <c r="V389" s="798"/>
      <c r="W389" s="1365"/>
      <c r="X389" s="864"/>
      <c r="Y389" s="1365"/>
      <c r="Z389" s="1365"/>
      <c r="AA389" s="852"/>
      <c r="AB389" s="371">
        <v>4</v>
      </c>
      <c r="AC389" s="151"/>
      <c r="AD389" s="151"/>
      <c r="AE389" s="151"/>
      <c r="AF389" s="147" t="str">
        <f t="shared" si="44"/>
        <v/>
      </c>
      <c r="AG389" s="153"/>
      <c r="AH389" s="760" t="str">
        <f t="shared" si="45"/>
        <v/>
      </c>
      <c r="AI389" s="153"/>
      <c r="AJ389" s="760" t="str">
        <f t="shared" si="46"/>
        <v/>
      </c>
      <c r="AK389" s="149" t="str">
        <f t="shared" si="47"/>
        <v/>
      </c>
      <c r="AL389" s="154" t="str">
        <f>IFERROR(IF(AND(AF388="Probabilidad",AF389="Probabilidad"),(AL388-(+AL388*AK389)),IF(AND(AF388="Impacto",AF389="Probabilidad"),(AL387-(+AL387*AK389)),IF(AF389="Impacto",AL388,""))),"")</f>
        <v/>
      </c>
      <c r="AM389" s="154" t="str">
        <f>IFERROR(IF(AND(AF388="Impacto",AF389="Impacto"),(AM388-(+AM388*AK389)),IF(AND(AF388="Probabilidad",AF389="Impacto"),(AM387-(+AM387*AK389)),IF(AF389="Probabilidad",AM388,""))),"")</f>
        <v/>
      </c>
      <c r="AN389" s="155"/>
      <c r="AO389" s="155"/>
      <c r="AP389" s="155"/>
      <c r="AQ389" s="155"/>
      <c r="AR389" s="837"/>
      <c r="AS389" s="855"/>
      <c r="AT389" s="855"/>
      <c r="AU389" s="852"/>
      <c r="AV389" s="855"/>
      <c r="AW389" s="855"/>
      <c r="AX389" s="852"/>
      <c r="AY389" s="852"/>
      <c r="AZ389" s="852"/>
      <c r="BA389" s="798"/>
      <c r="BB389" s="131"/>
      <c r="BC389" s="131"/>
      <c r="BD389" s="175" t="str">
        <f t="shared" si="48"/>
        <v/>
      </c>
      <c r="BE389" s="151"/>
      <c r="BF389" s="151"/>
      <c r="BG389" s="151"/>
      <c r="BH389" s="151"/>
      <c r="BI389" s="131"/>
      <c r="BJ389" s="131"/>
      <c r="BK389" s="131"/>
      <c r="BL389" s="131"/>
      <c r="BM389" s="157"/>
      <c r="BN389" s="157"/>
      <c r="BO389" s="157"/>
      <c r="BP389" s="157"/>
      <c r="BQ389" s="158" t="str">
        <f t="shared" si="49"/>
        <v/>
      </c>
      <c r="BR389" s="762" t="str">
        <f t="shared" si="50"/>
        <v/>
      </c>
      <c r="BS389" s="819"/>
      <c r="BT389" s="804"/>
      <c r="BU389" s="804"/>
      <c r="BV389" s="807"/>
    </row>
    <row r="390" spans="1:74" x14ac:dyDescent="0.25">
      <c r="A390" s="1062"/>
      <c r="B390" s="928"/>
      <c r="C390" s="1232"/>
      <c r="D390" s="1086"/>
      <c r="E390" s="1086"/>
      <c r="F390" s="834"/>
      <c r="G390" s="804"/>
      <c r="H390" s="798"/>
      <c r="I390" s="798"/>
      <c r="J390" s="840"/>
      <c r="K390" s="1253"/>
      <c r="L390" s="804"/>
      <c r="M390" s="874"/>
      <c r="N390" s="804"/>
      <c r="O390" s="804"/>
      <c r="P390" s="868"/>
      <c r="Q390" s="880"/>
      <c r="R390" s="798"/>
      <c r="S390" s="1365"/>
      <c r="T390" s="798"/>
      <c r="U390" s="1365"/>
      <c r="V390" s="798"/>
      <c r="W390" s="1365"/>
      <c r="X390" s="864"/>
      <c r="Y390" s="1365"/>
      <c r="Z390" s="1365"/>
      <c r="AA390" s="852"/>
      <c r="AB390" s="371">
        <v>5</v>
      </c>
      <c r="AC390" s="151"/>
      <c r="AD390" s="151"/>
      <c r="AE390" s="151"/>
      <c r="AF390" s="147" t="str">
        <f t="shared" si="44"/>
        <v/>
      </c>
      <c r="AG390" s="153"/>
      <c r="AH390" s="760" t="str">
        <f t="shared" si="45"/>
        <v/>
      </c>
      <c r="AI390" s="153"/>
      <c r="AJ390" s="760" t="str">
        <f t="shared" si="46"/>
        <v/>
      </c>
      <c r="AK390" s="149" t="str">
        <f t="shared" si="47"/>
        <v/>
      </c>
      <c r="AL390" s="154" t="str">
        <f>IFERROR(IF(AND(AF389="Probabilidad",AF390="Probabilidad"),(AL389-(+AL389*AK390)),IF(AND(AF389="Impacto",AF390="Probabilidad"),(AL388-(+AL388*AK390)),IF(AF390="Impacto",AL389,""))),"")</f>
        <v/>
      </c>
      <c r="AM390" s="154" t="str">
        <f>IFERROR(IF(AND(AF389="Impacto",AF390="Impacto"),(AM389-(+AM389*AK390)),IF(AND(AF389="Probabilidad",AF390="Impacto"),(AM388-(+AM388*AK390)),IF(AF390="Probabilidad",AM389,""))),"")</f>
        <v/>
      </c>
      <c r="AN390" s="155"/>
      <c r="AO390" s="155"/>
      <c r="AP390" s="155"/>
      <c r="AQ390" s="155"/>
      <c r="AR390" s="837"/>
      <c r="AS390" s="855"/>
      <c r="AT390" s="855"/>
      <c r="AU390" s="852"/>
      <c r="AV390" s="855"/>
      <c r="AW390" s="855"/>
      <c r="AX390" s="852"/>
      <c r="AY390" s="852"/>
      <c r="AZ390" s="852"/>
      <c r="BA390" s="798"/>
      <c r="BB390" s="131"/>
      <c r="BC390" s="131"/>
      <c r="BD390" s="175" t="str">
        <f t="shared" si="48"/>
        <v/>
      </c>
      <c r="BE390" s="151"/>
      <c r="BF390" s="151"/>
      <c r="BG390" s="151"/>
      <c r="BH390" s="151"/>
      <c r="BI390" s="131"/>
      <c r="BJ390" s="131"/>
      <c r="BK390" s="131"/>
      <c r="BL390" s="131"/>
      <c r="BM390" s="157"/>
      <c r="BN390" s="157"/>
      <c r="BO390" s="157"/>
      <c r="BP390" s="157"/>
      <c r="BQ390" s="158" t="str">
        <f t="shared" si="49"/>
        <v/>
      </c>
      <c r="BR390" s="762" t="str">
        <f t="shared" si="50"/>
        <v/>
      </c>
      <c r="BS390" s="819"/>
      <c r="BT390" s="804"/>
      <c r="BU390" s="804"/>
      <c r="BV390" s="807"/>
    </row>
    <row r="391" spans="1:74" ht="15.75" thickBot="1" x14ac:dyDescent="0.3">
      <c r="A391" s="1062"/>
      <c r="B391" s="928"/>
      <c r="C391" s="1232"/>
      <c r="D391" s="1086"/>
      <c r="E391" s="1086"/>
      <c r="F391" s="834"/>
      <c r="G391" s="804"/>
      <c r="H391" s="798"/>
      <c r="I391" s="798"/>
      <c r="J391" s="841"/>
      <c r="K391" s="1253"/>
      <c r="L391" s="804"/>
      <c r="M391" s="875"/>
      <c r="N391" s="804"/>
      <c r="O391" s="804"/>
      <c r="P391" s="868"/>
      <c r="Q391" s="880"/>
      <c r="R391" s="798"/>
      <c r="S391" s="1365"/>
      <c r="T391" s="798"/>
      <c r="U391" s="1365"/>
      <c r="V391" s="798"/>
      <c r="W391" s="1365"/>
      <c r="X391" s="864"/>
      <c r="Y391" s="1365"/>
      <c r="Z391" s="1365"/>
      <c r="AA391" s="852"/>
      <c r="AB391" s="372">
        <v>6</v>
      </c>
      <c r="AC391" s="162"/>
      <c r="AD391" s="162"/>
      <c r="AE391" s="162"/>
      <c r="AF391" s="177" t="str">
        <f t="shared" si="44"/>
        <v/>
      </c>
      <c r="AG391" s="165"/>
      <c r="AH391" s="763" t="str">
        <f t="shared" si="45"/>
        <v/>
      </c>
      <c r="AI391" s="165"/>
      <c r="AJ391" s="763" t="str">
        <f t="shared" si="46"/>
        <v/>
      </c>
      <c r="AK391" s="166" t="str">
        <f t="shared" si="47"/>
        <v/>
      </c>
      <c r="AL391" s="154" t="str">
        <f>IFERROR(IF(AND(AF390="Probabilidad",AF391="Probabilidad"),(AL390-(+AL390*AK391)),IF(AND(AF390="Impacto",AF391="Probabilidad"),(AL389-(+AL389*AK391)),IF(AF391="Impacto",AL390,""))),"")</f>
        <v/>
      </c>
      <c r="AM391" s="154" t="str">
        <f>IFERROR(IF(AND(AF390="Impacto",AF391="Impacto"),(AM390-(+AM390*AK391)),IF(AND(AF390="Probabilidad",AF391="Impacto"),(AM389-(+AM389*AK391)),IF(AF391="Probabilidad",AM390,""))),"")</f>
        <v/>
      </c>
      <c r="AN391" s="52"/>
      <c r="AO391" s="52"/>
      <c r="AP391" s="52"/>
      <c r="AQ391" s="52"/>
      <c r="AR391" s="838"/>
      <c r="AS391" s="856"/>
      <c r="AT391" s="856"/>
      <c r="AU391" s="853"/>
      <c r="AV391" s="856"/>
      <c r="AW391" s="856"/>
      <c r="AX391" s="853"/>
      <c r="AY391" s="853"/>
      <c r="AZ391" s="853"/>
      <c r="BA391" s="799"/>
      <c r="BB391" s="169"/>
      <c r="BC391" s="169"/>
      <c r="BD391" s="178" t="str">
        <f t="shared" si="48"/>
        <v/>
      </c>
      <c r="BE391" s="162"/>
      <c r="BF391" s="162"/>
      <c r="BG391" s="162"/>
      <c r="BH391" s="162"/>
      <c r="BI391" s="169"/>
      <c r="BJ391" s="169"/>
      <c r="BK391" s="169"/>
      <c r="BL391" s="169"/>
      <c r="BM391" s="170"/>
      <c r="BN391" s="170"/>
      <c r="BO391" s="170"/>
      <c r="BP391" s="170"/>
      <c r="BQ391" s="171" t="str">
        <f t="shared" si="49"/>
        <v/>
      </c>
      <c r="BR391" s="764" t="str">
        <f t="shared" si="50"/>
        <v/>
      </c>
      <c r="BS391" s="820"/>
      <c r="BT391" s="805"/>
      <c r="BU391" s="805"/>
      <c r="BV391" s="808"/>
    </row>
    <row r="392" spans="1:74" ht="171.75" x14ac:dyDescent="0.25">
      <c r="A392" s="1062"/>
      <c r="B392" s="928"/>
      <c r="C392" s="1232"/>
      <c r="D392" s="1086" t="s">
        <v>1533</v>
      </c>
      <c r="E392" s="1086" t="s">
        <v>896</v>
      </c>
      <c r="F392" s="834">
        <v>7</v>
      </c>
      <c r="G392" s="804" t="s">
        <v>2009</v>
      </c>
      <c r="H392" s="798" t="s">
        <v>1372</v>
      </c>
      <c r="I392" s="798" t="s">
        <v>1347</v>
      </c>
      <c r="J392" s="839" t="s">
        <v>3035</v>
      </c>
      <c r="K392" s="1253" t="s">
        <v>324</v>
      </c>
      <c r="L392" s="804" t="s">
        <v>618</v>
      </c>
      <c r="M392" s="873" t="s">
        <v>1535</v>
      </c>
      <c r="N392" s="804" t="s">
        <v>1997</v>
      </c>
      <c r="O392" s="804" t="s">
        <v>1998</v>
      </c>
      <c r="P392" s="868" t="s">
        <v>609</v>
      </c>
      <c r="Q392" s="880" t="s">
        <v>609</v>
      </c>
      <c r="R392" s="798" t="s">
        <v>353</v>
      </c>
      <c r="S392" s="1365">
        <f>IF(R392="Muy Alta",100%,IF(R392="Alta",80%,IF(R392="Media",60%,IF(R392="Baja",40%,IF(R392="Muy Baja",20%,"")))))</f>
        <v>0.8</v>
      </c>
      <c r="T392" s="798" t="s">
        <v>328</v>
      </c>
      <c r="U392" s="1365">
        <f>IF(T392="Catastrófico",100%,IF(T392="Mayor",80%,IF(T392="Moderado",60%,IF(T392="Menor",40%,IF(T392="Leve",20%,"")))))</f>
        <v>0.2</v>
      </c>
      <c r="V392" s="798" t="s">
        <v>328</v>
      </c>
      <c r="W392" s="1365">
        <f>IF(V392="Catastrófico",100%,IF(V392="Mayor",80%,IF(V392="Moderado",60%,IF(V392="Menor",40%,IF(V392="Leve",20%,"")))))</f>
        <v>0.2</v>
      </c>
      <c r="X392" s="864" t="str">
        <f>IF(Y392=100%,"Catastrófico",IF(Y392=80%,"Mayor",IF(Y392=60%,"Moderado",IF(Y392=40%,"Menor",IF(Y392=20%,"Leve","")))))</f>
        <v>Leve</v>
      </c>
      <c r="Y392" s="1365">
        <f>IF(AND(U392="",W392=""),"",MAX(U392,W392))</f>
        <v>0.2</v>
      </c>
      <c r="Z392" s="1365" t="str">
        <f>CONCATENATE(R392,X392)</f>
        <v>AltaLeve</v>
      </c>
      <c r="AA392" s="852" t="str">
        <f>IF(Z392="Muy AltaLeve","Alto",IF(Z392="Muy AltaMenor","Alto",IF(Z392="Muy AltaModerado","Alto",IF(Z392="Muy AltaMayor","Alto",IF(Z392="Muy AltaCatastrófico","Extremo",IF(Z392="AltaLeve","Moderado",IF(Z392="AltaMenor","Moderado",IF(Z392="AltaModerado","Alto",IF(Z392="AltaMayor","Alto",IF(Z392="AltaCatastrófico","Extremo",IF(Z392="MediaLeve","Moderado",IF(Z392="MediaMenor","Moderado",IF(Z392="MediaModerado","Moderado",IF(Z392="MediaMayor","Alto",IF(Z392="MediaCatastrófico","Extremo",IF(Z392="BajaLeve","Bajo",IF(Z392="BajaMenor","Moderado",IF(Z392="BajaModerado","Moderado",IF(Z392="BajaMayor","Alto",IF(Z392="BajaCatastrófico","Extremo",IF(Z392="Muy BajaLeve","Bajo",IF(Z392="Muy BajaMenor","Bajo",IF(Z392="Muy BajaModerado","Moderado",IF(Z392="Muy BajaMayor","Alto",IF(Z392="Muy BajaCatastrófico","Extremo","")))))))))))))))))))))))))</f>
        <v>Moderado</v>
      </c>
      <c r="AB392" s="370">
        <v>1</v>
      </c>
      <c r="AC392" s="9" t="s">
        <v>1969</v>
      </c>
      <c r="AD392" s="9">
        <v>1</v>
      </c>
      <c r="AE392" s="9" t="s">
        <v>1970</v>
      </c>
      <c r="AF392" s="234" t="str">
        <f t="shared" si="44"/>
        <v>Probabilidad</v>
      </c>
      <c r="AG392" s="235" t="s">
        <v>216</v>
      </c>
      <c r="AH392" s="759">
        <f t="shared" si="45"/>
        <v>0.25</v>
      </c>
      <c r="AI392" s="235" t="s">
        <v>814</v>
      </c>
      <c r="AJ392" s="759">
        <f t="shared" si="46"/>
        <v>0.25</v>
      </c>
      <c r="AK392" s="102">
        <f t="shared" si="47"/>
        <v>0.5</v>
      </c>
      <c r="AL392" s="101">
        <f>IFERROR(IF(AF392="Probabilidad",(S392-(+S392*AK392)),IF(AF392="Impacto",S392,"")),"")</f>
        <v>0.4</v>
      </c>
      <c r="AM392" s="101">
        <f>IFERROR(IF(AF392="Impacto",(Y392-(+Y392*AK392)),IF(AF392="Probabilidad",Y392,"")),"")</f>
        <v>0.2</v>
      </c>
      <c r="AN392" s="51" t="s">
        <v>218</v>
      </c>
      <c r="AO392" s="51" t="s">
        <v>296</v>
      </c>
      <c r="AP392" s="51" t="s">
        <v>243</v>
      </c>
      <c r="AQ392" s="51" t="s">
        <v>221</v>
      </c>
      <c r="AR392" s="866" t="s">
        <v>2010</v>
      </c>
      <c r="AS392" s="854">
        <f>S392</f>
        <v>0.8</v>
      </c>
      <c r="AT392" s="854">
        <f>IF(AL392="","",MIN(AL392:AL397))</f>
        <v>0.14399999999999999</v>
      </c>
      <c r="AU392" s="851" t="str">
        <f>IFERROR(IF(AT392="","",IF(AT392&lt;=0.2,"Muy Baja",IF(AT392&lt;=0.4,"Baja",IF(AT392&lt;=0.6,"Media",IF(AT392&lt;=0.8,"Alta","Muy Alta"))))),"")</f>
        <v>Muy Baja</v>
      </c>
      <c r="AV392" s="854">
        <f>Y392</f>
        <v>0.2</v>
      </c>
      <c r="AW392" s="854">
        <f>IF(AM392="","",MIN(AM392:AM397))</f>
        <v>0.2</v>
      </c>
      <c r="AX392" s="851" t="str">
        <f>IFERROR(IF(AW392="","",IF(AW392&lt;=0.2,"Leve",IF(AW392&lt;=0.4,"Menor",IF(AW392&lt;=0.6,"Moderado",IF(AW392&lt;=0.8,"Mayor","Catastrófico"))))),"")</f>
        <v>Leve</v>
      </c>
      <c r="AY392" s="851" t="str">
        <f>AA392</f>
        <v>Moderado</v>
      </c>
      <c r="AZ392" s="851" t="str">
        <f>IFERROR(IF(OR(AND(AU392="Muy Baja",AX392="Leve"),AND(AU392="Muy Baja",AX392="Menor"),AND(AU392="Baja",AX392="Leve")),"Bajo",IF(OR(AND(AU392="Muy baja",AX392="Moderado"),AND(AU392="Baja",AX392="Menor"),AND(AU392="Baja",AX392="Moderado"),AND(AU392="Media",AX392="Leve"),AND(AU392="Media",AX392="Menor"),AND(AU392="Media",AX392="Moderado"),AND(AU392="Alta",AX392="Leve"),AND(AU392="Alta",AX392="Menor")),"Moderado",IF(OR(AND(AU392="Muy Baja",AX392="Mayor"),AND(AU392="Baja",AX392="Mayor"),AND(AU392="Media",AX392="Mayor"),AND(AU392="Alta",AX392="Moderado"),AND(AU392="Alta",AX392="Mayor"),AND(AU392="Muy Alta",AX392="Leve"),AND(AU392="Muy Alta",AX392="Menor"),AND(AU392="Muy Alta",AX392="Moderado"),AND(AU392="Muy Alta",AX392="Mayor")),"Alto",IF(OR(AND(AU392="Muy Baja",AX392="Catastrófico"),AND(AU392="Baja",AX392="Catastrófico"),AND(AU392="Media",AX392="Catastrófico"),AND(AU392="Alta",AX392="Catastrófico"),AND(AU392="Muy Alta",AX392="Catastrófico")),"Extremo","")))),"")</f>
        <v>Bajo</v>
      </c>
      <c r="BA392" s="797" t="s">
        <v>257</v>
      </c>
      <c r="BB392" s="47"/>
      <c r="BC392" s="47"/>
      <c r="BD392" s="104" t="str">
        <f t="shared" si="48"/>
        <v/>
      </c>
      <c r="BE392" s="9"/>
      <c r="BF392" s="9"/>
      <c r="BG392" s="9"/>
      <c r="BH392" s="9"/>
      <c r="BI392" s="47"/>
      <c r="BJ392" s="47"/>
      <c r="BK392" s="47"/>
      <c r="BL392" s="47"/>
      <c r="BM392" s="49"/>
      <c r="BN392" s="49"/>
      <c r="BO392" s="49"/>
      <c r="BP392" s="49"/>
      <c r="BQ392" s="105" t="str">
        <f t="shared" si="49"/>
        <v/>
      </c>
      <c r="BR392" s="761" t="str">
        <f t="shared" si="50"/>
        <v/>
      </c>
      <c r="BS392" s="818" t="s">
        <v>609</v>
      </c>
      <c r="BT392" s="803" t="s">
        <v>2921</v>
      </c>
      <c r="BU392" s="803" t="s">
        <v>278</v>
      </c>
      <c r="BV392" s="806" t="s">
        <v>278</v>
      </c>
    </row>
    <row r="393" spans="1:74" ht="171.75" x14ac:dyDescent="0.25">
      <c r="A393" s="1062"/>
      <c r="B393" s="928"/>
      <c r="C393" s="1232"/>
      <c r="D393" s="1086"/>
      <c r="E393" s="1086"/>
      <c r="F393" s="834"/>
      <c r="G393" s="804"/>
      <c r="H393" s="798"/>
      <c r="I393" s="798"/>
      <c r="J393" s="840"/>
      <c r="K393" s="1253"/>
      <c r="L393" s="804"/>
      <c r="M393" s="874"/>
      <c r="N393" s="804"/>
      <c r="O393" s="804"/>
      <c r="P393" s="868"/>
      <c r="Q393" s="880"/>
      <c r="R393" s="798"/>
      <c r="S393" s="1365"/>
      <c r="T393" s="798"/>
      <c r="U393" s="1365"/>
      <c r="V393" s="798"/>
      <c r="W393" s="1365"/>
      <c r="X393" s="864"/>
      <c r="Y393" s="1365"/>
      <c r="Z393" s="1365"/>
      <c r="AA393" s="852"/>
      <c r="AB393" s="371">
        <v>2</v>
      </c>
      <c r="AC393" s="151" t="s">
        <v>2011</v>
      </c>
      <c r="AD393" s="151">
        <v>1</v>
      </c>
      <c r="AE393" s="151" t="s">
        <v>1970</v>
      </c>
      <c r="AF393" s="147" t="str">
        <f t="shared" si="44"/>
        <v>Probabilidad</v>
      </c>
      <c r="AG393" s="153" t="s">
        <v>286</v>
      </c>
      <c r="AH393" s="760">
        <f t="shared" si="45"/>
        <v>0.15</v>
      </c>
      <c r="AI393" s="153" t="s">
        <v>814</v>
      </c>
      <c r="AJ393" s="760">
        <f t="shared" si="46"/>
        <v>0.25</v>
      </c>
      <c r="AK393" s="149">
        <f t="shared" si="47"/>
        <v>0.4</v>
      </c>
      <c r="AL393" s="154">
        <f>IFERROR(IF(AND(AF392="Probabilidad",AF393="Probabilidad"),(AL392-(+AL392*AK393)),IF(AF393="Probabilidad",(S392-(+S392*AK393)),IF(AF393="Impacto",AL392,""))),"")</f>
        <v>0.24</v>
      </c>
      <c r="AM393" s="154">
        <f>IFERROR(IF(AND(AF392="Impacto",AF393="Impacto"),(AM392-(+AM392*AK393)),IF(AF393="Impacto",(Y392-(Y392*AK393)),IF(AF393="Probabilidad",AM392,""))),"")</f>
        <v>0.2</v>
      </c>
      <c r="AN393" s="155" t="s">
        <v>952</v>
      </c>
      <c r="AO393" s="155" t="s">
        <v>296</v>
      </c>
      <c r="AP393" s="155" t="s">
        <v>243</v>
      </c>
      <c r="AQ393" s="155" t="s">
        <v>221</v>
      </c>
      <c r="AR393" s="837"/>
      <c r="AS393" s="855"/>
      <c r="AT393" s="855"/>
      <c r="AU393" s="852"/>
      <c r="AV393" s="855"/>
      <c r="AW393" s="855"/>
      <c r="AX393" s="852"/>
      <c r="AY393" s="852"/>
      <c r="AZ393" s="852"/>
      <c r="BA393" s="798"/>
      <c r="BB393" s="131"/>
      <c r="BC393" s="131"/>
      <c r="BD393" s="175" t="str">
        <f t="shared" si="48"/>
        <v/>
      </c>
      <c r="BE393" s="151"/>
      <c r="BF393" s="151"/>
      <c r="BG393" s="151"/>
      <c r="BH393" s="151"/>
      <c r="BI393" s="131"/>
      <c r="BJ393" s="131"/>
      <c r="BK393" s="131"/>
      <c r="BL393" s="131"/>
      <c r="BM393" s="157"/>
      <c r="BN393" s="157"/>
      <c r="BO393" s="157"/>
      <c r="BP393" s="157"/>
      <c r="BQ393" s="158" t="str">
        <f t="shared" si="49"/>
        <v/>
      </c>
      <c r="BR393" s="762" t="str">
        <f t="shared" si="50"/>
        <v/>
      </c>
      <c r="BS393" s="819"/>
      <c r="BT393" s="804"/>
      <c r="BU393" s="804"/>
      <c r="BV393" s="807"/>
    </row>
    <row r="394" spans="1:74" ht="171.75" x14ac:dyDescent="0.25">
      <c r="A394" s="1062"/>
      <c r="B394" s="928"/>
      <c r="C394" s="1232"/>
      <c r="D394" s="1086"/>
      <c r="E394" s="1086"/>
      <c r="F394" s="834"/>
      <c r="G394" s="804"/>
      <c r="H394" s="798"/>
      <c r="I394" s="798"/>
      <c r="J394" s="840"/>
      <c r="K394" s="1253"/>
      <c r="L394" s="804"/>
      <c r="M394" s="874"/>
      <c r="N394" s="804"/>
      <c r="O394" s="804"/>
      <c r="P394" s="868"/>
      <c r="Q394" s="880"/>
      <c r="R394" s="798"/>
      <c r="S394" s="1365"/>
      <c r="T394" s="798"/>
      <c r="U394" s="1365"/>
      <c r="V394" s="798"/>
      <c r="W394" s="1365"/>
      <c r="X394" s="864"/>
      <c r="Y394" s="1365"/>
      <c r="Z394" s="1365"/>
      <c r="AA394" s="852"/>
      <c r="AB394" s="371">
        <v>3</v>
      </c>
      <c r="AC394" s="151" t="s">
        <v>2012</v>
      </c>
      <c r="AD394" s="151">
        <v>1</v>
      </c>
      <c r="AE394" s="151" t="s">
        <v>1970</v>
      </c>
      <c r="AF394" s="147" t="str">
        <f t="shared" si="44"/>
        <v>Probabilidad</v>
      </c>
      <c r="AG394" s="153" t="s">
        <v>286</v>
      </c>
      <c r="AH394" s="760">
        <f t="shared" si="45"/>
        <v>0.15</v>
      </c>
      <c r="AI394" s="153" t="s">
        <v>814</v>
      </c>
      <c r="AJ394" s="760">
        <f t="shared" si="46"/>
        <v>0.25</v>
      </c>
      <c r="AK394" s="149">
        <f t="shared" si="47"/>
        <v>0.4</v>
      </c>
      <c r="AL394" s="154">
        <f>IFERROR(IF(AND(AF393="Probabilidad",AF394="Probabilidad"),(AL393-(+AL393*AK394)),IF(AND(AF393="Impacto",AF394="Probabilidad"),(AL392-(+AL392*AK394)),IF(AF394="Impacto",AL393,""))),"")</f>
        <v>0.14399999999999999</v>
      </c>
      <c r="AM394" s="154">
        <f>IFERROR(IF(AND(AF393="Impacto",AF394="Impacto"),(AM393-(+AM393*AK394)),IF(AND(AF393="Probabilidad",AF394="Impacto"),(AM392-(+AM392*AK394)),IF(AF394="Probabilidad",AM393,""))),"")</f>
        <v>0.2</v>
      </c>
      <c r="AN394" s="155" t="s">
        <v>952</v>
      </c>
      <c r="AO394" s="155" t="s">
        <v>296</v>
      </c>
      <c r="AP394" s="155" t="s">
        <v>243</v>
      </c>
      <c r="AQ394" s="155" t="s">
        <v>221</v>
      </c>
      <c r="AR394" s="837"/>
      <c r="AS394" s="855"/>
      <c r="AT394" s="855"/>
      <c r="AU394" s="852"/>
      <c r="AV394" s="855"/>
      <c r="AW394" s="855"/>
      <c r="AX394" s="852"/>
      <c r="AY394" s="852"/>
      <c r="AZ394" s="852"/>
      <c r="BA394" s="798"/>
      <c r="BB394" s="131"/>
      <c r="BC394" s="131"/>
      <c r="BD394" s="175" t="str">
        <f t="shared" si="48"/>
        <v/>
      </c>
      <c r="BE394" s="151"/>
      <c r="BF394" s="151"/>
      <c r="BG394" s="151"/>
      <c r="BH394" s="151"/>
      <c r="BI394" s="131"/>
      <c r="BJ394" s="131"/>
      <c r="BK394" s="131"/>
      <c r="BL394" s="131"/>
      <c r="BM394" s="157"/>
      <c r="BN394" s="157"/>
      <c r="BO394" s="157"/>
      <c r="BP394" s="157"/>
      <c r="BQ394" s="158" t="str">
        <f t="shared" si="49"/>
        <v/>
      </c>
      <c r="BR394" s="762" t="str">
        <f t="shared" si="50"/>
        <v/>
      </c>
      <c r="BS394" s="819"/>
      <c r="BT394" s="804"/>
      <c r="BU394" s="804"/>
      <c r="BV394" s="807"/>
    </row>
    <row r="395" spans="1:74" x14ac:dyDescent="0.25">
      <c r="A395" s="1062"/>
      <c r="B395" s="928"/>
      <c r="C395" s="1232"/>
      <c r="D395" s="1086"/>
      <c r="E395" s="1086"/>
      <c r="F395" s="834"/>
      <c r="G395" s="804"/>
      <c r="H395" s="798"/>
      <c r="I395" s="798"/>
      <c r="J395" s="840"/>
      <c r="K395" s="1253"/>
      <c r="L395" s="804"/>
      <c r="M395" s="874"/>
      <c r="N395" s="804"/>
      <c r="O395" s="804"/>
      <c r="P395" s="868"/>
      <c r="Q395" s="880"/>
      <c r="R395" s="798"/>
      <c r="S395" s="1365"/>
      <c r="T395" s="798"/>
      <c r="U395" s="1365"/>
      <c r="V395" s="798"/>
      <c r="W395" s="1365"/>
      <c r="X395" s="864"/>
      <c r="Y395" s="1365"/>
      <c r="Z395" s="1365"/>
      <c r="AA395" s="852"/>
      <c r="AB395" s="371">
        <v>4</v>
      </c>
      <c r="AC395" s="151"/>
      <c r="AD395" s="151"/>
      <c r="AE395" s="151"/>
      <c r="AF395" s="147" t="str">
        <f t="shared" si="44"/>
        <v/>
      </c>
      <c r="AG395" s="153"/>
      <c r="AH395" s="760" t="str">
        <f t="shared" si="45"/>
        <v/>
      </c>
      <c r="AI395" s="153"/>
      <c r="AJ395" s="760" t="str">
        <f t="shared" si="46"/>
        <v/>
      </c>
      <c r="AK395" s="149" t="str">
        <f t="shared" si="47"/>
        <v/>
      </c>
      <c r="AL395" s="154" t="str">
        <f>IFERROR(IF(AND(AF394="Probabilidad",AF395="Probabilidad"),(AL394-(+AL394*AK395)),IF(AND(AF394="Impacto",AF395="Probabilidad"),(AL393-(+AL393*AK395)),IF(AF395="Impacto",AL394,""))),"")</f>
        <v/>
      </c>
      <c r="AM395" s="154" t="str">
        <f>IFERROR(IF(AND(AF394="Impacto",AF395="Impacto"),(AM394-(+AM394*AK395)),IF(AND(AF394="Probabilidad",AF395="Impacto"),(AM393-(+AM393*AK395)),IF(AF395="Probabilidad",AM394,""))),"")</f>
        <v/>
      </c>
      <c r="AN395" s="155"/>
      <c r="AO395" s="155"/>
      <c r="AP395" s="155"/>
      <c r="AQ395" s="155"/>
      <c r="AR395" s="837"/>
      <c r="AS395" s="855"/>
      <c r="AT395" s="855"/>
      <c r="AU395" s="852"/>
      <c r="AV395" s="855"/>
      <c r="AW395" s="855"/>
      <c r="AX395" s="852"/>
      <c r="AY395" s="852"/>
      <c r="AZ395" s="852"/>
      <c r="BA395" s="798"/>
      <c r="BB395" s="131"/>
      <c r="BC395" s="131"/>
      <c r="BD395" s="175" t="str">
        <f t="shared" si="48"/>
        <v/>
      </c>
      <c r="BE395" s="151"/>
      <c r="BF395" s="151"/>
      <c r="BG395" s="151"/>
      <c r="BH395" s="151"/>
      <c r="BI395" s="131"/>
      <c r="BJ395" s="131"/>
      <c r="BK395" s="131"/>
      <c r="BL395" s="131"/>
      <c r="BM395" s="157"/>
      <c r="BN395" s="157"/>
      <c r="BO395" s="157"/>
      <c r="BP395" s="157"/>
      <c r="BQ395" s="158" t="str">
        <f t="shared" si="49"/>
        <v/>
      </c>
      <c r="BR395" s="762" t="str">
        <f t="shared" si="50"/>
        <v/>
      </c>
      <c r="BS395" s="819"/>
      <c r="BT395" s="804"/>
      <c r="BU395" s="804"/>
      <c r="BV395" s="807"/>
    </row>
    <row r="396" spans="1:74" x14ac:dyDescent="0.25">
      <c r="A396" s="1062"/>
      <c r="B396" s="928"/>
      <c r="C396" s="1232"/>
      <c r="D396" s="1086"/>
      <c r="E396" s="1086"/>
      <c r="F396" s="834"/>
      <c r="G396" s="804"/>
      <c r="H396" s="798"/>
      <c r="I396" s="798"/>
      <c r="J396" s="840"/>
      <c r="K396" s="1253"/>
      <c r="L396" s="804"/>
      <c r="M396" s="874"/>
      <c r="N396" s="804"/>
      <c r="O396" s="804"/>
      <c r="P396" s="868"/>
      <c r="Q396" s="880"/>
      <c r="R396" s="798"/>
      <c r="S396" s="1365"/>
      <c r="T396" s="798"/>
      <c r="U396" s="1365"/>
      <c r="V396" s="798"/>
      <c r="W396" s="1365"/>
      <c r="X396" s="864"/>
      <c r="Y396" s="1365"/>
      <c r="Z396" s="1365"/>
      <c r="AA396" s="852"/>
      <c r="AB396" s="371">
        <v>5</v>
      </c>
      <c r="AC396" s="151"/>
      <c r="AD396" s="151"/>
      <c r="AE396" s="151"/>
      <c r="AF396" s="147" t="str">
        <f t="shared" si="44"/>
        <v/>
      </c>
      <c r="AG396" s="153"/>
      <c r="AH396" s="760" t="str">
        <f t="shared" si="45"/>
        <v/>
      </c>
      <c r="AI396" s="153"/>
      <c r="AJ396" s="760" t="str">
        <f t="shared" si="46"/>
        <v/>
      </c>
      <c r="AK396" s="149" t="str">
        <f t="shared" si="47"/>
        <v/>
      </c>
      <c r="AL396" s="154" t="str">
        <f>IFERROR(IF(AND(AF395="Probabilidad",AF396="Probabilidad"),(AL395-(+AL395*AK396)),IF(AND(AF395="Impacto",AF396="Probabilidad"),(AL394-(+AL394*AK396)),IF(AF396="Impacto",AL395,""))),"")</f>
        <v/>
      </c>
      <c r="AM396" s="154" t="str">
        <f>IFERROR(IF(AND(AF395="Impacto",AF396="Impacto"),(AM395-(+AM395*AK396)),IF(AND(AF395="Probabilidad",AF396="Impacto"),(AM394-(+AM394*AK396)),IF(AF396="Probabilidad",AM395,""))),"")</f>
        <v/>
      </c>
      <c r="AN396" s="155"/>
      <c r="AO396" s="155"/>
      <c r="AP396" s="155"/>
      <c r="AQ396" s="155"/>
      <c r="AR396" s="837"/>
      <c r="AS396" s="855"/>
      <c r="AT396" s="855"/>
      <c r="AU396" s="852"/>
      <c r="AV396" s="855"/>
      <c r="AW396" s="855"/>
      <c r="AX396" s="852"/>
      <c r="AY396" s="852"/>
      <c r="AZ396" s="852"/>
      <c r="BA396" s="798"/>
      <c r="BB396" s="131"/>
      <c r="BC396" s="131"/>
      <c r="BD396" s="175" t="str">
        <f t="shared" si="48"/>
        <v/>
      </c>
      <c r="BE396" s="151"/>
      <c r="BF396" s="151"/>
      <c r="BG396" s="151"/>
      <c r="BH396" s="151"/>
      <c r="BI396" s="131"/>
      <c r="BJ396" s="131"/>
      <c r="BK396" s="131"/>
      <c r="BL396" s="131"/>
      <c r="BM396" s="157"/>
      <c r="BN396" s="157"/>
      <c r="BO396" s="157"/>
      <c r="BP396" s="157"/>
      <c r="BQ396" s="158" t="str">
        <f t="shared" si="49"/>
        <v/>
      </c>
      <c r="BR396" s="762" t="str">
        <f t="shared" si="50"/>
        <v/>
      </c>
      <c r="BS396" s="819"/>
      <c r="BT396" s="804"/>
      <c r="BU396" s="804"/>
      <c r="BV396" s="807"/>
    </row>
    <row r="397" spans="1:74" ht="15.75" thickBot="1" x14ac:dyDescent="0.3">
      <c r="A397" s="1062"/>
      <c r="B397" s="928"/>
      <c r="C397" s="1232"/>
      <c r="D397" s="1086"/>
      <c r="E397" s="1086"/>
      <c r="F397" s="834"/>
      <c r="G397" s="804"/>
      <c r="H397" s="798"/>
      <c r="I397" s="798"/>
      <c r="J397" s="841"/>
      <c r="K397" s="1253"/>
      <c r="L397" s="804"/>
      <c r="M397" s="875"/>
      <c r="N397" s="804"/>
      <c r="O397" s="804"/>
      <c r="P397" s="868"/>
      <c r="Q397" s="880"/>
      <c r="R397" s="798"/>
      <c r="S397" s="1365"/>
      <c r="T397" s="798"/>
      <c r="U397" s="1365"/>
      <c r="V397" s="798"/>
      <c r="W397" s="1365"/>
      <c r="X397" s="864"/>
      <c r="Y397" s="1365"/>
      <c r="Z397" s="1365"/>
      <c r="AA397" s="852"/>
      <c r="AB397" s="372">
        <v>6</v>
      </c>
      <c r="AC397" s="162"/>
      <c r="AD397" s="162"/>
      <c r="AE397" s="162"/>
      <c r="AF397" s="99" t="str">
        <f t="shared" si="44"/>
        <v/>
      </c>
      <c r="AG397" s="242"/>
      <c r="AH397" s="763" t="str">
        <f t="shared" si="45"/>
        <v/>
      </c>
      <c r="AI397" s="242"/>
      <c r="AJ397" s="763" t="str">
        <f t="shared" si="46"/>
        <v/>
      </c>
      <c r="AK397" s="166" t="str">
        <f t="shared" si="47"/>
        <v/>
      </c>
      <c r="AL397" s="154" t="str">
        <f>IFERROR(IF(AND(AF396="Probabilidad",AF397="Probabilidad"),(AL396-(+AL396*AK397)),IF(AND(AF396="Impacto",AF397="Probabilidad"),(AL395-(+AL395*AK397)),IF(AF397="Impacto",AL396,""))),"")</f>
        <v/>
      </c>
      <c r="AM397" s="154" t="str">
        <f>IFERROR(IF(AND(AF396="Impacto",AF397="Impacto"),(AM396-(+AM396*AK397)),IF(AND(AF396="Probabilidad",AF397="Impacto"),(AM395-(+AM395*AK397)),IF(AF397="Probabilidad",AM396,""))),"")</f>
        <v/>
      </c>
      <c r="AN397" s="52"/>
      <c r="AO397" s="52"/>
      <c r="AP397" s="52"/>
      <c r="AQ397" s="52"/>
      <c r="AR397" s="838"/>
      <c r="AS397" s="856"/>
      <c r="AT397" s="856"/>
      <c r="AU397" s="853"/>
      <c r="AV397" s="856"/>
      <c r="AW397" s="856"/>
      <c r="AX397" s="853"/>
      <c r="AY397" s="853"/>
      <c r="AZ397" s="853"/>
      <c r="BA397" s="799"/>
      <c r="BB397" s="169"/>
      <c r="BC397" s="169"/>
      <c r="BD397" s="178" t="str">
        <f t="shared" si="48"/>
        <v/>
      </c>
      <c r="BE397" s="162"/>
      <c r="BF397" s="162"/>
      <c r="BG397" s="162"/>
      <c r="BH397" s="162"/>
      <c r="BI397" s="169"/>
      <c r="BJ397" s="169"/>
      <c r="BK397" s="169"/>
      <c r="BL397" s="169"/>
      <c r="BM397" s="170"/>
      <c r="BN397" s="170"/>
      <c r="BO397" s="170"/>
      <c r="BP397" s="170"/>
      <c r="BQ397" s="171" t="str">
        <f t="shared" si="49"/>
        <v/>
      </c>
      <c r="BR397" s="764" t="str">
        <f t="shared" si="50"/>
        <v/>
      </c>
      <c r="BS397" s="820"/>
      <c r="BT397" s="805"/>
      <c r="BU397" s="805"/>
      <c r="BV397" s="808"/>
    </row>
    <row r="398" spans="1:74" ht="171.75" x14ac:dyDescent="0.25">
      <c r="A398" s="1062"/>
      <c r="B398" s="928"/>
      <c r="C398" s="1232"/>
      <c r="D398" s="1086" t="s">
        <v>1533</v>
      </c>
      <c r="E398" s="1086" t="s">
        <v>896</v>
      </c>
      <c r="F398" s="834">
        <v>8</v>
      </c>
      <c r="G398" s="804" t="s">
        <v>2009</v>
      </c>
      <c r="H398" s="798" t="s">
        <v>1372</v>
      </c>
      <c r="I398" s="798" t="s">
        <v>1344</v>
      </c>
      <c r="J398" s="839" t="s">
        <v>3036</v>
      </c>
      <c r="K398" s="1253" t="s">
        <v>324</v>
      </c>
      <c r="L398" s="804" t="s">
        <v>618</v>
      </c>
      <c r="M398" s="873" t="s">
        <v>1535</v>
      </c>
      <c r="N398" s="804" t="s">
        <v>2013</v>
      </c>
      <c r="O398" s="804" t="s">
        <v>2014</v>
      </c>
      <c r="P398" s="868" t="s">
        <v>609</v>
      </c>
      <c r="Q398" s="880" t="s">
        <v>609</v>
      </c>
      <c r="R398" s="798" t="s">
        <v>353</v>
      </c>
      <c r="S398" s="1365">
        <f>IF(R398="Muy Alta",100%,IF(R398="Alta",80%,IF(R398="Media",60%,IF(R398="Baja",40%,IF(R398="Muy Baja",20%,"")))))</f>
        <v>0.8</v>
      </c>
      <c r="T398" s="798" t="s">
        <v>328</v>
      </c>
      <c r="U398" s="1365">
        <f>IF(T398="Catastrófico",100%,IF(T398="Mayor",80%,IF(T398="Moderado",60%,IF(T398="Menor",40%,IF(T398="Leve",20%,"")))))</f>
        <v>0.2</v>
      </c>
      <c r="V398" s="798" t="s">
        <v>328</v>
      </c>
      <c r="W398" s="1365">
        <f>IF(V398="Catastrófico",100%,IF(V398="Mayor",80%,IF(V398="Moderado",60%,IF(V398="Menor",40%,IF(V398="Leve",20%,"")))))</f>
        <v>0.2</v>
      </c>
      <c r="X398" s="864" t="str">
        <f>IF(Y398=100%,"Catastrófico",IF(Y398=80%,"Mayor",IF(Y398=60%,"Moderado",IF(Y398=40%,"Menor",IF(Y398=20%,"Leve","")))))</f>
        <v>Leve</v>
      </c>
      <c r="Y398" s="1365">
        <f>IF(AND(U398="",W398=""),"",MAX(U398,W398))</f>
        <v>0.2</v>
      </c>
      <c r="Z398" s="1365" t="str">
        <f>CONCATENATE(R398,X398)</f>
        <v>AltaLeve</v>
      </c>
      <c r="AA398" s="852" t="str">
        <f>IF(Z398="Muy AltaLeve","Alto",IF(Z398="Muy AltaMenor","Alto",IF(Z398="Muy AltaModerado","Alto",IF(Z398="Muy AltaMayor","Alto",IF(Z398="Muy AltaCatastrófico","Extremo",IF(Z398="AltaLeve","Moderado",IF(Z398="AltaMenor","Moderado",IF(Z398="AltaModerado","Alto",IF(Z398="AltaMayor","Alto",IF(Z398="AltaCatastrófico","Extremo",IF(Z398="MediaLeve","Moderado",IF(Z398="MediaMenor","Moderado",IF(Z398="MediaModerado","Moderado",IF(Z398="MediaMayor","Alto",IF(Z398="MediaCatastrófico","Extremo",IF(Z398="BajaLeve","Bajo",IF(Z398="BajaMenor","Moderado",IF(Z398="BajaModerado","Moderado",IF(Z398="BajaMayor","Alto",IF(Z398="BajaCatastrófico","Extremo",IF(Z398="Muy BajaLeve","Bajo",IF(Z398="Muy BajaMenor","Bajo",IF(Z398="Muy BajaModerado","Moderado",IF(Z398="Muy BajaMayor","Alto",IF(Z398="Muy BajaCatastrófico","Extremo","")))))))))))))))))))))))))</f>
        <v>Moderado</v>
      </c>
      <c r="AB398" s="370">
        <v>1</v>
      </c>
      <c r="AC398" s="9" t="s">
        <v>2015</v>
      </c>
      <c r="AD398" s="9">
        <v>3</v>
      </c>
      <c r="AE398" s="9" t="s">
        <v>2016</v>
      </c>
      <c r="AF398" s="100" t="str">
        <f t="shared" si="44"/>
        <v>Probabilidad</v>
      </c>
      <c r="AG398" s="10" t="s">
        <v>216</v>
      </c>
      <c r="AH398" s="759">
        <f t="shared" si="45"/>
        <v>0.25</v>
      </c>
      <c r="AI398" s="10" t="s">
        <v>814</v>
      </c>
      <c r="AJ398" s="759">
        <f t="shared" si="46"/>
        <v>0.25</v>
      </c>
      <c r="AK398" s="102">
        <f t="shared" si="47"/>
        <v>0.5</v>
      </c>
      <c r="AL398" s="101">
        <f>IFERROR(IF(AF398="Probabilidad",(S398-(+S398*AK398)),IF(AF398="Impacto",S398,"")),"")</f>
        <v>0.4</v>
      </c>
      <c r="AM398" s="101">
        <f>IFERROR(IF(AF398="Impacto",(Y398-(+Y398*AK398)),IF(AF398="Probabilidad",Y398,"")),"")</f>
        <v>0.2</v>
      </c>
      <c r="AN398" s="51" t="s">
        <v>218</v>
      </c>
      <c r="AO398" s="51" t="s">
        <v>296</v>
      </c>
      <c r="AP398" s="51" t="s">
        <v>243</v>
      </c>
      <c r="AQ398" s="51" t="s">
        <v>221</v>
      </c>
      <c r="AR398" s="866" t="s">
        <v>2010</v>
      </c>
      <c r="AS398" s="854">
        <f>S398</f>
        <v>0.8</v>
      </c>
      <c r="AT398" s="854">
        <f>IF(AL398="","",MIN(AL398:AL403))</f>
        <v>0.24</v>
      </c>
      <c r="AU398" s="851" t="str">
        <f>IFERROR(IF(AT398="","",IF(AT398&lt;=0.2,"Muy Baja",IF(AT398&lt;=0.4,"Baja",IF(AT398&lt;=0.6,"Media",IF(AT398&lt;=0.8,"Alta","Muy Alta"))))),"")</f>
        <v>Baja</v>
      </c>
      <c r="AV398" s="854">
        <f>Y398</f>
        <v>0.2</v>
      </c>
      <c r="AW398" s="854">
        <f>IF(AM398="","",MIN(AM398:AM403))</f>
        <v>0.2</v>
      </c>
      <c r="AX398" s="851" t="str">
        <f>IFERROR(IF(AW398="","",IF(AW398&lt;=0.2,"Leve",IF(AW398&lt;=0.4,"Menor",IF(AW398&lt;=0.6,"Moderado",IF(AW398&lt;=0.8,"Mayor","Catastrófico"))))),"")</f>
        <v>Leve</v>
      </c>
      <c r="AY398" s="851" t="str">
        <f>AA398</f>
        <v>Moderado</v>
      </c>
      <c r="AZ398" s="851" t="str">
        <f>IFERROR(IF(OR(AND(AU398="Muy Baja",AX398="Leve"),AND(AU398="Muy Baja",AX398="Menor"),AND(AU398="Baja",AX398="Leve")),"Bajo",IF(OR(AND(AU398="Muy baja",AX398="Moderado"),AND(AU398="Baja",AX398="Menor"),AND(AU398="Baja",AX398="Moderado"),AND(AU398="Media",AX398="Leve"),AND(AU398="Media",AX398="Menor"),AND(AU398="Media",AX398="Moderado"),AND(AU398="Alta",AX398="Leve"),AND(AU398="Alta",AX398="Menor")),"Moderado",IF(OR(AND(AU398="Muy Baja",AX398="Mayor"),AND(AU398="Baja",AX398="Mayor"),AND(AU398="Media",AX398="Mayor"),AND(AU398="Alta",AX398="Moderado"),AND(AU398="Alta",AX398="Mayor"),AND(AU398="Muy Alta",AX398="Leve"),AND(AU398="Muy Alta",AX398="Menor"),AND(AU398="Muy Alta",AX398="Moderado"),AND(AU398="Muy Alta",AX398="Mayor")),"Alto",IF(OR(AND(AU398="Muy Baja",AX398="Catastrófico"),AND(AU398="Baja",AX398="Catastrófico"),AND(AU398="Media",AX398="Catastrófico"),AND(AU398="Alta",AX398="Catastrófico"),AND(AU398="Muy Alta",AX398="Catastrófico")),"Extremo","")))),"")</f>
        <v>Bajo</v>
      </c>
      <c r="BA398" s="797" t="s">
        <v>257</v>
      </c>
      <c r="BB398" s="47"/>
      <c r="BC398" s="47"/>
      <c r="BD398" s="104" t="str">
        <f t="shared" si="48"/>
        <v/>
      </c>
      <c r="BE398" s="9"/>
      <c r="BF398" s="9"/>
      <c r="BG398" s="9"/>
      <c r="BH398" s="9"/>
      <c r="BI398" s="47"/>
      <c r="BJ398" s="47"/>
      <c r="BK398" s="47"/>
      <c r="BL398" s="47"/>
      <c r="BM398" s="49"/>
      <c r="BN398" s="49"/>
      <c r="BO398" s="49"/>
      <c r="BP398" s="49"/>
      <c r="BQ398" s="105" t="str">
        <f t="shared" si="49"/>
        <v/>
      </c>
      <c r="BR398" s="761" t="str">
        <f t="shared" si="50"/>
        <v/>
      </c>
      <c r="BS398" s="818" t="s">
        <v>609</v>
      </c>
      <c r="BT398" s="803" t="s">
        <v>2921</v>
      </c>
      <c r="BU398" s="803" t="s">
        <v>278</v>
      </c>
      <c r="BV398" s="806" t="s">
        <v>278</v>
      </c>
    </row>
    <row r="399" spans="1:74" ht="171.75" x14ac:dyDescent="0.25">
      <c r="A399" s="1062"/>
      <c r="B399" s="928"/>
      <c r="C399" s="1232"/>
      <c r="D399" s="1086"/>
      <c r="E399" s="1086"/>
      <c r="F399" s="834"/>
      <c r="G399" s="804"/>
      <c r="H399" s="798"/>
      <c r="I399" s="798"/>
      <c r="J399" s="840"/>
      <c r="K399" s="1253"/>
      <c r="L399" s="804"/>
      <c r="M399" s="874"/>
      <c r="N399" s="804"/>
      <c r="O399" s="804"/>
      <c r="P399" s="868"/>
      <c r="Q399" s="880"/>
      <c r="R399" s="798"/>
      <c r="S399" s="1365"/>
      <c r="T399" s="798"/>
      <c r="U399" s="1365"/>
      <c r="V399" s="798"/>
      <c r="W399" s="1365"/>
      <c r="X399" s="864"/>
      <c r="Y399" s="1365"/>
      <c r="Z399" s="1365"/>
      <c r="AA399" s="852"/>
      <c r="AB399" s="371">
        <v>2</v>
      </c>
      <c r="AC399" s="151" t="s">
        <v>2017</v>
      </c>
      <c r="AD399" s="151">
        <v>3</v>
      </c>
      <c r="AE399" s="151" t="s">
        <v>2018</v>
      </c>
      <c r="AF399" s="147" t="str">
        <f t="shared" si="44"/>
        <v>Probabilidad</v>
      </c>
      <c r="AG399" s="153" t="s">
        <v>286</v>
      </c>
      <c r="AH399" s="760">
        <f t="shared" si="45"/>
        <v>0.15</v>
      </c>
      <c r="AI399" s="153" t="s">
        <v>814</v>
      </c>
      <c r="AJ399" s="760">
        <f t="shared" si="46"/>
        <v>0.25</v>
      </c>
      <c r="AK399" s="149">
        <f t="shared" si="47"/>
        <v>0.4</v>
      </c>
      <c r="AL399" s="154">
        <f>IFERROR(IF(AND(AF398="Probabilidad",AF399="Probabilidad"),(AL398-(+AL398*AK399)),IF(AF399="Probabilidad",(S398-(+S398*AK399)),IF(AF399="Impacto",AL398,""))),"")</f>
        <v>0.24</v>
      </c>
      <c r="AM399" s="154">
        <f>IFERROR(IF(AND(AF398="Impacto",AF399="Impacto"),(AM398-(+AM398*AK399)),IF(AF399="Impacto",(Y398-(Y398*AK399)),IF(AF399="Probabilidad",AM398,""))),"")</f>
        <v>0.2</v>
      </c>
      <c r="AN399" s="155" t="s">
        <v>952</v>
      </c>
      <c r="AO399" s="155" t="s">
        <v>296</v>
      </c>
      <c r="AP399" s="155" t="s">
        <v>243</v>
      </c>
      <c r="AQ399" s="155" t="s">
        <v>221</v>
      </c>
      <c r="AR399" s="837"/>
      <c r="AS399" s="855"/>
      <c r="AT399" s="855"/>
      <c r="AU399" s="852"/>
      <c r="AV399" s="855"/>
      <c r="AW399" s="855"/>
      <c r="AX399" s="852"/>
      <c r="AY399" s="852"/>
      <c r="AZ399" s="852"/>
      <c r="BA399" s="798"/>
      <c r="BB399" s="131"/>
      <c r="BC399" s="131"/>
      <c r="BD399" s="175" t="str">
        <f t="shared" si="48"/>
        <v/>
      </c>
      <c r="BE399" s="151"/>
      <c r="BF399" s="151"/>
      <c r="BG399" s="151"/>
      <c r="BH399" s="151"/>
      <c r="BI399" s="131"/>
      <c r="BJ399" s="131"/>
      <c r="BK399" s="131"/>
      <c r="BL399" s="131"/>
      <c r="BM399" s="157"/>
      <c r="BN399" s="157"/>
      <c r="BO399" s="157"/>
      <c r="BP399" s="157"/>
      <c r="BQ399" s="158" t="str">
        <f t="shared" si="49"/>
        <v/>
      </c>
      <c r="BR399" s="762" t="str">
        <f t="shared" si="50"/>
        <v/>
      </c>
      <c r="BS399" s="819"/>
      <c r="BT399" s="804"/>
      <c r="BU399" s="804"/>
      <c r="BV399" s="807"/>
    </row>
    <row r="400" spans="1:74" x14ac:dyDescent="0.25">
      <c r="A400" s="1062"/>
      <c r="B400" s="928"/>
      <c r="C400" s="1232"/>
      <c r="D400" s="1086"/>
      <c r="E400" s="1086"/>
      <c r="F400" s="834"/>
      <c r="G400" s="804"/>
      <c r="H400" s="798"/>
      <c r="I400" s="798"/>
      <c r="J400" s="840"/>
      <c r="K400" s="1253"/>
      <c r="L400" s="804"/>
      <c r="M400" s="874"/>
      <c r="N400" s="804"/>
      <c r="O400" s="804"/>
      <c r="P400" s="868"/>
      <c r="Q400" s="880"/>
      <c r="R400" s="798"/>
      <c r="S400" s="1365"/>
      <c r="T400" s="798"/>
      <c r="U400" s="1365"/>
      <c r="V400" s="798"/>
      <c r="W400" s="1365"/>
      <c r="X400" s="864"/>
      <c r="Y400" s="1365"/>
      <c r="Z400" s="1365"/>
      <c r="AA400" s="852"/>
      <c r="AB400" s="371">
        <v>3</v>
      </c>
      <c r="AC400" s="151"/>
      <c r="AD400" s="151"/>
      <c r="AE400" s="151"/>
      <c r="AF400" s="147" t="str">
        <f t="shared" si="44"/>
        <v/>
      </c>
      <c r="AG400" s="153"/>
      <c r="AH400" s="760" t="str">
        <f t="shared" si="45"/>
        <v/>
      </c>
      <c r="AI400" s="153"/>
      <c r="AJ400" s="760" t="str">
        <f t="shared" si="46"/>
        <v/>
      </c>
      <c r="AK400" s="149" t="str">
        <f t="shared" si="47"/>
        <v/>
      </c>
      <c r="AL400" s="154" t="str">
        <f>IFERROR(IF(AND(AF399="Probabilidad",AF400="Probabilidad"),(AL399-(+AL399*AK400)),IF(AND(AF399="Impacto",AF400="Probabilidad"),(AL398-(+AL398*AK400)),IF(AF400="Impacto",AL399,""))),"")</f>
        <v/>
      </c>
      <c r="AM400" s="154" t="str">
        <f>IFERROR(IF(AND(AF399="Impacto",AF400="Impacto"),(AM399-(+AM399*AK400)),IF(AND(AF399="Probabilidad",AF400="Impacto"),(AM398-(+AM398*AK400)),IF(AF400="Probabilidad",AM399,""))),"")</f>
        <v/>
      </c>
      <c r="AN400" s="155"/>
      <c r="AO400" s="155"/>
      <c r="AP400" s="155"/>
      <c r="AQ400" s="155"/>
      <c r="AR400" s="837"/>
      <c r="AS400" s="855"/>
      <c r="AT400" s="855"/>
      <c r="AU400" s="852"/>
      <c r="AV400" s="855"/>
      <c r="AW400" s="855"/>
      <c r="AX400" s="852"/>
      <c r="AY400" s="852"/>
      <c r="AZ400" s="852"/>
      <c r="BA400" s="798"/>
      <c r="BB400" s="131"/>
      <c r="BC400" s="131"/>
      <c r="BD400" s="175" t="str">
        <f t="shared" si="48"/>
        <v/>
      </c>
      <c r="BE400" s="151"/>
      <c r="BF400" s="151"/>
      <c r="BG400" s="151"/>
      <c r="BH400" s="151"/>
      <c r="BI400" s="131"/>
      <c r="BJ400" s="131"/>
      <c r="BK400" s="131"/>
      <c r="BL400" s="131"/>
      <c r="BM400" s="157"/>
      <c r="BN400" s="157"/>
      <c r="BO400" s="157"/>
      <c r="BP400" s="157"/>
      <c r="BQ400" s="158" t="str">
        <f t="shared" si="49"/>
        <v/>
      </c>
      <c r="BR400" s="762" t="str">
        <f t="shared" si="50"/>
        <v/>
      </c>
      <c r="BS400" s="819"/>
      <c r="BT400" s="804"/>
      <c r="BU400" s="804"/>
      <c r="BV400" s="807"/>
    </row>
    <row r="401" spans="1:74" x14ac:dyDescent="0.25">
      <c r="A401" s="1062"/>
      <c r="B401" s="928"/>
      <c r="C401" s="1232"/>
      <c r="D401" s="1086"/>
      <c r="E401" s="1086"/>
      <c r="F401" s="834"/>
      <c r="G401" s="804"/>
      <c r="H401" s="798"/>
      <c r="I401" s="798"/>
      <c r="J401" s="840"/>
      <c r="K401" s="1253"/>
      <c r="L401" s="804"/>
      <c r="M401" s="874"/>
      <c r="N401" s="804"/>
      <c r="O401" s="804"/>
      <c r="P401" s="868"/>
      <c r="Q401" s="880"/>
      <c r="R401" s="798"/>
      <c r="S401" s="1365"/>
      <c r="T401" s="798"/>
      <c r="U401" s="1365"/>
      <c r="V401" s="798"/>
      <c r="W401" s="1365"/>
      <c r="X401" s="864"/>
      <c r="Y401" s="1365"/>
      <c r="Z401" s="1365"/>
      <c r="AA401" s="852"/>
      <c r="AB401" s="371">
        <v>4</v>
      </c>
      <c r="AC401" s="151"/>
      <c r="AD401" s="151"/>
      <c r="AE401" s="151"/>
      <c r="AF401" s="147" t="str">
        <f t="shared" si="44"/>
        <v/>
      </c>
      <c r="AG401" s="153"/>
      <c r="AH401" s="760" t="str">
        <f t="shared" si="45"/>
        <v/>
      </c>
      <c r="AI401" s="153"/>
      <c r="AJ401" s="760" t="str">
        <f t="shared" si="46"/>
        <v/>
      </c>
      <c r="AK401" s="149" t="str">
        <f t="shared" si="47"/>
        <v/>
      </c>
      <c r="AL401" s="154" t="str">
        <f>IFERROR(IF(AND(AF400="Probabilidad",AF401="Probabilidad"),(AL400-(+AL400*AK401)),IF(AND(AF400="Impacto",AF401="Probabilidad"),(AL399-(+AL399*AK401)),IF(AF401="Impacto",AL400,""))),"")</f>
        <v/>
      </c>
      <c r="AM401" s="174" t="str">
        <f>IFERROR(IF(AND(AF400="Impacto",AF401="Impacto"),(AM400-(+AM400*AK401)),IF(AND(AF400="Probabilidad",AF401="Impacto"),(AM399-(+AM399*AK401)),IF(AF401="Probabilidad",AM400,""))),"")</f>
        <v/>
      </c>
      <c r="AN401" s="155"/>
      <c r="AO401" s="155"/>
      <c r="AP401" s="155"/>
      <c r="AQ401" s="155"/>
      <c r="AR401" s="837"/>
      <c r="AS401" s="855"/>
      <c r="AT401" s="855"/>
      <c r="AU401" s="852"/>
      <c r="AV401" s="855"/>
      <c r="AW401" s="855"/>
      <c r="AX401" s="852"/>
      <c r="AY401" s="852"/>
      <c r="AZ401" s="852"/>
      <c r="BA401" s="798"/>
      <c r="BB401" s="131"/>
      <c r="BC401" s="131"/>
      <c r="BD401" s="175" t="str">
        <f t="shared" si="48"/>
        <v/>
      </c>
      <c r="BE401" s="151"/>
      <c r="BF401" s="151"/>
      <c r="BG401" s="151"/>
      <c r="BH401" s="151"/>
      <c r="BI401" s="131"/>
      <c r="BJ401" s="131"/>
      <c r="BK401" s="131"/>
      <c r="BL401" s="131"/>
      <c r="BM401" s="157"/>
      <c r="BN401" s="157"/>
      <c r="BO401" s="157"/>
      <c r="BP401" s="157"/>
      <c r="BQ401" s="158" t="str">
        <f t="shared" si="49"/>
        <v/>
      </c>
      <c r="BR401" s="762" t="str">
        <f t="shared" si="50"/>
        <v/>
      </c>
      <c r="BS401" s="819"/>
      <c r="BT401" s="804"/>
      <c r="BU401" s="804"/>
      <c r="BV401" s="807"/>
    </row>
    <row r="402" spans="1:74" x14ac:dyDescent="0.25">
      <c r="A402" s="1062"/>
      <c r="B402" s="928"/>
      <c r="C402" s="1232"/>
      <c r="D402" s="1086"/>
      <c r="E402" s="1086"/>
      <c r="F402" s="834"/>
      <c r="G402" s="804"/>
      <c r="H402" s="798"/>
      <c r="I402" s="798"/>
      <c r="J402" s="840"/>
      <c r="K402" s="1253"/>
      <c r="L402" s="804"/>
      <c r="M402" s="874"/>
      <c r="N402" s="804"/>
      <c r="O402" s="804"/>
      <c r="P402" s="868"/>
      <c r="Q402" s="880"/>
      <c r="R402" s="798"/>
      <c r="S402" s="1365"/>
      <c r="T402" s="798"/>
      <c r="U402" s="1365"/>
      <c r="V402" s="798"/>
      <c r="W402" s="1365"/>
      <c r="X402" s="864"/>
      <c r="Y402" s="1365"/>
      <c r="Z402" s="1365"/>
      <c r="AA402" s="852"/>
      <c r="AB402" s="371">
        <v>5</v>
      </c>
      <c r="AC402" s="151"/>
      <c r="AD402" s="151"/>
      <c r="AE402" s="151"/>
      <c r="AF402" s="147" t="str">
        <f t="shared" si="44"/>
        <v/>
      </c>
      <c r="AG402" s="153"/>
      <c r="AH402" s="760" t="str">
        <f t="shared" si="45"/>
        <v/>
      </c>
      <c r="AI402" s="153"/>
      <c r="AJ402" s="760" t="str">
        <f t="shared" si="46"/>
        <v/>
      </c>
      <c r="AK402" s="149" t="str">
        <f t="shared" si="47"/>
        <v/>
      </c>
      <c r="AL402" s="154" t="str">
        <f>IFERROR(IF(AND(AF401="Probabilidad",AF402="Probabilidad"),(AL401-(+AL401*AK402)),IF(AND(AF401="Impacto",AF402="Probabilidad"),(AL400-(+AL400*AK402)),IF(AF402="Impacto",AL401,""))),"")</f>
        <v/>
      </c>
      <c r="AM402" s="154" t="str">
        <f>IFERROR(IF(AND(AF401="Impacto",AF402="Impacto"),(AM401-(+AM401*AK402)),IF(AND(AF401="Probabilidad",AF402="Impacto"),(AM400-(+AM400*AK402)),IF(AF402="Probabilidad",AM401,""))),"")</f>
        <v/>
      </c>
      <c r="AN402" s="155"/>
      <c r="AO402" s="155"/>
      <c r="AP402" s="155"/>
      <c r="AQ402" s="155"/>
      <c r="AR402" s="837"/>
      <c r="AS402" s="855"/>
      <c r="AT402" s="855"/>
      <c r="AU402" s="852"/>
      <c r="AV402" s="855"/>
      <c r="AW402" s="855"/>
      <c r="AX402" s="852"/>
      <c r="AY402" s="852"/>
      <c r="AZ402" s="852"/>
      <c r="BA402" s="798"/>
      <c r="BB402" s="131"/>
      <c r="BC402" s="131"/>
      <c r="BD402" s="175" t="str">
        <f t="shared" si="48"/>
        <v/>
      </c>
      <c r="BE402" s="151"/>
      <c r="BF402" s="151"/>
      <c r="BG402" s="151"/>
      <c r="BH402" s="151"/>
      <c r="BI402" s="131"/>
      <c r="BJ402" s="131"/>
      <c r="BK402" s="131"/>
      <c r="BL402" s="131"/>
      <c r="BM402" s="157"/>
      <c r="BN402" s="157"/>
      <c r="BO402" s="157"/>
      <c r="BP402" s="157"/>
      <c r="BQ402" s="158" t="str">
        <f t="shared" si="49"/>
        <v/>
      </c>
      <c r="BR402" s="762" t="str">
        <f t="shared" si="50"/>
        <v/>
      </c>
      <c r="BS402" s="819"/>
      <c r="BT402" s="804"/>
      <c r="BU402" s="804"/>
      <c r="BV402" s="807"/>
    </row>
    <row r="403" spans="1:74" ht="15.75" thickBot="1" x14ac:dyDescent="0.3">
      <c r="A403" s="1062"/>
      <c r="B403" s="928"/>
      <c r="C403" s="1232"/>
      <c r="D403" s="1086"/>
      <c r="E403" s="1086"/>
      <c r="F403" s="834"/>
      <c r="G403" s="804"/>
      <c r="H403" s="798"/>
      <c r="I403" s="798"/>
      <c r="J403" s="841"/>
      <c r="K403" s="1253"/>
      <c r="L403" s="804"/>
      <c r="M403" s="875"/>
      <c r="N403" s="804"/>
      <c r="O403" s="804"/>
      <c r="P403" s="868"/>
      <c r="Q403" s="880"/>
      <c r="R403" s="798"/>
      <c r="S403" s="1365"/>
      <c r="T403" s="798"/>
      <c r="U403" s="1365"/>
      <c r="V403" s="798"/>
      <c r="W403" s="1365"/>
      <c r="X403" s="864"/>
      <c r="Y403" s="1365"/>
      <c r="Z403" s="1365"/>
      <c r="AA403" s="852"/>
      <c r="AB403" s="372">
        <v>6</v>
      </c>
      <c r="AC403" s="162"/>
      <c r="AD403" s="162"/>
      <c r="AE403" s="162"/>
      <c r="AF403" s="177" t="str">
        <f t="shared" si="44"/>
        <v/>
      </c>
      <c r="AG403" s="165"/>
      <c r="AH403" s="763" t="str">
        <f t="shared" si="45"/>
        <v/>
      </c>
      <c r="AI403" s="165"/>
      <c r="AJ403" s="763" t="str">
        <f t="shared" si="46"/>
        <v/>
      </c>
      <c r="AK403" s="166" t="str">
        <f t="shared" si="47"/>
        <v/>
      </c>
      <c r="AL403" s="154" t="str">
        <f>IFERROR(IF(AND(AF402="Probabilidad",AF403="Probabilidad"),(AL402-(+AL402*AK403)),IF(AND(AF402="Impacto",AF403="Probabilidad"),(AL401-(+AL401*AK403)),IF(AF403="Impacto",AL402,""))),"")</f>
        <v/>
      </c>
      <c r="AM403" s="154" t="str">
        <f>IFERROR(IF(AND(AF402="Impacto",AF403="Impacto"),(AM402-(+AM402*AK403)),IF(AND(AF402="Probabilidad",AF403="Impacto"),(AM401-(+AM401*AK403)),IF(AF403="Probabilidad",AM402,""))),"")</f>
        <v/>
      </c>
      <c r="AN403" s="52"/>
      <c r="AO403" s="52"/>
      <c r="AP403" s="52"/>
      <c r="AQ403" s="52"/>
      <c r="AR403" s="838"/>
      <c r="AS403" s="856"/>
      <c r="AT403" s="856"/>
      <c r="AU403" s="853"/>
      <c r="AV403" s="856"/>
      <c r="AW403" s="856"/>
      <c r="AX403" s="853"/>
      <c r="AY403" s="853"/>
      <c r="AZ403" s="853"/>
      <c r="BA403" s="799"/>
      <c r="BB403" s="169"/>
      <c r="BC403" s="169"/>
      <c r="BD403" s="178" t="str">
        <f t="shared" si="48"/>
        <v/>
      </c>
      <c r="BE403" s="162"/>
      <c r="BF403" s="162"/>
      <c r="BG403" s="162"/>
      <c r="BH403" s="162"/>
      <c r="BI403" s="169"/>
      <c r="BJ403" s="169"/>
      <c r="BK403" s="169"/>
      <c r="BL403" s="169"/>
      <c r="BM403" s="170"/>
      <c r="BN403" s="170"/>
      <c r="BO403" s="170"/>
      <c r="BP403" s="170"/>
      <c r="BQ403" s="171" t="str">
        <f t="shared" si="49"/>
        <v/>
      </c>
      <c r="BR403" s="764" t="str">
        <f t="shared" si="50"/>
        <v/>
      </c>
      <c r="BS403" s="820"/>
      <c r="BT403" s="805"/>
      <c r="BU403" s="805"/>
      <c r="BV403" s="808"/>
    </row>
    <row r="404" spans="1:74" ht="120" x14ac:dyDescent="0.25">
      <c r="A404" s="1062"/>
      <c r="B404" s="928"/>
      <c r="C404" s="1232"/>
      <c r="D404" s="1086" t="s">
        <v>1533</v>
      </c>
      <c r="E404" s="1086" t="s">
        <v>896</v>
      </c>
      <c r="F404" s="834">
        <v>9</v>
      </c>
      <c r="G404" s="804" t="s">
        <v>2019</v>
      </c>
      <c r="H404" s="798" t="s">
        <v>1374</v>
      </c>
      <c r="I404" s="798" t="s">
        <v>1345</v>
      </c>
      <c r="J404" s="839" t="s">
        <v>3037</v>
      </c>
      <c r="K404" s="1253" t="s">
        <v>324</v>
      </c>
      <c r="L404" s="804" t="s">
        <v>325</v>
      </c>
      <c r="M404" s="873" t="s">
        <v>1535</v>
      </c>
      <c r="N404" s="804" t="s">
        <v>2020</v>
      </c>
      <c r="O404" s="804" t="s">
        <v>2021</v>
      </c>
      <c r="P404" s="868" t="s">
        <v>609</v>
      </c>
      <c r="Q404" s="880" t="s">
        <v>609</v>
      </c>
      <c r="R404" s="798" t="s">
        <v>353</v>
      </c>
      <c r="S404" s="1365">
        <f>IF(R404="Muy Alta",100%,IF(R404="Alta",80%,IF(R404="Media",60%,IF(R404="Baja",40%,IF(R404="Muy Baja",20%,"")))))</f>
        <v>0.8</v>
      </c>
      <c r="T404" s="798" t="s">
        <v>328</v>
      </c>
      <c r="U404" s="1365">
        <f>IF(T404="Catastrófico",100%,IF(T404="Mayor",80%,IF(T404="Moderado",60%,IF(T404="Menor",40%,IF(T404="Leve",20%,"")))))</f>
        <v>0.2</v>
      </c>
      <c r="V404" s="798" t="s">
        <v>328</v>
      </c>
      <c r="W404" s="1365">
        <f>IF(V404="Catastrófico",100%,IF(V404="Mayor",80%,IF(V404="Moderado",60%,IF(V404="Menor",40%,IF(V404="Leve",20%,"")))))</f>
        <v>0.2</v>
      </c>
      <c r="X404" s="864" t="str">
        <f>IF(Y404=100%,"Catastrófico",IF(Y404=80%,"Mayor",IF(Y404=60%,"Moderado",IF(Y404=40%,"Menor",IF(Y404=20%,"Leve","")))))</f>
        <v>Leve</v>
      </c>
      <c r="Y404" s="1365">
        <f>IF(AND(U404="",W404=""),"",MAX(U404,W404))</f>
        <v>0.2</v>
      </c>
      <c r="Z404" s="1365" t="str">
        <f>CONCATENATE(R404,X404)</f>
        <v>AltaLeve</v>
      </c>
      <c r="AA404" s="852" t="str">
        <f>IF(Z404="Muy AltaLeve","Alto",IF(Z404="Muy AltaMenor","Alto",IF(Z404="Muy AltaModerado","Alto",IF(Z404="Muy AltaMayor","Alto",IF(Z404="Muy AltaCatastrófico","Extremo",IF(Z404="AltaLeve","Moderado",IF(Z404="AltaMenor","Moderado",IF(Z404="AltaModerado","Alto",IF(Z404="AltaMayor","Alto",IF(Z404="AltaCatastrófico","Extremo",IF(Z404="MediaLeve","Moderado",IF(Z404="MediaMenor","Moderado",IF(Z404="MediaModerado","Moderado",IF(Z404="MediaMayor","Alto",IF(Z404="MediaCatastrófico","Extremo",IF(Z404="BajaLeve","Bajo",IF(Z404="BajaMenor","Moderado",IF(Z404="BajaModerado","Moderado",IF(Z404="BajaMayor","Alto",IF(Z404="BajaCatastrófico","Extremo",IF(Z404="Muy BajaLeve","Bajo",IF(Z404="Muy BajaMenor","Bajo",IF(Z404="Muy BajaModerado","Moderado",IF(Z404="Muy BajaMayor","Alto",IF(Z404="Muy BajaCatastrófico","Extremo","")))))))))))))))))))))))))</f>
        <v>Moderado</v>
      </c>
      <c r="AB404" s="370">
        <v>1</v>
      </c>
      <c r="AC404" s="9" t="s">
        <v>1709</v>
      </c>
      <c r="AD404" s="9">
        <v>2.2999999999999998</v>
      </c>
      <c r="AE404" s="9" t="s">
        <v>1620</v>
      </c>
      <c r="AF404" s="234" t="str">
        <f t="shared" si="44"/>
        <v>Probabilidad</v>
      </c>
      <c r="AG404" s="10" t="s">
        <v>216</v>
      </c>
      <c r="AH404" s="759">
        <f t="shared" si="45"/>
        <v>0.25</v>
      </c>
      <c r="AI404" s="10" t="s">
        <v>217</v>
      </c>
      <c r="AJ404" s="759">
        <f t="shared" si="46"/>
        <v>0.15</v>
      </c>
      <c r="AK404" s="102">
        <f t="shared" si="47"/>
        <v>0.4</v>
      </c>
      <c r="AL404" s="101">
        <f>IFERROR(IF(AF404="Probabilidad",(S404-(+S404*AK404)),IF(AF404="Impacto",S404,"")),"")</f>
        <v>0.48</v>
      </c>
      <c r="AM404" s="101">
        <f>IFERROR(IF(AF404="Impacto",(Y404-(+Y404*AK404)),IF(AF404="Probabilidad",Y404,"")),"")</f>
        <v>0.2</v>
      </c>
      <c r="AN404" s="51" t="s">
        <v>952</v>
      </c>
      <c r="AO404" s="51" t="s">
        <v>247</v>
      </c>
      <c r="AP404" s="51" t="s">
        <v>243</v>
      </c>
      <c r="AQ404" s="51" t="s">
        <v>221</v>
      </c>
      <c r="AR404" s="866" t="s">
        <v>1578</v>
      </c>
      <c r="AS404" s="854">
        <f>S404</f>
        <v>0.8</v>
      </c>
      <c r="AT404" s="854">
        <f>IF(AL404="","",MIN(AL404:AL409))</f>
        <v>0.28799999999999998</v>
      </c>
      <c r="AU404" s="851" t="str">
        <f>IFERROR(IF(AT404="","",IF(AT404&lt;=0.2,"Muy Baja",IF(AT404&lt;=0.4,"Baja",IF(AT404&lt;=0.6,"Media",IF(AT404&lt;=0.8,"Alta","Muy Alta"))))),"")</f>
        <v>Baja</v>
      </c>
      <c r="AV404" s="854">
        <f>Y404</f>
        <v>0.2</v>
      </c>
      <c r="AW404" s="854">
        <f>IF(AM404="","",MIN(AM404:AM409))</f>
        <v>0.2</v>
      </c>
      <c r="AX404" s="851" t="str">
        <f>IFERROR(IF(AW404="","",IF(AW404&lt;=0.2,"Leve",IF(AW404&lt;=0.4,"Menor",IF(AW404&lt;=0.6,"Moderado",IF(AW404&lt;=0.8,"Mayor","Catastrófico"))))),"")</f>
        <v>Leve</v>
      </c>
      <c r="AY404" s="851" t="str">
        <f>AA404</f>
        <v>Moderado</v>
      </c>
      <c r="AZ404" s="851" t="str">
        <f>IFERROR(IF(OR(AND(AU404="Muy Baja",AX404="Leve"),AND(AU404="Muy Baja",AX404="Menor"),AND(AU404="Baja",AX404="Leve")),"Bajo",IF(OR(AND(AU404="Muy baja",AX404="Moderado"),AND(AU404="Baja",AX404="Menor"),AND(AU404="Baja",AX404="Moderado"),AND(AU404="Media",AX404="Leve"),AND(AU404="Media",AX404="Menor"),AND(AU404="Media",AX404="Moderado"),AND(AU404="Alta",AX404="Leve"),AND(AU404="Alta",AX404="Menor")),"Moderado",IF(OR(AND(AU404="Muy Baja",AX404="Mayor"),AND(AU404="Baja",AX404="Mayor"),AND(AU404="Media",AX404="Mayor"),AND(AU404="Alta",AX404="Moderado"),AND(AU404="Alta",AX404="Mayor"),AND(AU404="Muy Alta",AX404="Leve"),AND(AU404="Muy Alta",AX404="Menor"),AND(AU404="Muy Alta",AX404="Moderado"),AND(AU404="Muy Alta",AX404="Mayor")),"Alto",IF(OR(AND(AU404="Muy Baja",AX404="Catastrófico"),AND(AU404="Baja",AX404="Catastrófico"),AND(AU404="Media",AX404="Catastrófico"),AND(AU404="Alta",AX404="Catastrófico"),AND(AU404="Muy Alta",AX404="Catastrófico")),"Extremo","")))),"")</f>
        <v>Bajo</v>
      </c>
      <c r="BA404" s="797" t="s">
        <v>257</v>
      </c>
      <c r="BB404" s="47"/>
      <c r="BC404" s="47"/>
      <c r="BD404" s="104" t="str">
        <f t="shared" si="48"/>
        <v/>
      </c>
      <c r="BE404" s="9"/>
      <c r="BF404" s="9"/>
      <c r="BG404" s="9"/>
      <c r="BH404" s="9"/>
      <c r="BI404" s="47"/>
      <c r="BJ404" s="47"/>
      <c r="BK404" s="47"/>
      <c r="BL404" s="47"/>
      <c r="BM404" s="49"/>
      <c r="BN404" s="49"/>
      <c r="BO404" s="49"/>
      <c r="BP404" s="49"/>
      <c r="BQ404" s="105" t="str">
        <f t="shared" si="49"/>
        <v/>
      </c>
      <c r="BR404" s="761" t="str">
        <f t="shared" si="50"/>
        <v/>
      </c>
      <c r="BS404" s="818" t="s">
        <v>609</v>
      </c>
      <c r="BT404" s="803" t="s">
        <v>2921</v>
      </c>
      <c r="BU404" s="803" t="s">
        <v>278</v>
      </c>
      <c r="BV404" s="806" t="s">
        <v>278</v>
      </c>
    </row>
    <row r="405" spans="1:74" ht="171.75" x14ac:dyDescent="0.25">
      <c r="A405" s="1062"/>
      <c r="B405" s="928"/>
      <c r="C405" s="1232"/>
      <c r="D405" s="1086"/>
      <c r="E405" s="1086"/>
      <c r="F405" s="834"/>
      <c r="G405" s="804"/>
      <c r="H405" s="798"/>
      <c r="I405" s="798"/>
      <c r="J405" s="840"/>
      <c r="K405" s="1253"/>
      <c r="L405" s="804"/>
      <c r="M405" s="874"/>
      <c r="N405" s="804"/>
      <c r="O405" s="804"/>
      <c r="P405" s="868"/>
      <c r="Q405" s="880"/>
      <c r="R405" s="798"/>
      <c r="S405" s="1365"/>
      <c r="T405" s="798"/>
      <c r="U405" s="1365"/>
      <c r="V405" s="798"/>
      <c r="W405" s="1365"/>
      <c r="X405" s="864"/>
      <c r="Y405" s="1365"/>
      <c r="Z405" s="1365"/>
      <c r="AA405" s="852"/>
      <c r="AB405" s="371">
        <v>2</v>
      </c>
      <c r="AC405" s="151" t="s">
        <v>2022</v>
      </c>
      <c r="AD405" s="151">
        <v>1</v>
      </c>
      <c r="AE405" s="151" t="s">
        <v>1620</v>
      </c>
      <c r="AF405" s="147" t="str">
        <f t="shared" si="44"/>
        <v>Probabilidad</v>
      </c>
      <c r="AG405" s="153" t="s">
        <v>216</v>
      </c>
      <c r="AH405" s="760">
        <f t="shared" si="45"/>
        <v>0.25</v>
      </c>
      <c r="AI405" s="153" t="s">
        <v>217</v>
      </c>
      <c r="AJ405" s="760">
        <f t="shared" si="46"/>
        <v>0.15</v>
      </c>
      <c r="AK405" s="149">
        <f t="shared" si="47"/>
        <v>0.4</v>
      </c>
      <c r="AL405" s="154">
        <f>IFERROR(IF(AND(AF404="Probabilidad",AF405="Probabilidad"),(AL404-(+AL404*AK405)),IF(AF405="Probabilidad",(S404-(+S404*AK405)),IF(AF405="Impacto",AL404,""))),"")</f>
        <v>0.28799999999999998</v>
      </c>
      <c r="AM405" s="154">
        <f>IFERROR(IF(AND(AF404="Impacto",AF405="Impacto"),(AM404-(+AM404*AK405)),IF(AF405="Impacto",(Y404-(Y404*AK405)),IF(AF405="Probabilidad",AM404,""))),"")</f>
        <v>0.2</v>
      </c>
      <c r="AN405" s="155" t="s">
        <v>952</v>
      </c>
      <c r="AO405" s="155" t="s">
        <v>296</v>
      </c>
      <c r="AP405" s="155" t="s">
        <v>243</v>
      </c>
      <c r="AQ405" s="155" t="s">
        <v>221</v>
      </c>
      <c r="AR405" s="837"/>
      <c r="AS405" s="855"/>
      <c r="AT405" s="855"/>
      <c r="AU405" s="852"/>
      <c r="AV405" s="855"/>
      <c r="AW405" s="855"/>
      <c r="AX405" s="852"/>
      <c r="AY405" s="852"/>
      <c r="AZ405" s="852"/>
      <c r="BA405" s="798"/>
      <c r="BB405" s="131"/>
      <c r="BC405" s="131"/>
      <c r="BD405" s="175" t="str">
        <f t="shared" si="48"/>
        <v/>
      </c>
      <c r="BE405" s="151"/>
      <c r="BF405" s="151"/>
      <c r="BG405" s="151"/>
      <c r="BH405" s="151"/>
      <c r="BI405" s="131"/>
      <c r="BJ405" s="131"/>
      <c r="BK405" s="131"/>
      <c r="BL405" s="131"/>
      <c r="BM405" s="157"/>
      <c r="BN405" s="157"/>
      <c r="BO405" s="157"/>
      <c r="BP405" s="157"/>
      <c r="BQ405" s="158" t="str">
        <f t="shared" si="49"/>
        <v/>
      </c>
      <c r="BR405" s="762" t="str">
        <f t="shared" si="50"/>
        <v/>
      </c>
      <c r="BS405" s="819"/>
      <c r="BT405" s="804"/>
      <c r="BU405" s="804"/>
      <c r="BV405" s="807"/>
    </row>
    <row r="406" spans="1:74" x14ac:dyDescent="0.25">
      <c r="A406" s="1062"/>
      <c r="B406" s="928"/>
      <c r="C406" s="1232"/>
      <c r="D406" s="1086"/>
      <c r="E406" s="1086"/>
      <c r="F406" s="834"/>
      <c r="G406" s="804"/>
      <c r="H406" s="798"/>
      <c r="I406" s="798"/>
      <c r="J406" s="840"/>
      <c r="K406" s="1253"/>
      <c r="L406" s="804"/>
      <c r="M406" s="874"/>
      <c r="N406" s="804"/>
      <c r="O406" s="804"/>
      <c r="P406" s="868"/>
      <c r="Q406" s="880"/>
      <c r="R406" s="798"/>
      <c r="S406" s="1365"/>
      <c r="T406" s="798"/>
      <c r="U406" s="1365"/>
      <c r="V406" s="798"/>
      <c r="W406" s="1365"/>
      <c r="X406" s="864"/>
      <c r="Y406" s="1365"/>
      <c r="Z406" s="1365"/>
      <c r="AA406" s="852"/>
      <c r="AB406" s="371">
        <v>3</v>
      </c>
      <c r="AC406" s="151"/>
      <c r="AD406" s="151"/>
      <c r="AE406" s="151"/>
      <c r="AF406" s="147" t="str">
        <f t="shared" si="44"/>
        <v/>
      </c>
      <c r="AG406" s="153"/>
      <c r="AH406" s="760" t="str">
        <f t="shared" si="45"/>
        <v/>
      </c>
      <c r="AI406" s="153"/>
      <c r="AJ406" s="760" t="str">
        <f t="shared" si="46"/>
        <v/>
      </c>
      <c r="AK406" s="149" t="str">
        <f t="shared" si="47"/>
        <v/>
      </c>
      <c r="AL406" s="154" t="str">
        <f>IFERROR(IF(AND(AF405="Probabilidad",AF406="Probabilidad"),(AL405-(+AL405*AK406)),IF(AND(AF405="Impacto",AF406="Probabilidad"),(AL404-(+AL404*AK406)),IF(AF406="Impacto",AL405,""))),"")</f>
        <v/>
      </c>
      <c r="AM406" s="154" t="str">
        <f>IFERROR(IF(AND(AF405="Impacto",AF406="Impacto"),(AM405-(+AM405*AK406)),IF(AND(AF405="Probabilidad",AF406="Impacto"),(AM404-(+AM404*AK406)),IF(AF406="Probabilidad",AM405,""))),"")</f>
        <v/>
      </c>
      <c r="AN406" s="155"/>
      <c r="AO406" s="155"/>
      <c r="AP406" s="155"/>
      <c r="AQ406" s="155"/>
      <c r="AR406" s="837"/>
      <c r="AS406" s="855"/>
      <c r="AT406" s="855"/>
      <c r="AU406" s="852"/>
      <c r="AV406" s="855"/>
      <c r="AW406" s="855"/>
      <c r="AX406" s="852"/>
      <c r="AY406" s="852"/>
      <c r="AZ406" s="852"/>
      <c r="BA406" s="798"/>
      <c r="BB406" s="131"/>
      <c r="BC406" s="131"/>
      <c r="BD406" s="175" t="str">
        <f t="shared" si="48"/>
        <v/>
      </c>
      <c r="BE406" s="151"/>
      <c r="BF406" s="151"/>
      <c r="BG406" s="151"/>
      <c r="BH406" s="151"/>
      <c r="BI406" s="131"/>
      <c r="BJ406" s="131"/>
      <c r="BK406" s="131"/>
      <c r="BL406" s="131"/>
      <c r="BM406" s="157"/>
      <c r="BN406" s="157"/>
      <c r="BO406" s="157"/>
      <c r="BP406" s="157"/>
      <c r="BQ406" s="158" t="str">
        <f t="shared" si="49"/>
        <v/>
      </c>
      <c r="BR406" s="762" t="str">
        <f t="shared" si="50"/>
        <v/>
      </c>
      <c r="BS406" s="819"/>
      <c r="BT406" s="804"/>
      <c r="BU406" s="804"/>
      <c r="BV406" s="807"/>
    </row>
    <row r="407" spans="1:74" x14ac:dyDescent="0.25">
      <c r="A407" s="1062"/>
      <c r="B407" s="928"/>
      <c r="C407" s="1232"/>
      <c r="D407" s="1086"/>
      <c r="E407" s="1086"/>
      <c r="F407" s="834"/>
      <c r="G407" s="804"/>
      <c r="H407" s="798"/>
      <c r="I407" s="798"/>
      <c r="J407" s="840"/>
      <c r="K407" s="1253"/>
      <c r="L407" s="804"/>
      <c r="M407" s="874"/>
      <c r="N407" s="804"/>
      <c r="O407" s="804"/>
      <c r="P407" s="868"/>
      <c r="Q407" s="880"/>
      <c r="R407" s="798"/>
      <c r="S407" s="1365"/>
      <c r="T407" s="798"/>
      <c r="U407" s="1365"/>
      <c r="V407" s="798"/>
      <c r="W407" s="1365"/>
      <c r="X407" s="864"/>
      <c r="Y407" s="1365"/>
      <c r="Z407" s="1365"/>
      <c r="AA407" s="852"/>
      <c r="AB407" s="371">
        <v>4</v>
      </c>
      <c r="AC407" s="151"/>
      <c r="AD407" s="151"/>
      <c r="AE407" s="151"/>
      <c r="AF407" s="147" t="str">
        <f t="shared" si="44"/>
        <v/>
      </c>
      <c r="AG407" s="153"/>
      <c r="AH407" s="760" t="str">
        <f t="shared" si="45"/>
        <v/>
      </c>
      <c r="AI407" s="153"/>
      <c r="AJ407" s="760" t="str">
        <f t="shared" si="46"/>
        <v/>
      </c>
      <c r="AK407" s="149" t="str">
        <f t="shared" si="47"/>
        <v/>
      </c>
      <c r="AL407" s="154" t="str">
        <f>IFERROR(IF(AND(AF406="Probabilidad",AF407="Probabilidad"),(AL406-(+AL406*AK407)),IF(AND(AF406="Impacto",AF407="Probabilidad"),(AL405-(+AL405*AK407)),IF(AF407="Impacto",AL406,""))),"")</f>
        <v/>
      </c>
      <c r="AM407" s="154" t="str">
        <f>IFERROR(IF(AND(AF406="Impacto",AF407="Impacto"),(AM406-(+AM406*AK407)),IF(AND(AF406="Probabilidad",AF407="Impacto"),(AM405-(+AM405*AK407)),IF(AF407="Probabilidad",AM406,""))),"")</f>
        <v/>
      </c>
      <c r="AN407" s="155"/>
      <c r="AO407" s="155"/>
      <c r="AP407" s="155"/>
      <c r="AQ407" s="155"/>
      <c r="AR407" s="837"/>
      <c r="AS407" s="855"/>
      <c r="AT407" s="855"/>
      <c r="AU407" s="852"/>
      <c r="AV407" s="855"/>
      <c r="AW407" s="855"/>
      <c r="AX407" s="852"/>
      <c r="AY407" s="852"/>
      <c r="AZ407" s="852"/>
      <c r="BA407" s="798"/>
      <c r="BB407" s="131"/>
      <c r="BC407" s="131"/>
      <c r="BD407" s="175" t="str">
        <f t="shared" si="48"/>
        <v/>
      </c>
      <c r="BE407" s="151"/>
      <c r="BF407" s="151"/>
      <c r="BG407" s="151"/>
      <c r="BH407" s="151"/>
      <c r="BI407" s="131"/>
      <c r="BJ407" s="131"/>
      <c r="BK407" s="131"/>
      <c r="BL407" s="131"/>
      <c r="BM407" s="157"/>
      <c r="BN407" s="157"/>
      <c r="BO407" s="157"/>
      <c r="BP407" s="157"/>
      <c r="BQ407" s="158" t="str">
        <f t="shared" si="49"/>
        <v/>
      </c>
      <c r="BR407" s="762" t="str">
        <f t="shared" si="50"/>
        <v/>
      </c>
      <c r="BS407" s="819"/>
      <c r="BT407" s="804"/>
      <c r="BU407" s="804"/>
      <c r="BV407" s="807"/>
    </row>
    <row r="408" spans="1:74" x14ac:dyDescent="0.25">
      <c r="A408" s="1062"/>
      <c r="B408" s="928"/>
      <c r="C408" s="1232"/>
      <c r="D408" s="1086"/>
      <c r="E408" s="1086"/>
      <c r="F408" s="834"/>
      <c r="G408" s="804"/>
      <c r="H408" s="798"/>
      <c r="I408" s="798"/>
      <c r="J408" s="840"/>
      <c r="K408" s="1253"/>
      <c r="L408" s="804"/>
      <c r="M408" s="874"/>
      <c r="N408" s="804"/>
      <c r="O408" s="804"/>
      <c r="P408" s="868"/>
      <c r="Q408" s="880"/>
      <c r="R408" s="798"/>
      <c r="S408" s="1365"/>
      <c r="T408" s="798"/>
      <c r="U408" s="1365"/>
      <c r="V408" s="798"/>
      <c r="W408" s="1365"/>
      <c r="X408" s="864"/>
      <c r="Y408" s="1365"/>
      <c r="Z408" s="1365"/>
      <c r="AA408" s="852"/>
      <c r="AB408" s="371">
        <v>5</v>
      </c>
      <c r="AC408" s="151"/>
      <c r="AD408" s="151"/>
      <c r="AE408" s="151"/>
      <c r="AF408" s="147" t="str">
        <f t="shared" si="44"/>
        <v/>
      </c>
      <c r="AG408" s="153"/>
      <c r="AH408" s="760" t="str">
        <f t="shared" si="45"/>
        <v/>
      </c>
      <c r="AI408" s="153"/>
      <c r="AJ408" s="760" t="str">
        <f t="shared" si="46"/>
        <v/>
      </c>
      <c r="AK408" s="149" t="str">
        <f t="shared" si="47"/>
        <v/>
      </c>
      <c r="AL408" s="154" t="str">
        <f>IFERROR(IF(AND(AF407="Probabilidad",AF408="Probabilidad"),(AL407-(+AL407*AK408)),IF(AND(AF407="Impacto",AF408="Probabilidad"),(AL406-(+AL406*AK408)),IF(AF408="Impacto",AL407,""))),"")</f>
        <v/>
      </c>
      <c r="AM408" s="154" t="str">
        <f>IFERROR(IF(AND(AF407="Impacto",AF408="Impacto"),(AM407-(+AM407*AK408)),IF(AND(AF407="Probabilidad",AF408="Impacto"),(AM406-(+AM406*AK408)),IF(AF408="Probabilidad",AM407,""))),"")</f>
        <v/>
      </c>
      <c r="AN408" s="155"/>
      <c r="AO408" s="155"/>
      <c r="AP408" s="155"/>
      <c r="AQ408" s="155"/>
      <c r="AR408" s="837"/>
      <c r="AS408" s="855"/>
      <c r="AT408" s="855"/>
      <c r="AU408" s="852"/>
      <c r="AV408" s="855"/>
      <c r="AW408" s="855"/>
      <c r="AX408" s="852"/>
      <c r="AY408" s="852"/>
      <c r="AZ408" s="852"/>
      <c r="BA408" s="798"/>
      <c r="BB408" s="131"/>
      <c r="BC408" s="131"/>
      <c r="BD408" s="175" t="str">
        <f t="shared" si="48"/>
        <v/>
      </c>
      <c r="BE408" s="151"/>
      <c r="BF408" s="151"/>
      <c r="BG408" s="151"/>
      <c r="BH408" s="151"/>
      <c r="BI408" s="131"/>
      <c r="BJ408" s="131"/>
      <c r="BK408" s="131"/>
      <c r="BL408" s="131"/>
      <c r="BM408" s="157"/>
      <c r="BN408" s="157"/>
      <c r="BO408" s="157"/>
      <c r="BP408" s="157"/>
      <c r="BQ408" s="158" t="str">
        <f t="shared" si="49"/>
        <v/>
      </c>
      <c r="BR408" s="762" t="str">
        <f t="shared" si="50"/>
        <v/>
      </c>
      <c r="BS408" s="819"/>
      <c r="BT408" s="804"/>
      <c r="BU408" s="804"/>
      <c r="BV408" s="807"/>
    </row>
    <row r="409" spans="1:74" ht="15.75" thickBot="1" x14ac:dyDescent="0.3">
      <c r="A409" s="1062"/>
      <c r="B409" s="928"/>
      <c r="C409" s="1232"/>
      <c r="D409" s="1086"/>
      <c r="E409" s="1086"/>
      <c r="F409" s="834"/>
      <c r="G409" s="804"/>
      <c r="H409" s="798"/>
      <c r="I409" s="798"/>
      <c r="J409" s="841"/>
      <c r="K409" s="1253"/>
      <c r="L409" s="804"/>
      <c r="M409" s="875"/>
      <c r="N409" s="804"/>
      <c r="O409" s="804"/>
      <c r="P409" s="868"/>
      <c r="Q409" s="880"/>
      <c r="R409" s="798"/>
      <c r="S409" s="1365"/>
      <c r="T409" s="798"/>
      <c r="U409" s="1365"/>
      <c r="V409" s="798"/>
      <c r="W409" s="1365"/>
      <c r="X409" s="864"/>
      <c r="Y409" s="1365"/>
      <c r="Z409" s="1365"/>
      <c r="AA409" s="852"/>
      <c r="AB409" s="372">
        <v>6</v>
      </c>
      <c r="AC409" s="162"/>
      <c r="AD409" s="162"/>
      <c r="AE409" s="162"/>
      <c r="AF409" s="99" t="str">
        <f t="shared" si="44"/>
        <v/>
      </c>
      <c r="AG409" s="242"/>
      <c r="AH409" s="763" t="str">
        <f t="shared" si="45"/>
        <v/>
      </c>
      <c r="AI409" s="242"/>
      <c r="AJ409" s="763" t="str">
        <f t="shared" si="46"/>
        <v/>
      </c>
      <c r="AK409" s="166" t="str">
        <f t="shared" si="47"/>
        <v/>
      </c>
      <c r="AL409" s="154" t="str">
        <f>IFERROR(IF(AND(AF408="Probabilidad",AF409="Probabilidad"),(AL408-(+AL408*AK409)),IF(AND(AF408="Impacto",AF409="Probabilidad"),(AL407-(+AL407*AK409)),IF(AF409="Impacto",AL408,""))),"")</f>
        <v/>
      </c>
      <c r="AM409" s="154" t="str">
        <f>IFERROR(IF(AND(AF408="Impacto",AF409="Impacto"),(AM408-(+AM408*AK409)),IF(AND(AF408="Probabilidad",AF409="Impacto"),(AM407-(+AM407*AK409)),IF(AF409="Probabilidad",AM408,""))),"")</f>
        <v/>
      </c>
      <c r="AN409" s="52"/>
      <c r="AO409" s="52"/>
      <c r="AP409" s="52"/>
      <c r="AQ409" s="52"/>
      <c r="AR409" s="838"/>
      <c r="AS409" s="856"/>
      <c r="AT409" s="856"/>
      <c r="AU409" s="853"/>
      <c r="AV409" s="856"/>
      <c r="AW409" s="856"/>
      <c r="AX409" s="853"/>
      <c r="AY409" s="853"/>
      <c r="AZ409" s="853"/>
      <c r="BA409" s="799"/>
      <c r="BB409" s="169"/>
      <c r="BC409" s="169"/>
      <c r="BD409" s="178" t="str">
        <f t="shared" si="48"/>
        <v/>
      </c>
      <c r="BE409" s="162"/>
      <c r="BF409" s="162"/>
      <c r="BG409" s="162"/>
      <c r="BH409" s="162"/>
      <c r="BI409" s="169"/>
      <c r="BJ409" s="169"/>
      <c r="BK409" s="169"/>
      <c r="BL409" s="169"/>
      <c r="BM409" s="170"/>
      <c r="BN409" s="170"/>
      <c r="BO409" s="170"/>
      <c r="BP409" s="170"/>
      <c r="BQ409" s="171" t="str">
        <f t="shared" si="49"/>
        <v/>
      </c>
      <c r="BR409" s="764" t="str">
        <f t="shared" si="50"/>
        <v/>
      </c>
      <c r="BS409" s="820"/>
      <c r="BT409" s="805"/>
      <c r="BU409" s="805"/>
      <c r="BV409" s="808"/>
    </row>
    <row r="410" spans="1:74" ht="120" x14ac:dyDescent="0.25">
      <c r="A410" s="1062"/>
      <c r="B410" s="928"/>
      <c r="C410" s="1232"/>
      <c r="D410" s="1086" t="s">
        <v>1533</v>
      </c>
      <c r="E410" s="1086" t="s">
        <v>896</v>
      </c>
      <c r="F410" s="834">
        <v>10</v>
      </c>
      <c r="G410" s="804" t="s">
        <v>2019</v>
      </c>
      <c r="H410" s="798" t="s">
        <v>1374</v>
      </c>
      <c r="I410" s="798" t="s">
        <v>1344</v>
      </c>
      <c r="J410" s="839" t="s">
        <v>3038</v>
      </c>
      <c r="K410" s="1253" t="s">
        <v>324</v>
      </c>
      <c r="L410" s="804" t="s">
        <v>325</v>
      </c>
      <c r="M410" s="873" t="s">
        <v>1535</v>
      </c>
      <c r="N410" s="804" t="s">
        <v>2023</v>
      </c>
      <c r="O410" s="804" t="s">
        <v>2024</v>
      </c>
      <c r="P410" s="868" t="s">
        <v>609</v>
      </c>
      <c r="Q410" s="880" t="s">
        <v>609</v>
      </c>
      <c r="R410" s="798" t="s">
        <v>252</v>
      </c>
      <c r="S410" s="1365">
        <f>IF(R410="Muy Alta",100%,IF(R410="Alta",80%,IF(R410="Media",60%,IF(R410="Baja",40%,IF(R410="Muy Baja",20%,"")))))</f>
        <v>0.4</v>
      </c>
      <c r="T410" s="798" t="s">
        <v>328</v>
      </c>
      <c r="U410" s="1365">
        <f>IF(T410="Catastrófico",100%,IF(T410="Mayor",80%,IF(T410="Moderado",60%,IF(T410="Menor",40%,IF(T410="Leve",20%,"")))))</f>
        <v>0.2</v>
      </c>
      <c r="V410" s="798" t="s">
        <v>328</v>
      </c>
      <c r="W410" s="1365">
        <f>IF(V410="Catastrófico",100%,IF(V410="Mayor",80%,IF(V410="Moderado",60%,IF(V410="Menor",40%,IF(V410="Leve",20%,"")))))</f>
        <v>0.2</v>
      </c>
      <c r="X410" s="864" t="str">
        <f>IF(Y410=100%,"Catastrófico",IF(Y410=80%,"Mayor",IF(Y410=60%,"Moderado",IF(Y410=40%,"Menor",IF(Y410=20%,"Leve","")))))</f>
        <v>Leve</v>
      </c>
      <c r="Y410" s="1365">
        <f>IF(AND(U410="",W410=""),"",MAX(U410,W410))</f>
        <v>0.2</v>
      </c>
      <c r="Z410" s="1365" t="str">
        <f>CONCATENATE(R410,X410)</f>
        <v>BajaLeve</v>
      </c>
      <c r="AA410" s="852" t="str">
        <f>IF(Z410="Muy AltaLeve","Alto",IF(Z410="Muy AltaMenor","Alto",IF(Z410="Muy AltaModerado","Alto",IF(Z410="Muy AltaMayor","Alto",IF(Z410="Muy AltaCatastrófico","Extremo",IF(Z410="AltaLeve","Moderado",IF(Z410="AltaMenor","Moderado",IF(Z410="AltaModerado","Alto",IF(Z410="AltaMayor","Alto",IF(Z410="AltaCatastrófico","Extremo",IF(Z410="MediaLeve","Moderado",IF(Z410="MediaMenor","Moderado",IF(Z410="MediaModerado","Moderado",IF(Z410="MediaMayor","Alto",IF(Z410="MediaCatastrófico","Extremo",IF(Z410="BajaLeve","Bajo",IF(Z410="BajaMenor","Moderado",IF(Z410="BajaModerado","Moderado",IF(Z410="BajaMayor","Alto",IF(Z410="BajaCatastrófico","Extremo",IF(Z410="Muy BajaLeve","Bajo",IF(Z410="Muy BajaMenor","Bajo",IF(Z410="Muy BajaModerado","Moderado",IF(Z410="Muy BajaMayor","Alto",IF(Z410="Muy BajaCatastrófico","Extremo","")))))))))))))))))))))))))</f>
        <v>Bajo</v>
      </c>
      <c r="AB410" s="370">
        <v>1</v>
      </c>
      <c r="AC410" s="9" t="s">
        <v>1709</v>
      </c>
      <c r="AD410" s="9">
        <v>2</v>
      </c>
      <c r="AE410" s="9" t="s">
        <v>1620</v>
      </c>
      <c r="AF410" s="100" t="str">
        <f t="shared" si="44"/>
        <v>Probabilidad</v>
      </c>
      <c r="AG410" s="10" t="s">
        <v>216</v>
      </c>
      <c r="AH410" s="759">
        <f t="shared" si="45"/>
        <v>0.25</v>
      </c>
      <c r="AI410" s="10" t="s">
        <v>217</v>
      </c>
      <c r="AJ410" s="759">
        <f t="shared" si="46"/>
        <v>0.15</v>
      </c>
      <c r="AK410" s="102">
        <f t="shared" si="47"/>
        <v>0.4</v>
      </c>
      <c r="AL410" s="101">
        <f>IFERROR(IF(AF410="Probabilidad",(S410-(+S410*AK410)),IF(AF410="Impacto",S410,"")),"")</f>
        <v>0.24</v>
      </c>
      <c r="AM410" s="101">
        <f>IFERROR(IF(AF410="Impacto",(Y410-(+Y410*AK410)),IF(AF410="Probabilidad",Y410,"")),"")</f>
        <v>0.2</v>
      </c>
      <c r="AN410" s="51" t="s">
        <v>952</v>
      </c>
      <c r="AO410" s="51" t="s">
        <v>247</v>
      </c>
      <c r="AP410" s="51" t="s">
        <v>243</v>
      </c>
      <c r="AQ410" s="51" t="s">
        <v>221</v>
      </c>
      <c r="AR410" s="866" t="s">
        <v>1578</v>
      </c>
      <c r="AS410" s="854">
        <f>S410</f>
        <v>0.4</v>
      </c>
      <c r="AT410" s="854">
        <f>IF(AL410="","",MIN(AL410:AL415))</f>
        <v>8.6399999999999991E-2</v>
      </c>
      <c r="AU410" s="851" t="str">
        <f>IFERROR(IF(AT410="","",IF(AT410&lt;=0.2,"Muy Baja",IF(AT410&lt;=0.4,"Baja",IF(AT410&lt;=0.6,"Media",IF(AT410&lt;=0.8,"Alta","Muy Alta"))))),"")</f>
        <v>Muy Baja</v>
      </c>
      <c r="AV410" s="854">
        <f>Y410</f>
        <v>0.2</v>
      </c>
      <c r="AW410" s="854">
        <f>IF(AM410="","",MIN(AM410:AM415))</f>
        <v>0.2</v>
      </c>
      <c r="AX410" s="851" t="str">
        <f>IFERROR(IF(AW410="","",IF(AW410&lt;=0.2,"Leve",IF(AW410&lt;=0.4,"Menor",IF(AW410&lt;=0.6,"Moderado",IF(AW410&lt;=0.8,"Mayor","Catastrófico"))))),"")</f>
        <v>Leve</v>
      </c>
      <c r="AY410" s="851" t="str">
        <f>AA410</f>
        <v>Bajo</v>
      </c>
      <c r="AZ410" s="851" t="str">
        <f>IFERROR(IF(OR(AND(AU410="Muy Baja",AX410="Leve"),AND(AU410="Muy Baja",AX410="Menor"),AND(AU410="Baja",AX410="Leve")),"Bajo",IF(OR(AND(AU410="Muy baja",AX410="Moderado"),AND(AU410="Baja",AX410="Menor"),AND(AU410="Baja",AX410="Moderado"),AND(AU410="Media",AX410="Leve"),AND(AU410="Media",AX410="Menor"),AND(AU410="Media",AX410="Moderado"),AND(AU410="Alta",AX410="Leve"),AND(AU410="Alta",AX410="Menor")),"Moderado",IF(OR(AND(AU410="Muy Baja",AX410="Mayor"),AND(AU410="Baja",AX410="Mayor"),AND(AU410="Media",AX410="Mayor"),AND(AU410="Alta",AX410="Moderado"),AND(AU410="Alta",AX410="Mayor"),AND(AU410="Muy Alta",AX410="Leve"),AND(AU410="Muy Alta",AX410="Menor"),AND(AU410="Muy Alta",AX410="Moderado"),AND(AU410="Muy Alta",AX410="Mayor")),"Alto",IF(OR(AND(AU410="Muy Baja",AX410="Catastrófico"),AND(AU410="Baja",AX410="Catastrófico"),AND(AU410="Media",AX410="Catastrófico"),AND(AU410="Alta",AX410="Catastrófico"),AND(AU410="Muy Alta",AX410="Catastrófico")),"Extremo","")))),"")</f>
        <v>Bajo</v>
      </c>
      <c r="BA410" s="797" t="s">
        <v>257</v>
      </c>
      <c r="BB410" s="47"/>
      <c r="BC410" s="47"/>
      <c r="BD410" s="104" t="str">
        <f t="shared" si="48"/>
        <v/>
      </c>
      <c r="BE410" s="9"/>
      <c r="BF410" s="9"/>
      <c r="BG410" s="9"/>
      <c r="BH410" s="9"/>
      <c r="BI410" s="47"/>
      <c r="BJ410" s="47"/>
      <c r="BK410" s="47"/>
      <c r="BL410" s="47"/>
      <c r="BM410" s="49"/>
      <c r="BN410" s="49"/>
      <c r="BO410" s="49"/>
      <c r="BP410" s="49"/>
      <c r="BQ410" s="105" t="str">
        <f t="shared" si="49"/>
        <v/>
      </c>
      <c r="BR410" s="761" t="str">
        <f t="shared" si="50"/>
        <v/>
      </c>
      <c r="BS410" s="818" t="s">
        <v>609</v>
      </c>
      <c r="BT410" s="803" t="s">
        <v>2921</v>
      </c>
      <c r="BU410" s="803" t="s">
        <v>278</v>
      </c>
      <c r="BV410" s="806" t="s">
        <v>278</v>
      </c>
    </row>
    <row r="411" spans="1:74" ht="171.75" x14ac:dyDescent="0.25">
      <c r="A411" s="1062"/>
      <c r="B411" s="928"/>
      <c r="C411" s="1232"/>
      <c r="D411" s="1086"/>
      <c r="E411" s="1086"/>
      <c r="F411" s="834"/>
      <c r="G411" s="804"/>
      <c r="H411" s="798"/>
      <c r="I411" s="798"/>
      <c r="J411" s="840"/>
      <c r="K411" s="1253"/>
      <c r="L411" s="804"/>
      <c r="M411" s="874"/>
      <c r="N411" s="804"/>
      <c r="O411" s="804"/>
      <c r="P411" s="868"/>
      <c r="Q411" s="880"/>
      <c r="R411" s="798"/>
      <c r="S411" s="1365"/>
      <c r="T411" s="798"/>
      <c r="U411" s="1365"/>
      <c r="V411" s="798"/>
      <c r="W411" s="1365"/>
      <c r="X411" s="864"/>
      <c r="Y411" s="1365"/>
      <c r="Z411" s="1365"/>
      <c r="AA411" s="852"/>
      <c r="AB411" s="371">
        <v>2</v>
      </c>
      <c r="AC411" s="151" t="s">
        <v>2025</v>
      </c>
      <c r="AD411" s="151">
        <v>1</v>
      </c>
      <c r="AE411" s="151" t="s">
        <v>2026</v>
      </c>
      <c r="AF411" s="147" t="str">
        <f t="shared" si="44"/>
        <v>Probabilidad</v>
      </c>
      <c r="AG411" s="153" t="s">
        <v>216</v>
      </c>
      <c r="AH411" s="760">
        <f t="shared" si="45"/>
        <v>0.25</v>
      </c>
      <c r="AI411" s="153" t="s">
        <v>217</v>
      </c>
      <c r="AJ411" s="760">
        <f t="shared" si="46"/>
        <v>0.15</v>
      </c>
      <c r="AK411" s="149">
        <f t="shared" si="47"/>
        <v>0.4</v>
      </c>
      <c r="AL411" s="154">
        <f>IFERROR(IF(AND(AF410="Probabilidad",AF411="Probabilidad"),(AL410-(+AL410*AK411)),IF(AF411="Probabilidad",(S410-(+S410*AK411)),IF(AF411="Impacto",AL410,""))),"")</f>
        <v>0.14399999999999999</v>
      </c>
      <c r="AM411" s="154">
        <f>IFERROR(IF(AND(AF410="Impacto",AF411="Impacto"),(AM410-(+AM410*AK411)),IF(AF411="Impacto",(Y410-(Y410*AK411)),IF(AF411="Probabilidad",AM410,""))),"")</f>
        <v>0.2</v>
      </c>
      <c r="AN411" s="155" t="s">
        <v>952</v>
      </c>
      <c r="AO411" s="155" t="s">
        <v>296</v>
      </c>
      <c r="AP411" s="155" t="s">
        <v>243</v>
      </c>
      <c r="AQ411" s="155" t="s">
        <v>221</v>
      </c>
      <c r="AR411" s="837"/>
      <c r="AS411" s="855"/>
      <c r="AT411" s="855"/>
      <c r="AU411" s="852"/>
      <c r="AV411" s="855"/>
      <c r="AW411" s="855"/>
      <c r="AX411" s="852"/>
      <c r="AY411" s="852"/>
      <c r="AZ411" s="852"/>
      <c r="BA411" s="798"/>
      <c r="BB411" s="131"/>
      <c r="BC411" s="131"/>
      <c r="BD411" s="175" t="str">
        <f t="shared" si="48"/>
        <v/>
      </c>
      <c r="BE411" s="151"/>
      <c r="BF411" s="151"/>
      <c r="BG411" s="151"/>
      <c r="BH411" s="151"/>
      <c r="BI411" s="131"/>
      <c r="BJ411" s="131"/>
      <c r="BK411" s="131"/>
      <c r="BL411" s="131"/>
      <c r="BM411" s="157"/>
      <c r="BN411" s="157"/>
      <c r="BO411" s="157"/>
      <c r="BP411" s="157"/>
      <c r="BQ411" s="158" t="str">
        <f t="shared" si="49"/>
        <v/>
      </c>
      <c r="BR411" s="762" t="str">
        <f t="shared" si="50"/>
        <v/>
      </c>
      <c r="BS411" s="819"/>
      <c r="BT411" s="804"/>
      <c r="BU411" s="804"/>
      <c r="BV411" s="807"/>
    </row>
    <row r="412" spans="1:74" ht="171.75" x14ac:dyDescent="0.25">
      <c r="A412" s="1062"/>
      <c r="B412" s="928"/>
      <c r="C412" s="1232"/>
      <c r="D412" s="1086"/>
      <c r="E412" s="1086"/>
      <c r="F412" s="834"/>
      <c r="G412" s="804"/>
      <c r="H412" s="798"/>
      <c r="I412" s="798"/>
      <c r="J412" s="840"/>
      <c r="K412" s="1253"/>
      <c r="L412" s="804"/>
      <c r="M412" s="874"/>
      <c r="N412" s="804"/>
      <c r="O412" s="804"/>
      <c r="P412" s="868"/>
      <c r="Q412" s="880"/>
      <c r="R412" s="798"/>
      <c r="S412" s="1365"/>
      <c r="T412" s="798"/>
      <c r="U412" s="1365"/>
      <c r="V412" s="798"/>
      <c r="W412" s="1365"/>
      <c r="X412" s="864"/>
      <c r="Y412" s="1365"/>
      <c r="Z412" s="1365"/>
      <c r="AA412" s="852"/>
      <c r="AB412" s="371">
        <v>3</v>
      </c>
      <c r="AC412" s="132" t="s">
        <v>2027</v>
      </c>
      <c r="AD412" s="132">
        <v>1</v>
      </c>
      <c r="AE412" s="132" t="s">
        <v>2028</v>
      </c>
      <c r="AF412" s="147" t="str">
        <f t="shared" si="44"/>
        <v>Probabilidad</v>
      </c>
      <c r="AG412" s="153" t="s">
        <v>216</v>
      </c>
      <c r="AH412" s="760">
        <f t="shared" si="45"/>
        <v>0.25</v>
      </c>
      <c r="AI412" s="153" t="s">
        <v>217</v>
      </c>
      <c r="AJ412" s="760">
        <f t="shared" si="46"/>
        <v>0.15</v>
      </c>
      <c r="AK412" s="149">
        <f t="shared" si="47"/>
        <v>0.4</v>
      </c>
      <c r="AL412" s="154">
        <f>IFERROR(IF(AND(AF411="Probabilidad",AF412="Probabilidad"),(AL411-(+AL411*AK412)),IF(AND(AF411="Impacto",AF412="Probabilidad"),(AL410-(+AL410*AK412)),IF(AF412="Impacto",AL411,""))),"")</f>
        <v>8.6399999999999991E-2</v>
      </c>
      <c r="AM412" s="154">
        <f>IFERROR(IF(AND(AF411="Impacto",AF412="Impacto"),(AM411-(+AM411*AK412)),IF(AND(AF411="Probabilidad",AF412="Impacto"),(AM410-(+AM410*AK412)),IF(AF412="Probabilidad",AM411,""))),"")</f>
        <v>0.2</v>
      </c>
      <c r="AN412" s="155" t="s">
        <v>952</v>
      </c>
      <c r="AO412" s="155" t="s">
        <v>296</v>
      </c>
      <c r="AP412" s="155" t="s">
        <v>243</v>
      </c>
      <c r="AQ412" s="155" t="s">
        <v>221</v>
      </c>
      <c r="AR412" s="837"/>
      <c r="AS412" s="855"/>
      <c r="AT412" s="855"/>
      <c r="AU412" s="852"/>
      <c r="AV412" s="855"/>
      <c r="AW412" s="855"/>
      <c r="AX412" s="852"/>
      <c r="AY412" s="852"/>
      <c r="AZ412" s="852"/>
      <c r="BA412" s="798"/>
      <c r="BB412" s="131"/>
      <c r="BC412" s="131"/>
      <c r="BD412" s="175" t="str">
        <f t="shared" si="48"/>
        <v/>
      </c>
      <c r="BE412" s="151"/>
      <c r="BF412" s="151"/>
      <c r="BG412" s="151"/>
      <c r="BH412" s="151"/>
      <c r="BI412" s="131"/>
      <c r="BJ412" s="131"/>
      <c r="BK412" s="131"/>
      <c r="BL412" s="131"/>
      <c r="BM412" s="157"/>
      <c r="BN412" s="157"/>
      <c r="BO412" s="157"/>
      <c r="BP412" s="157"/>
      <c r="BQ412" s="158" t="str">
        <f t="shared" si="49"/>
        <v/>
      </c>
      <c r="BR412" s="762" t="str">
        <f t="shared" si="50"/>
        <v/>
      </c>
      <c r="BS412" s="819"/>
      <c r="BT412" s="804"/>
      <c r="BU412" s="804"/>
      <c r="BV412" s="807"/>
    </row>
    <row r="413" spans="1:74" x14ac:dyDescent="0.25">
      <c r="A413" s="1062"/>
      <c r="B413" s="928"/>
      <c r="C413" s="1232"/>
      <c r="D413" s="1086"/>
      <c r="E413" s="1086"/>
      <c r="F413" s="834"/>
      <c r="G413" s="804"/>
      <c r="H413" s="798"/>
      <c r="I413" s="798"/>
      <c r="J413" s="840"/>
      <c r="K413" s="1253"/>
      <c r="L413" s="804"/>
      <c r="M413" s="874"/>
      <c r="N413" s="804"/>
      <c r="O413" s="804"/>
      <c r="P413" s="868"/>
      <c r="Q413" s="880"/>
      <c r="R413" s="798"/>
      <c r="S413" s="1365"/>
      <c r="T413" s="798"/>
      <c r="U413" s="1365"/>
      <c r="V413" s="798"/>
      <c r="W413" s="1365"/>
      <c r="X413" s="864"/>
      <c r="Y413" s="1365"/>
      <c r="Z413" s="1365"/>
      <c r="AA413" s="852"/>
      <c r="AB413" s="371">
        <v>4</v>
      </c>
      <c r="AC413" s="151"/>
      <c r="AD413" s="151"/>
      <c r="AE413" s="151"/>
      <c r="AF413" s="147" t="str">
        <f t="shared" si="44"/>
        <v/>
      </c>
      <c r="AG413" s="153"/>
      <c r="AH413" s="760" t="str">
        <f t="shared" si="45"/>
        <v/>
      </c>
      <c r="AI413" s="153"/>
      <c r="AJ413" s="760" t="str">
        <f t="shared" si="46"/>
        <v/>
      </c>
      <c r="AK413" s="149" t="str">
        <f t="shared" si="47"/>
        <v/>
      </c>
      <c r="AL413" s="154" t="str">
        <f>IFERROR(IF(AND(AF412="Probabilidad",AF413="Probabilidad"),(AL412-(+AL412*AK413)),IF(AND(AF412="Impacto",AF413="Probabilidad"),(AL411-(+AL411*AK413)),IF(AF413="Impacto",AL412,""))),"")</f>
        <v/>
      </c>
      <c r="AM413" s="154" t="str">
        <f>IFERROR(IF(AND(AF412="Impacto",AF413="Impacto"),(AM412-(+AM412*AK413)),IF(AND(AF412="Probabilidad",AF413="Impacto"),(AM411-(+AM411*AK413)),IF(AF413="Probabilidad",AM412,""))),"")</f>
        <v/>
      </c>
      <c r="AN413" s="155"/>
      <c r="AO413" s="155"/>
      <c r="AP413" s="155"/>
      <c r="AQ413" s="155"/>
      <c r="AR413" s="837"/>
      <c r="AS413" s="855"/>
      <c r="AT413" s="855"/>
      <c r="AU413" s="852"/>
      <c r="AV413" s="855"/>
      <c r="AW413" s="855"/>
      <c r="AX413" s="852"/>
      <c r="AY413" s="852"/>
      <c r="AZ413" s="852"/>
      <c r="BA413" s="798"/>
      <c r="BB413" s="131"/>
      <c r="BC413" s="131"/>
      <c r="BD413" s="175" t="str">
        <f t="shared" si="48"/>
        <v/>
      </c>
      <c r="BE413" s="151"/>
      <c r="BF413" s="151"/>
      <c r="BG413" s="151"/>
      <c r="BH413" s="151"/>
      <c r="BI413" s="131"/>
      <c r="BJ413" s="131"/>
      <c r="BK413" s="131"/>
      <c r="BL413" s="131"/>
      <c r="BM413" s="157"/>
      <c r="BN413" s="157"/>
      <c r="BO413" s="157"/>
      <c r="BP413" s="157"/>
      <c r="BQ413" s="158" t="str">
        <f t="shared" si="49"/>
        <v/>
      </c>
      <c r="BR413" s="762" t="str">
        <f t="shared" si="50"/>
        <v/>
      </c>
      <c r="BS413" s="819"/>
      <c r="BT413" s="804"/>
      <c r="BU413" s="804"/>
      <c r="BV413" s="807"/>
    </row>
    <row r="414" spans="1:74" x14ac:dyDescent="0.25">
      <c r="A414" s="1062"/>
      <c r="B414" s="928"/>
      <c r="C414" s="1232"/>
      <c r="D414" s="1086"/>
      <c r="E414" s="1086"/>
      <c r="F414" s="834"/>
      <c r="G414" s="804"/>
      <c r="H414" s="798"/>
      <c r="I414" s="798"/>
      <c r="J414" s="840"/>
      <c r="K414" s="1253"/>
      <c r="L414" s="804"/>
      <c r="M414" s="874"/>
      <c r="N414" s="804"/>
      <c r="O414" s="804"/>
      <c r="P414" s="868"/>
      <c r="Q414" s="880"/>
      <c r="R414" s="798"/>
      <c r="S414" s="1365"/>
      <c r="T414" s="798"/>
      <c r="U414" s="1365"/>
      <c r="V414" s="798"/>
      <c r="W414" s="1365"/>
      <c r="X414" s="864"/>
      <c r="Y414" s="1365"/>
      <c r="Z414" s="1365"/>
      <c r="AA414" s="852"/>
      <c r="AB414" s="371">
        <v>5</v>
      </c>
      <c r="AC414" s="151"/>
      <c r="AD414" s="151"/>
      <c r="AE414" s="151"/>
      <c r="AF414" s="147" t="str">
        <f t="shared" si="44"/>
        <v/>
      </c>
      <c r="AG414" s="153"/>
      <c r="AH414" s="760" t="str">
        <f t="shared" si="45"/>
        <v/>
      </c>
      <c r="AI414" s="153"/>
      <c r="AJ414" s="760" t="str">
        <f t="shared" si="46"/>
        <v/>
      </c>
      <c r="AK414" s="149" t="str">
        <f t="shared" si="47"/>
        <v/>
      </c>
      <c r="AL414" s="154" t="str">
        <f>IFERROR(IF(AND(AF413="Probabilidad",AF414="Probabilidad"),(AL413-(+AL413*AK414)),IF(AND(AF413="Impacto",AF414="Probabilidad"),(AL412-(+AL412*AK414)),IF(AF414="Impacto",AL413,""))),"")</f>
        <v/>
      </c>
      <c r="AM414" s="154" t="str">
        <f>IFERROR(IF(AND(AF413="Impacto",AF414="Impacto"),(AM413-(+AM413*AK414)),IF(AND(AF413="Probabilidad",AF414="Impacto"),(AM412-(+AM412*AK414)),IF(AF414="Probabilidad",AM413,""))),"")</f>
        <v/>
      </c>
      <c r="AN414" s="155"/>
      <c r="AO414" s="155"/>
      <c r="AP414" s="155"/>
      <c r="AQ414" s="155"/>
      <c r="AR414" s="837"/>
      <c r="AS414" s="855"/>
      <c r="AT414" s="855"/>
      <c r="AU414" s="852"/>
      <c r="AV414" s="855"/>
      <c r="AW414" s="855"/>
      <c r="AX414" s="852"/>
      <c r="AY414" s="852"/>
      <c r="AZ414" s="852"/>
      <c r="BA414" s="798"/>
      <c r="BB414" s="131"/>
      <c r="BC414" s="131"/>
      <c r="BD414" s="175" t="str">
        <f t="shared" si="48"/>
        <v/>
      </c>
      <c r="BE414" s="151"/>
      <c r="BF414" s="151"/>
      <c r="BG414" s="151"/>
      <c r="BH414" s="151"/>
      <c r="BI414" s="131"/>
      <c r="BJ414" s="131"/>
      <c r="BK414" s="131"/>
      <c r="BL414" s="131"/>
      <c r="BM414" s="157"/>
      <c r="BN414" s="157"/>
      <c r="BO414" s="157"/>
      <c r="BP414" s="157"/>
      <c r="BQ414" s="158" t="str">
        <f t="shared" si="49"/>
        <v/>
      </c>
      <c r="BR414" s="762" t="str">
        <f t="shared" si="50"/>
        <v/>
      </c>
      <c r="BS414" s="819"/>
      <c r="BT414" s="804"/>
      <c r="BU414" s="804"/>
      <c r="BV414" s="807"/>
    </row>
    <row r="415" spans="1:74" ht="15.75" thickBot="1" x14ac:dyDescent="0.3">
      <c r="A415" s="1062"/>
      <c r="B415" s="928"/>
      <c r="C415" s="1232"/>
      <c r="D415" s="1086"/>
      <c r="E415" s="1086"/>
      <c r="F415" s="834"/>
      <c r="G415" s="804"/>
      <c r="H415" s="798"/>
      <c r="I415" s="798"/>
      <c r="J415" s="841"/>
      <c r="K415" s="1253"/>
      <c r="L415" s="804"/>
      <c r="M415" s="875"/>
      <c r="N415" s="804"/>
      <c r="O415" s="804"/>
      <c r="P415" s="868"/>
      <c r="Q415" s="880"/>
      <c r="R415" s="798"/>
      <c r="S415" s="1365"/>
      <c r="T415" s="798"/>
      <c r="U415" s="1365"/>
      <c r="V415" s="798"/>
      <c r="W415" s="1365"/>
      <c r="X415" s="864"/>
      <c r="Y415" s="1365"/>
      <c r="Z415" s="1365"/>
      <c r="AA415" s="852"/>
      <c r="AB415" s="372">
        <v>6</v>
      </c>
      <c r="AC415" s="162"/>
      <c r="AD415" s="162"/>
      <c r="AE415" s="162"/>
      <c r="AF415" s="177" t="str">
        <f t="shared" si="44"/>
        <v/>
      </c>
      <c r="AG415" s="165"/>
      <c r="AH415" s="763" t="str">
        <f t="shared" si="45"/>
        <v/>
      </c>
      <c r="AI415" s="165"/>
      <c r="AJ415" s="763" t="str">
        <f t="shared" si="46"/>
        <v/>
      </c>
      <c r="AK415" s="166" t="str">
        <f t="shared" si="47"/>
        <v/>
      </c>
      <c r="AL415" s="222" t="str">
        <f>IFERROR(IF(AND(AF414="Probabilidad",AF415="Probabilidad"),(AL414-(+AL414*AK415)),IF(AND(AF414="Impacto",AF415="Probabilidad"),(AL413-(+AL413*AK415)),IF(AF415="Impacto",AL414,""))),"")</f>
        <v/>
      </c>
      <c r="AM415" s="222" t="str">
        <f>IFERROR(IF(AND(AF414="Impacto",AF415="Impacto"),(AM414-(+AM414*AK415)),IF(AND(AF414="Probabilidad",AF415="Impacto"),(AM413-(+AM413*AK415)),IF(AF415="Probabilidad",AM414,""))),"")</f>
        <v/>
      </c>
      <c r="AN415" s="52"/>
      <c r="AO415" s="52"/>
      <c r="AP415" s="52"/>
      <c r="AQ415" s="52"/>
      <c r="AR415" s="838"/>
      <c r="AS415" s="856"/>
      <c r="AT415" s="856"/>
      <c r="AU415" s="853"/>
      <c r="AV415" s="856"/>
      <c r="AW415" s="856"/>
      <c r="AX415" s="853"/>
      <c r="AY415" s="853"/>
      <c r="AZ415" s="853"/>
      <c r="BA415" s="799"/>
      <c r="BB415" s="169"/>
      <c r="BC415" s="169"/>
      <c r="BD415" s="178" t="str">
        <f t="shared" si="48"/>
        <v/>
      </c>
      <c r="BE415" s="162"/>
      <c r="BF415" s="162"/>
      <c r="BG415" s="162"/>
      <c r="BH415" s="162"/>
      <c r="BI415" s="169"/>
      <c r="BJ415" s="169"/>
      <c r="BK415" s="169"/>
      <c r="BL415" s="169"/>
      <c r="BM415" s="170"/>
      <c r="BN415" s="170"/>
      <c r="BO415" s="170"/>
      <c r="BP415" s="170"/>
      <c r="BQ415" s="171" t="str">
        <f t="shared" si="49"/>
        <v/>
      </c>
      <c r="BR415" s="764" t="str">
        <f t="shared" si="50"/>
        <v/>
      </c>
      <c r="BS415" s="820"/>
      <c r="BT415" s="805"/>
      <c r="BU415" s="805"/>
      <c r="BV415" s="808"/>
    </row>
    <row r="416" spans="1:74" ht="171.75" x14ac:dyDescent="0.25">
      <c r="A416" s="1062"/>
      <c r="B416" s="928"/>
      <c r="C416" s="1232"/>
      <c r="D416" s="1086" t="s">
        <v>1533</v>
      </c>
      <c r="E416" s="1086" t="s">
        <v>896</v>
      </c>
      <c r="F416" s="834">
        <v>11</v>
      </c>
      <c r="G416" s="804" t="s">
        <v>2029</v>
      </c>
      <c r="H416" s="798" t="s">
        <v>1376</v>
      </c>
      <c r="I416" s="798" t="s">
        <v>1347</v>
      </c>
      <c r="J416" s="839" t="s">
        <v>3039</v>
      </c>
      <c r="K416" s="1253" t="s">
        <v>324</v>
      </c>
      <c r="L416" s="804" t="s">
        <v>1308</v>
      </c>
      <c r="M416" s="873" t="s">
        <v>1535</v>
      </c>
      <c r="N416" s="804" t="s">
        <v>1997</v>
      </c>
      <c r="O416" s="804" t="s">
        <v>1998</v>
      </c>
      <c r="P416" s="868" t="s">
        <v>609</v>
      </c>
      <c r="Q416" s="880" t="s">
        <v>609</v>
      </c>
      <c r="R416" s="798" t="s">
        <v>353</v>
      </c>
      <c r="S416" s="1365">
        <f>IF(R416="Muy Alta",100%,IF(R416="Alta",80%,IF(R416="Media",60%,IF(R416="Baja",40%,IF(R416="Muy Baja",20%,"")))))</f>
        <v>0.8</v>
      </c>
      <c r="T416" s="798" t="s">
        <v>328</v>
      </c>
      <c r="U416" s="1365">
        <f>IF(T416="Catastrófico",100%,IF(T416="Mayor",80%,IF(T416="Moderado",60%,IF(T416="Menor",40%,IF(T416="Leve",20%,"")))))</f>
        <v>0.2</v>
      </c>
      <c r="V416" s="798" t="s">
        <v>253</v>
      </c>
      <c r="W416" s="1365">
        <f>IF(V416="Catastrófico",100%,IF(V416="Mayor",80%,IF(V416="Moderado",60%,IF(V416="Menor",40%,IF(V416="Leve",20%,"")))))</f>
        <v>0.4</v>
      </c>
      <c r="X416" s="864" t="str">
        <f>IF(Y416=100%,"Catastrófico",IF(Y416=80%,"Mayor",IF(Y416=60%,"Moderado",IF(Y416=40%,"Menor",IF(Y416=20%,"Leve","")))))</f>
        <v>Menor</v>
      </c>
      <c r="Y416" s="1365">
        <f>IF(AND(U416="",W416=""),"",MAX(U416,W416))</f>
        <v>0.4</v>
      </c>
      <c r="Z416" s="1365" t="str">
        <f>CONCATENATE(R416,X416)</f>
        <v>AltaMenor</v>
      </c>
      <c r="AA416" s="852" t="str">
        <f>IF(Z416="Muy AltaLeve","Alto",IF(Z416="Muy AltaMenor","Alto",IF(Z416="Muy AltaModerado","Alto",IF(Z416="Muy AltaMayor","Alto",IF(Z416="Muy AltaCatastrófico","Extremo",IF(Z416="AltaLeve","Moderado",IF(Z416="AltaMenor","Moderado",IF(Z416="AltaModerado","Alto",IF(Z416="AltaMayor","Alto",IF(Z416="AltaCatastrófico","Extremo",IF(Z416="MediaLeve","Moderado",IF(Z416="MediaMenor","Moderado",IF(Z416="MediaModerado","Moderado",IF(Z416="MediaMayor","Alto",IF(Z416="MediaCatastrófico","Extremo",IF(Z416="BajaLeve","Bajo",IF(Z416="BajaMenor","Moderado",IF(Z416="BajaModerado","Moderado",IF(Z416="BajaMayor","Alto",IF(Z416="BajaCatastrófico","Extremo",IF(Z416="Muy BajaLeve","Bajo",IF(Z416="Muy BajaMenor","Bajo",IF(Z416="Muy BajaModerado","Moderado",IF(Z416="Muy BajaMayor","Alto",IF(Z416="Muy BajaCatastrófico","Extremo","")))))))))))))))))))))))))</f>
        <v>Moderado</v>
      </c>
      <c r="AB416" s="370">
        <v>1</v>
      </c>
      <c r="AC416" s="9" t="s">
        <v>2030</v>
      </c>
      <c r="AD416" s="9">
        <v>1</v>
      </c>
      <c r="AE416" s="9" t="s">
        <v>2031</v>
      </c>
      <c r="AF416" s="100" t="str">
        <f t="shared" si="44"/>
        <v>Probabilidad</v>
      </c>
      <c r="AG416" s="10" t="s">
        <v>216</v>
      </c>
      <c r="AH416" s="759">
        <f t="shared" si="45"/>
        <v>0.25</v>
      </c>
      <c r="AI416" s="10" t="s">
        <v>814</v>
      </c>
      <c r="AJ416" s="759">
        <f t="shared" si="46"/>
        <v>0.25</v>
      </c>
      <c r="AK416" s="102">
        <f t="shared" si="47"/>
        <v>0.5</v>
      </c>
      <c r="AL416" s="101">
        <f>IFERROR(IF(AF416="Probabilidad",(S416-(+S416*AK416)),IF(AF416="Impacto",S416,"")),"")</f>
        <v>0.4</v>
      </c>
      <c r="AM416" s="101">
        <f>IFERROR(IF(AF416="Impacto",(Y416-(+Y416*AK416)),IF(AF416="Probabilidad",Y416,"")),"")</f>
        <v>0.4</v>
      </c>
      <c r="AN416" s="51" t="s">
        <v>952</v>
      </c>
      <c r="AO416" s="51" t="s">
        <v>296</v>
      </c>
      <c r="AP416" s="51" t="s">
        <v>243</v>
      </c>
      <c r="AQ416" s="51" t="s">
        <v>221</v>
      </c>
      <c r="AR416" s="866" t="s">
        <v>2032</v>
      </c>
      <c r="AS416" s="854">
        <f>S416</f>
        <v>0.8</v>
      </c>
      <c r="AT416" s="854">
        <f>IF(AL416="","",MIN(AL416:AL421))</f>
        <v>0.4</v>
      </c>
      <c r="AU416" s="851" t="str">
        <f>IFERROR(IF(AT416="","",IF(AT416&lt;=0.2,"Muy Baja",IF(AT416&lt;=0.4,"Baja",IF(AT416&lt;=0.6,"Media",IF(AT416&lt;=0.8,"Alta","Muy Alta"))))),"")</f>
        <v>Baja</v>
      </c>
      <c r="AV416" s="854">
        <f>Y416</f>
        <v>0.4</v>
      </c>
      <c r="AW416" s="854">
        <f>IF(AM416="","",MIN(AM416:AM421))</f>
        <v>0.4</v>
      </c>
      <c r="AX416" s="851" t="str">
        <f>IFERROR(IF(AW416="","",IF(AW416&lt;=0.2,"Leve",IF(AW416&lt;=0.4,"Menor",IF(AW416&lt;=0.6,"Moderado",IF(AW416&lt;=0.8,"Mayor","Catastrófico"))))),"")</f>
        <v>Menor</v>
      </c>
      <c r="AY416" s="851" t="str">
        <f>AA416</f>
        <v>Moderado</v>
      </c>
      <c r="AZ416" s="851" t="str">
        <f>IFERROR(IF(OR(AND(AU416="Muy Baja",AX416="Leve"),AND(AU416="Muy Baja",AX416="Menor"),AND(AU416="Baja",AX416="Leve")),"Bajo",IF(OR(AND(AU416="Muy baja",AX416="Moderado"),AND(AU416="Baja",AX416="Menor"),AND(AU416="Baja",AX416="Moderado"),AND(AU416="Media",AX416="Leve"),AND(AU416="Media",AX416="Menor"),AND(AU416="Media",AX416="Moderado"),AND(AU416="Alta",AX416="Leve"),AND(AU416="Alta",AX416="Menor")),"Moderado",IF(OR(AND(AU416="Muy Baja",AX416="Mayor"),AND(AU416="Baja",AX416="Mayor"),AND(AU416="Media",AX416="Mayor"),AND(AU416="Alta",AX416="Moderado"),AND(AU416="Alta",AX416="Mayor"),AND(AU416="Muy Alta",AX416="Leve"),AND(AU416="Muy Alta",AX416="Menor"),AND(AU416="Muy Alta",AX416="Moderado"),AND(AU416="Muy Alta",AX416="Mayor")),"Alto",IF(OR(AND(AU416="Muy Baja",AX416="Catastrófico"),AND(AU416="Baja",AX416="Catastrófico"),AND(AU416="Media",AX416="Catastrófico"),AND(AU416="Alta",AX416="Catastrófico"),AND(AU416="Muy Alta",AX416="Catastrófico")),"Extremo","")))),"")</f>
        <v>Moderado</v>
      </c>
      <c r="BA416" s="797" t="s">
        <v>223</v>
      </c>
      <c r="BB416" s="47" t="s">
        <v>2033</v>
      </c>
      <c r="BC416" s="47" t="s">
        <v>2034</v>
      </c>
      <c r="BD416" s="104">
        <f t="shared" si="48"/>
        <v>4</v>
      </c>
      <c r="BE416" s="9">
        <v>1</v>
      </c>
      <c r="BF416" s="9">
        <v>1</v>
      </c>
      <c r="BG416" s="9">
        <v>1</v>
      </c>
      <c r="BH416" s="9">
        <v>1</v>
      </c>
      <c r="BI416" s="47" t="s">
        <v>2035</v>
      </c>
      <c r="BJ416" s="47" t="s">
        <v>1983</v>
      </c>
      <c r="BK416" s="47" t="s">
        <v>2922</v>
      </c>
      <c r="BL416" s="47" t="s">
        <v>2923</v>
      </c>
      <c r="BM416" s="49">
        <v>1</v>
      </c>
      <c r="BN416" s="49"/>
      <c r="BO416" s="49"/>
      <c r="BP416" s="49"/>
      <c r="BQ416" s="105">
        <f t="shared" si="49"/>
        <v>1</v>
      </c>
      <c r="BR416" s="761">
        <f t="shared" si="50"/>
        <v>0.25</v>
      </c>
      <c r="BS416" s="818" t="s">
        <v>609</v>
      </c>
      <c r="BT416" s="803" t="s">
        <v>2921</v>
      </c>
      <c r="BU416" s="803" t="s">
        <v>278</v>
      </c>
      <c r="BV416" s="806" t="s">
        <v>278</v>
      </c>
    </row>
    <row r="417" spans="1:74" x14ac:dyDescent="0.25">
      <c r="A417" s="1062"/>
      <c r="B417" s="928"/>
      <c r="C417" s="1232"/>
      <c r="D417" s="1086"/>
      <c r="E417" s="1086"/>
      <c r="F417" s="834"/>
      <c r="G417" s="804"/>
      <c r="H417" s="798"/>
      <c r="I417" s="798"/>
      <c r="J417" s="840"/>
      <c r="K417" s="1253"/>
      <c r="L417" s="804"/>
      <c r="M417" s="874"/>
      <c r="N417" s="804"/>
      <c r="O417" s="804"/>
      <c r="P417" s="868"/>
      <c r="Q417" s="880"/>
      <c r="R417" s="798"/>
      <c r="S417" s="1365"/>
      <c r="T417" s="798"/>
      <c r="U417" s="1365"/>
      <c r="V417" s="798"/>
      <c r="W417" s="1365"/>
      <c r="X417" s="864"/>
      <c r="Y417" s="1365"/>
      <c r="Z417" s="1365"/>
      <c r="AA417" s="852"/>
      <c r="AB417" s="371">
        <v>2</v>
      </c>
      <c r="AC417" s="151"/>
      <c r="AD417" s="151"/>
      <c r="AE417" s="151"/>
      <c r="AF417" s="147" t="str">
        <f t="shared" si="44"/>
        <v/>
      </c>
      <c r="AG417" s="153"/>
      <c r="AH417" s="760" t="str">
        <f t="shared" si="45"/>
        <v/>
      </c>
      <c r="AI417" s="153"/>
      <c r="AJ417" s="760" t="str">
        <f t="shared" si="46"/>
        <v/>
      </c>
      <c r="AK417" s="149" t="str">
        <f t="shared" si="47"/>
        <v/>
      </c>
      <c r="AL417" s="154" t="str">
        <f>IFERROR(IF(AND(AF416="Probabilidad",AF417="Probabilidad"),(AL416-(+AL416*AK417)),IF(AF417="Probabilidad",(S416-(+S416*AK417)),IF(AF417="Impacto",AL416,""))),"")</f>
        <v/>
      </c>
      <c r="AM417" s="154" t="str">
        <f>IFERROR(IF(AND(AF416="Impacto",AF417="Impacto"),(AM416-(+AM416*AK417)),IF(AF417="Impacto",(Y416-(Y416*AK417)),IF(AF417="Probabilidad",AM416,""))),"")</f>
        <v/>
      </c>
      <c r="AN417" s="155"/>
      <c r="AO417" s="155"/>
      <c r="AP417" s="155"/>
      <c r="AQ417" s="155"/>
      <c r="AR417" s="837"/>
      <c r="AS417" s="855"/>
      <c r="AT417" s="855"/>
      <c r="AU417" s="852"/>
      <c r="AV417" s="855"/>
      <c r="AW417" s="855"/>
      <c r="AX417" s="852"/>
      <c r="AY417" s="852"/>
      <c r="AZ417" s="852"/>
      <c r="BA417" s="798"/>
      <c r="BB417" s="131"/>
      <c r="BC417" s="131"/>
      <c r="BD417" s="175" t="str">
        <f t="shared" si="48"/>
        <v/>
      </c>
      <c r="BE417" s="151"/>
      <c r="BF417" s="151"/>
      <c r="BG417" s="151"/>
      <c r="BH417" s="151"/>
      <c r="BI417" s="131"/>
      <c r="BJ417" s="131"/>
      <c r="BK417" s="131"/>
      <c r="BL417" s="131"/>
      <c r="BM417" s="157"/>
      <c r="BN417" s="157"/>
      <c r="BO417" s="157"/>
      <c r="BP417" s="157"/>
      <c r="BQ417" s="158" t="str">
        <f t="shared" si="49"/>
        <v/>
      </c>
      <c r="BR417" s="762" t="str">
        <f t="shared" si="50"/>
        <v/>
      </c>
      <c r="BS417" s="819"/>
      <c r="BT417" s="804"/>
      <c r="BU417" s="804"/>
      <c r="BV417" s="807"/>
    </row>
    <row r="418" spans="1:74" x14ac:dyDescent="0.25">
      <c r="A418" s="1062"/>
      <c r="B418" s="928"/>
      <c r="C418" s="1232"/>
      <c r="D418" s="1086"/>
      <c r="E418" s="1086"/>
      <c r="F418" s="834"/>
      <c r="G418" s="804"/>
      <c r="H418" s="798"/>
      <c r="I418" s="798"/>
      <c r="J418" s="840"/>
      <c r="K418" s="1253"/>
      <c r="L418" s="804"/>
      <c r="M418" s="874"/>
      <c r="N418" s="804"/>
      <c r="O418" s="804"/>
      <c r="P418" s="868"/>
      <c r="Q418" s="880"/>
      <c r="R418" s="798"/>
      <c r="S418" s="1365"/>
      <c r="T418" s="798"/>
      <c r="U418" s="1365"/>
      <c r="V418" s="798"/>
      <c r="W418" s="1365"/>
      <c r="X418" s="864"/>
      <c r="Y418" s="1365"/>
      <c r="Z418" s="1365"/>
      <c r="AA418" s="852"/>
      <c r="AB418" s="371">
        <v>3</v>
      </c>
      <c r="AC418" s="151"/>
      <c r="AD418" s="151"/>
      <c r="AE418" s="151"/>
      <c r="AF418" s="147" t="str">
        <f t="shared" si="44"/>
        <v/>
      </c>
      <c r="AG418" s="153"/>
      <c r="AH418" s="760" t="str">
        <f t="shared" si="45"/>
        <v/>
      </c>
      <c r="AI418" s="153"/>
      <c r="AJ418" s="760" t="str">
        <f t="shared" si="46"/>
        <v/>
      </c>
      <c r="AK418" s="149" t="str">
        <f t="shared" si="47"/>
        <v/>
      </c>
      <c r="AL418" s="154" t="str">
        <f>IFERROR(IF(AND(AF417="Probabilidad",AF418="Probabilidad"),(AL417-(+AL417*AK418)),IF(AND(AF417="Impacto",AF418="Probabilidad"),(AL416-(+AL416*AK418)),IF(AF418="Impacto",AL417,""))),"")</f>
        <v/>
      </c>
      <c r="AM418" s="154" t="str">
        <f>IFERROR(IF(AND(AF417="Impacto",AF418="Impacto"),(AM417-(+AM417*AK418)),IF(AND(AF417="Probabilidad",AF418="Impacto"),(AM416-(+AM416*AK418)),IF(AF418="Probabilidad",AM417,""))),"")</f>
        <v/>
      </c>
      <c r="AN418" s="155"/>
      <c r="AO418" s="155"/>
      <c r="AP418" s="155"/>
      <c r="AQ418" s="155"/>
      <c r="AR418" s="837"/>
      <c r="AS418" s="855"/>
      <c r="AT418" s="855"/>
      <c r="AU418" s="852"/>
      <c r="AV418" s="855"/>
      <c r="AW418" s="855"/>
      <c r="AX418" s="852"/>
      <c r="AY418" s="852"/>
      <c r="AZ418" s="852"/>
      <c r="BA418" s="798"/>
      <c r="BB418" s="131"/>
      <c r="BC418" s="131"/>
      <c r="BD418" s="175" t="str">
        <f t="shared" si="48"/>
        <v/>
      </c>
      <c r="BE418" s="151"/>
      <c r="BF418" s="151"/>
      <c r="BG418" s="151"/>
      <c r="BH418" s="151"/>
      <c r="BI418" s="131"/>
      <c r="BJ418" s="131"/>
      <c r="BK418" s="131"/>
      <c r="BL418" s="131"/>
      <c r="BM418" s="157"/>
      <c r="BN418" s="157"/>
      <c r="BO418" s="157"/>
      <c r="BP418" s="157"/>
      <c r="BQ418" s="158" t="str">
        <f t="shared" si="49"/>
        <v/>
      </c>
      <c r="BR418" s="762" t="str">
        <f t="shared" si="50"/>
        <v/>
      </c>
      <c r="BS418" s="819"/>
      <c r="BT418" s="804"/>
      <c r="BU418" s="804"/>
      <c r="BV418" s="807"/>
    </row>
    <row r="419" spans="1:74" x14ac:dyDescent="0.25">
      <c r="A419" s="1062"/>
      <c r="B419" s="928"/>
      <c r="C419" s="1232"/>
      <c r="D419" s="1086"/>
      <c r="E419" s="1086"/>
      <c r="F419" s="834"/>
      <c r="G419" s="804"/>
      <c r="H419" s="798"/>
      <c r="I419" s="798"/>
      <c r="J419" s="840"/>
      <c r="K419" s="1253"/>
      <c r="L419" s="804"/>
      <c r="M419" s="874"/>
      <c r="N419" s="804"/>
      <c r="O419" s="804"/>
      <c r="P419" s="868"/>
      <c r="Q419" s="880"/>
      <c r="R419" s="798"/>
      <c r="S419" s="1365"/>
      <c r="T419" s="798"/>
      <c r="U419" s="1365"/>
      <c r="V419" s="798"/>
      <c r="W419" s="1365"/>
      <c r="X419" s="864"/>
      <c r="Y419" s="1365"/>
      <c r="Z419" s="1365"/>
      <c r="AA419" s="852"/>
      <c r="AB419" s="371">
        <v>4</v>
      </c>
      <c r="AC419" s="151"/>
      <c r="AD419" s="151"/>
      <c r="AE419" s="151"/>
      <c r="AF419" s="147" t="str">
        <f t="shared" si="44"/>
        <v/>
      </c>
      <c r="AG419" s="153"/>
      <c r="AH419" s="760" t="str">
        <f t="shared" si="45"/>
        <v/>
      </c>
      <c r="AI419" s="153"/>
      <c r="AJ419" s="760" t="str">
        <f t="shared" si="46"/>
        <v/>
      </c>
      <c r="AK419" s="149" t="str">
        <f t="shared" si="47"/>
        <v/>
      </c>
      <c r="AL419" s="154" t="str">
        <f>IFERROR(IF(AND(AF418="Probabilidad",AF419="Probabilidad"),(AL418-(+AL418*AK419)),IF(AND(AF418="Impacto",AF419="Probabilidad"),(AL417-(+AL417*AK419)),IF(AF419="Impacto",AL418,""))),"")</f>
        <v/>
      </c>
      <c r="AM419" s="154" t="str">
        <f>IFERROR(IF(AND(AF418="Impacto",AF419="Impacto"),(AM418-(+AM418*AK419)),IF(AND(AF418="Probabilidad",AF419="Impacto"),(AM417-(+AM417*AK419)),IF(AF419="Probabilidad",AM418,""))),"")</f>
        <v/>
      </c>
      <c r="AN419" s="155"/>
      <c r="AO419" s="155"/>
      <c r="AP419" s="155"/>
      <c r="AQ419" s="155"/>
      <c r="AR419" s="837"/>
      <c r="AS419" s="855"/>
      <c r="AT419" s="855"/>
      <c r="AU419" s="852"/>
      <c r="AV419" s="855"/>
      <c r="AW419" s="855"/>
      <c r="AX419" s="852"/>
      <c r="AY419" s="852"/>
      <c r="AZ419" s="852"/>
      <c r="BA419" s="798"/>
      <c r="BB419" s="131"/>
      <c r="BC419" s="131"/>
      <c r="BD419" s="175" t="str">
        <f t="shared" si="48"/>
        <v/>
      </c>
      <c r="BE419" s="151"/>
      <c r="BF419" s="151"/>
      <c r="BG419" s="151"/>
      <c r="BH419" s="151"/>
      <c r="BI419" s="131"/>
      <c r="BJ419" s="131"/>
      <c r="BK419" s="131"/>
      <c r="BL419" s="131"/>
      <c r="BM419" s="157"/>
      <c r="BN419" s="157"/>
      <c r="BO419" s="157"/>
      <c r="BP419" s="157"/>
      <c r="BQ419" s="158" t="str">
        <f t="shared" si="49"/>
        <v/>
      </c>
      <c r="BR419" s="762" t="str">
        <f t="shared" si="50"/>
        <v/>
      </c>
      <c r="BS419" s="819"/>
      <c r="BT419" s="804"/>
      <c r="BU419" s="804"/>
      <c r="BV419" s="807"/>
    </row>
    <row r="420" spans="1:74" x14ac:dyDescent="0.25">
      <c r="A420" s="1062"/>
      <c r="B420" s="928"/>
      <c r="C420" s="1232"/>
      <c r="D420" s="1086"/>
      <c r="E420" s="1086"/>
      <c r="F420" s="834"/>
      <c r="G420" s="804"/>
      <c r="H420" s="798"/>
      <c r="I420" s="798"/>
      <c r="J420" s="840"/>
      <c r="K420" s="1253"/>
      <c r="L420" s="804"/>
      <c r="M420" s="874"/>
      <c r="N420" s="804"/>
      <c r="O420" s="804"/>
      <c r="P420" s="868"/>
      <c r="Q420" s="880"/>
      <c r="R420" s="798"/>
      <c r="S420" s="1365"/>
      <c r="T420" s="798"/>
      <c r="U420" s="1365"/>
      <c r="V420" s="798"/>
      <c r="W420" s="1365"/>
      <c r="X420" s="864"/>
      <c r="Y420" s="1365"/>
      <c r="Z420" s="1365"/>
      <c r="AA420" s="852"/>
      <c r="AB420" s="371">
        <v>5</v>
      </c>
      <c r="AC420" s="151"/>
      <c r="AD420" s="151"/>
      <c r="AE420" s="151"/>
      <c r="AF420" s="147" t="str">
        <f t="shared" ref="AF420:AF482" si="51">IF(OR(AG420="Preventivo",AG420="Detectivo"),"Probabilidad",IF(AG420="Correctivo","Impacto",""))</f>
        <v/>
      </c>
      <c r="AG420" s="153"/>
      <c r="AH420" s="760" t="str">
        <f t="shared" ref="AH420:AH483" si="52">IF(AG420="","",IF(AG420="Preventivo",25%,IF(AG420="Detectivo",15%,IF(AG420="Correctivo",10%))))</f>
        <v/>
      </c>
      <c r="AI420" s="153"/>
      <c r="AJ420" s="760" t="str">
        <f t="shared" ref="AJ420:AJ483" si="53">IF(AI420="Automático",25%,IF(AI420="Manual",15%,""))</f>
        <v/>
      </c>
      <c r="AK420" s="149" t="str">
        <f t="shared" ref="AK420:AK483" si="54">IF(OR(AH420="",AJ420=""),"",AH420+AJ420)</f>
        <v/>
      </c>
      <c r="AL420" s="154" t="str">
        <f>IFERROR(IF(AND(AF419="Probabilidad",AF420="Probabilidad"),(AL419-(+AL419*AK420)),IF(AND(AF419="Impacto",AF420="Probabilidad"),(AL418-(+AL418*AK420)),IF(AF420="Impacto",AL419,""))),"")</f>
        <v/>
      </c>
      <c r="AM420" s="154" t="str">
        <f>IFERROR(IF(AND(AF419="Impacto",AF420="Impacto"),(AM419-(+AM419*AK420)),IF(AND(AF419="Probabilidad",AF420="Impacto"),(AM418-(+AM418*AK420)),IF(AF420="Probabilidad",AM419,""))),"")</f>
        <v/>
      </c>
      <c r="AN420" s="155"/>
      <c r="AO420" s="155"/>
      <c r="AP420" s="155"/>
      <c r="AQ420" s="155"/>
      <c r="AR420" s="837"/>
      <c r="AS420" s="855"/>
      <c r="AT420" s="855"/>
      <c r="AU420" s="852"/>
      <c r="AV420" s="855"/>
      <c r="AW420" s="855"/>
      <c r="AX420" s="852"/>
      <c r="AY420" s="852"/>
      <c r="AZ420" s="852"/>
      <c r="BA420" s="798"/>
      <c r="BB420" s="131"/>
      <c r="BC420" s="131"/>
      <c r="BD420" s="175" t="str">
        <f t="shared" si="48"/>
        <v/>
      </c>
      <c r="BE420" s="151"/>
      <c r="BF420" s="151"/>
      <c r="BG420" s="151"/>
      <c r="BH420" s="151"/>
      <c r="BI420" s="131"/>
      <c r="BJ420" s="131"/>
      <c r="BK420" s="131"/>
      <c r="BL420" s="131"/>
      <c r="BM420" s="157"/>
      <c r="BN420" s="157"/>
      <c r="BO420" s="157"/>
      <c r="BP420" s="157"/>
      <c r="BQ420" s="158" t="str">
        <f t="shared" si="49"/>
        <v/>
      </c>
      <c r="BR420" s="762" t="str">
        <f t="shared" si="50"/>
        <v/>
      </c>
      <c r="BS420" s="819"/>
      <c r="BT420" s="804"/>
      <c r="BU420" s="804"/>
      <c r="BV420" s="807"/>
    </row>
    <row r="421" spans="1:74" ht="15.75" thickBot="1" x14ac:dyDescent="0.3">
      <c r="A421" s="1062"/>
      <c r="B421" s="928"/>
      <c r="C421" s="1232"/>
      <c r="D421" s="1086"/>
      <c r="E421" s="1086"/>
      <c r="F421" s="834"/>
      <c r="G421" s="804"/>
      <c r="H421" s="798"/>
      <c r="I421" s="798"/>
      <c r="J421" s="841"/>
      <c r="K421" s="1253"/>
      <c r="L421" s="804"/>
      <c r="M421" s="875"/>
      <c r="N421" s="804"/>
      <c r="O421" s="804"/>
      <c r="P421" s="868"/>
      <c r="Q421" s="880"/>
      <c r="R421" s="798"/>
      <c r="S421" s="1365"/>
      <c r="T421" s="798"/>
      <c r="U421" s="1365"/>
      <c r="V421" s="798"/>
      <c r="W421" s="1365"/>
      <c r="X421" s="864"/>
      <c r="Y421" s="1365"/>
      <c r="Z421" s="1365"/>
      <c r="AA421" s="852"/>
      <c r="AB421" s="372">
        <v>6</v>
      </c>
      <c r="AC421" s="162"/>
      <c r="AD421" s="162"/>
      <c r="AE421" s="162"/>
      <c r="AF421" s="177" t="str">
        <f t="shared" si="51"/>
        <v/>
      </c>
      <c r="AG421" s="165"/>
      <c r="AH421" s="763" t="str">
        <f t="shared" si="52"/>
        <v/>
      </c>
      <c r="AI421" s="165"/>
      <c r="AJ421" s="763" t="str">
        <f t="shared" si="53"/>
        <v/>
      </c>
      <c r="AK421" s="166" t="str">
        <f t="shared" si="54"/>
        <v/>
      </c>
      <c r="AL421" s="222" t="str">
        <f>IFERROR(IF(AND(AF420="Probabilidad",AF421="Probabilidad"),(AL420-(+AL420*AK421)),IF(AND(AF420="Impacto",AF421="Probabilidad"),(AL419-(+AL419*AK421)),IF(AF421="Impacto",AL420,""))),"")</f>
        <v/>
      </c>
      <c r="AM421" s="222" t="str">
        <f>IFERROR(IF(AND(AF420="Impacto",AF421="Impacto"),(AM420-(+AM420*AK421)),IF(AND(AF420="Probabilidad",AF421="Impacto"),(AM419-(+AM419*AK421)),IF(AF421="Probabilidad",AM420,""))),"")</f>
        <v/>
      </c>
      <c r="AN421" s="52"/>
      <c r="AO421" s="52"/>
      <c r="AP421" s="52"/>
      <c r="AQ421" s="52"/>
      <c r="AR421" s="838"/>
      <c r="AS421" s="856"/>
      <c r="AT421" s="856"/>
      <c r="AU421" s="853"/>
      <c r="AV421" s="856"/>
      <c r="AW421" s="856"/>
      <c r="AX421" s="853"/>
      <c r="AY421" s="853"/>
      <c r="AZ421" s="853"/>
      <c r="BA421" s="799"/>
      <c r="BB421" s="169"/>
      <c r="BC421" s="169"/>
      <c r="BD421" s="178" t="str">
        <f t="shared" ref="BD421:BD475" si="55">IF(SUM(BE421:BH421)=0,"",SUM(BE421:BH421))</f>
        <v/>
      </c>
      <c r="BE421" s="162"/>
      <c r="BF421" s="162"/>
      <c r="BG421" s="162"/>
      <c r="BH421" s="162"/>
      <c r="BI421" s="169"/>
      <c r="BJ421" s="169"/>
      <c r="BK421" s="169"/>
      <c r="BL421" s="169"/>
      <c r="BM421" s="170"/>
      <c r="BN421" s="170"/>
      <c r="BO421" s="170"/>
      <c r="BP421" s="170"/>
      <c r="BQ421" s="171" t="str">
        <f t="shared" si="49"/>
        <v/>
      </c>
      <c r="BR421" s="764" t="str">
        <f t="shared" si="50"/>
        <v/>
      </c>
      <c r="BS421" s="820"/>
      <c r="BT421" s="805"/>
      <c r="BU421" s="805"/>
      <c r="BV421" s="808"/>
    </row>
    <row r="422" spans="1:74" ht="171.75" x14ac:dyDescent="0.25">
      <c r="A422" s="1062"/>
      <c r="B422" s="928"/>
      <c r="C422" s="1232"/>
      <c r="D422" s="1086" t="s">
        <v>1533</v>
      </c>
      <c r="E422" s="1086" t="s">
        <v>896</v>
      </c>
      <c r="F422" s="834">
        <v>12</v>
      </c>
      <c r="G422" s="804" t="s">
        <v>2029</v>
      </c>
      <c r="H422" s="798" t="s">
        <v>1376</v>
      </c>
      <c r="I422" s="798" t="s">
        <v>1344</v>
      </c>
      <c r="J422" s="839" t="s">
        <v>3040</v>
      </c>
      <c r="K422" s="1253" t="s">
        <v>324</v>
      </c>
      <c r="L422" s="804" t="s">
        <v>1308</v>
      </c>
      <c r="M422" s="873" t="s">
        <v>1535</v>
      </c>
      <c r="N422" s="804" t="s">
        <v>2036</v>
      </c>
      <c r="O422" s="804" t="s">
        <v>2037</v>
      </c>
      <c r="P422" s="868" t="s">
        <v>609</v>
      </c>
      <c r="Q422" s="880" t="s">
        <v>609</v>
      </c>
      <c r="R422" s="798" t="s">
        <v>212</v>
      </c>
      <c r="S422" s="1365">
        <f>IF(R422="Muy Alta",100%,IF(R422="Alta",80%,IF(R422="Media",60%,IF(R422="Baja",40%,IF(R422="Muy Baja",20%,"")))))</f>
        <v>0.6</v>
      </c>
      <c r="T422" s="798" t="s">
        <v>328</v>
      </c>
      <c r="U422" s="1365">
        <f>IF(T422="Catastrófico",100%,IF(T422="Mayor",80%,IF(T422="Moderado",60%,IF(T422="Menor",40%,IF(T422="Leve",20%,"")))))</f>
        <v>0.2</v>
      </c>
      <c r="V422" s="798" t="s">
        <v>328</v>
      </c>
      <c r="W422" s="1365">
        <f>IF(V422="Catastrófico",100%,IF(V422="Mayor",80%,IF(V422="Moderado",60%,IF(V422="Menor",40%,IF(V422="Leve",20%,"")))))</f>
        <v>0.2</v>
      </c>
      <c r="X422" s="864" t="str">
        <f>IF(Y422=100%,"Catastrófico",IF(Y422=80%,"Mayor",IF(Y422=60%,"Moderado",IF(Y422=40%,"Menor",IF(Y422=20%,"Leve","")))))</f>
        <v>Leve</v>
      </c>
      <c r="Y422" s="1365">
        <f>IF(AND(U422="",W422=""),"",MAX(U422,W422))</f>
        <v>0.2</v>
      </c>
      <c r="Z422" s="1365" t="str">
        <f>CONCATENATE(R422,X422)</f>
        <v>MediaLeve</v>
      </c>
      <c r="AA422" s="852" t="str">
        <f>IF(Z422="Muy AltaLeve","Alto",IF(Z422="Muy AltaMenor","Alto",IF(Z422="Muy AltaModerado","Alto",IF(Z422="Muy AltaMayor","Alto",IF(Z422="Muy AltaCatastrófico","Extremo",IF(Z422="AltaLeve","Moderado",IF(Z422="AltaMenor","Moderado",IF(Z422="AltaModerado","Alto",IF(Z422="AltaMayor","Alto",IF(Z422="AltaCatastrófico","Extremo",IF(Z422="MediaLeve","Moderado",IF(Z422="MediaMenor","Moderado",IF(Z422="MediaModerado","Moderado",IF(Z422="MediaMayor","Alto",IF(Z422="MediaCatastrófico","Extremo",IF(Z422="BajaLeve","Bajo",IF(Z422="BajaMenor","Moderado",IF(Z422="BajaModerado","Moderado",IF(Z422="BajaMayor","Alto",IF(Z422="BajaCatastrófico","Extremo",IF(Z422="Muy BajaLeve","Bajo",IF(Z422="Muy BajaMenor","Bajo",IF(Z422="Muy BajaModerado","Moderado",IF(Z422="Muy BajaMayor","Alto",IF(Z422="Muy BajaCatastrófico","Extremo","")))))))))))))))))))))))))</f>
        <v>Moderado</v>
      </c>
      <c r="AB422" s="370">
        <v>1</v>
      </c>
      <c r="AC422" s="9" t="s">
        <v>2038</v>
      </c>
      <c r="AD422" s="9">
        <v>1</v>
      </c>
      <c r="AE422" s="9" t="s">
        <v>2031</v>
      </c>
      <c r="AF422" s="100" t="str">
        <f t="shared" si="51"/>
        <v>Probabilidad</v>
      </c>
      <c r="AG422" s="10" t="s">
        <v>216</v>
      </c>
      <c r="AH422" s="759">
        <f t="shared" si="52"/>
        <v>0.25</v>
      </c>
      <c r="AI422" s="10" t="s">
        <v>814</v>
      </c>
      <c r="AJ422" s="759">
        <f t="shared" si="53"/>
        <v>0.25</v>
      </c>
      <c r="AK422" s="102">
        <f t="shared" si="54"/>
        <v>0.5</v>
      </c>
      <c r="AL422" s="101">
        <f>IFERROR(IF(AF422="Probabilidad",(S422-(+S422*AK422)),IF(AF422="Impacto",S422,"")),"")</f>
        <v>0.3</v>
      </c>
      <c r="AM422" s="101">
        <f>IFERROR(IF(AF422="Impacto",(Y422-(+Y422*AK422)),IF(AF422="Probabilidad",Y422,"")),"")</f>
        <v>0.2</v>
      </c>
      <c r="AN422" s="51" t="s">
        <v>952</v>
      </c>
      <c r="AO422" s="51" t="s">
        <v>296</v>
      </c>
      <c r="AP422" s="51" t="s">
        <v>243</v>
      </c>
      <c r="AQ422" s="51" t="s">
        <v>221</v>
      </c>
      <c r="AR422" s="866" t="s">
        <v>2032</v>
      </c>
      <c r="AS422" s="854">
        <f>S422</f>
        <v>0.6</v>
      </c>
      <c r="AT422" s="854">
        <f>IF(AL422="","",MIN(AL422:AL427))</f>
        <v>0.3</v>
      </c>
      <c r="AU422" s="851" t="str">
        <f>IFERROR(IF(AT422="","",IF(AT422&lt;=0.2,"Muy Baja",IF(AT422&lt;=0.4,"Baja",IF(AT422&lt;=0.6,"Media",IF(AT422&lt;=0.8,"Alta","Muy Alta"))))),"")</f>
        <v>Baja</v>
      </c>
      <c r="AV422" s="854">
        <f>Y422</f>
        <v>0.2</v>
      </c>
      <c r="AW422" s="854">
        <f>IF(AM422="","",MIN(AM422:AM427))</f>
        <v>0.2</v>
      </c>
      <c r="AX422" s="851" t="str">
        <f>IFERROR(IF(AW422="","",IF(AW422&lt;=0.2,"Leve",IF(AW422&lt;=0.4,"Menor",IF(AW422&lt;=0.6,"Moderado",IF(AW422&lt;=0.8,"Mayor","Catastrófico"))))),"")</f>
        <v>Leve</v>
      </c>
      <c r="AY422" s="851" t="str">
        <f>AA422</f>
        <v>Moderado</v>
      </c>
      <c r="AZ422" s="851" t="str">
        <f>IFERROR(IF(OR(AND(AU422="Muy Baja",AX422="Leve"),AND(AU422="Muy Baja",AX422="Menor"),AND(AU422="Baja",AX422="Leve")),"Bajo",IF(OR(AND(AU422="Muy baja",AX422="Moderado"),AND(AU422="Baja",AX422="Menor"),AND(AU422="Baja",AX422="Moderado"),AND(AU422="Media",AX422="Leve"),AND(AU422="Media",AX422="Menor"),AND(AU422="Media",AX422="Moderado"),AND(AU422="Alta",AX422="Leve"),AND(AU422="Alta",AX422="Menor")),"Moderado",IF(OR(AND(AU422="Muy Baja",AX422="Mayor"),AND(AU422="Baja",AX422="Mayor"),AND(AU422="Media",AX422="Mayor"),AND(AU422="Alta",AX422="Moderado"),AND(AU422="Alta",AX422="Mayor"),AND(AU422="Muy Alta",AX422="Leve"),AND(AU422="Muy Alta",AX422="Menor"),AND(AU422="Muy Alta",AX422="Moderado"),AND(AU422="Muy Alta",AX422="Mayor")),"Alto",IF(OR(AND(AU422="Muy Baja",AX422="Catastrófico"),AND(AU422="Baja",AX422="Catastrófico"),AND(AU422="Media",AX422="Catastrófico"),AND(AU422="Alta",AX422="Catastrófico"),AND(AU422="Muy Alta",AX422="Catastrófico")),"Extremo","")))),"")</f>
        <v>Bajo</v>
      </c>
      <c r="BA422" s="797" t="s">
        <v>257</v>
      </c>
      <c r="BB422" s="47"/>
      <c r="BC422" s="47"/>
      <c r="BD422" s="104" t="str">
        <f t="shared" si="55"/>
        <v/>
      </c>
      <c r="BE422" s="9"/>
      <c r="BF422" s="9"/>
      <c r="BG422" s="9"/>
      <c r="BH422" s="9"/>
      <c r="BI422" s="47"/>
      <c r="BJ422" s="47"/>
      <c r="BK422" s="47"/>
      <c r="BL422" s="47"/>
      <c r="BM422" s="49"/>
      <c r="BN422" s="49"/>
      <c r="BO422" s="49"/>
      <c r="BP422" s="49"/>
      <c r="BQ422" s="105" t="str">
        <f t="shared" ref="BQ422:BQ475" si="56">IF(SUM(BM422:BP422)=0,"",SUM(BM422:BP422))</f>
        <v/>
      </c>
      <c r="BR422" s="761" t="str">
        <f t="shared" ref="BR422:BR475" si="57">IF(ISERROR(BQ422/BD422),"",(BQ422/BD422))</f>
        <v/>
      </c>
      <c r="BS422" s="818" t="s">
        <v>609</v>
      </c>
      <c r="BT422" s="803" t="s">
        <v>2921</v>
      </c>
      <c r="BU422" s="803" t="s">
        <v>278</v>
      </c>
      <c r="BV422" s="806" t="s">
        <v>278</v>
      </c>
    </row>
    <row r="423" spans="1:74" x14ac:dyDescent="0.25">
      <c r="A423" s="1062"/>
      <c r="B423" s="928"/>
      <c r="C423" s="1232"/>
      <c r="D423" s="1086"/>
      <c r="E423" s="1086"/>
      <c r="F423" s="834"/>
      <c r="G423" s="804"/>
      <c r="H423" s="798"/>
      <c r="I423" s="798"/>
      <c r="J423" s="840"/>
      <c r="K423" s="1253"/>
      <c r="L423" s="804"/>
      <c r="M423" s="874"/>
      <c r="N423" s="804"/>
      <c r="O423" s="804"/>
      <c r="P423" s="868"/>
      <c r="Q423" s="880"/>
      <c r="R423" s="798"/>
      <c r="S423" s="1365"/>
      <c r="T423" s="798"/>
      <c r="U423" s="1365"/>
      <c r="V423" s="798"/>
      <c r="W423" s="1365"/>
      <c r="X423" s="864"/>
      <c r="Y423" s="1365"/>
      <c r="Z423" s="1365"/>
      <c r="AA423" s="852"/>
      <c r="AB423" s="371">
        <v>2</v>
      </c>
      <c r="AC423" s="151"/>
      <c r="AD423" s="151"/>
      <c r="AE423" s="151"/>
      <c r="AF423" s="147" t="str">
        <f t="shared" si="51"/>
        <v/>
      </c>
      <c r="AG423" s="153"/>
      <c r="AH423" s="760" t="str">
        <f t="shared" si="52"/>
        <v/>
      </c>
      <c r="AI423" s="153"/>
      <c r="AJ423" s="760" t="str">
        <f t="shared" si="53"/>
        <v/>
      </c>
      <c r="AK423" s="149" t="str">
        <f t="shared" si="54"/>
        <v/>
      </c>
      <c r="AL423" s="154" t="str">
        <f>IFERROR(IF(AND(AF422="Probabilidad",AF423="Probabilidad"),(AL422-(+AL422*AK423)),IF(AF423="Probabilidad",(S422-(+S422*AK423)),IF(AF423="Impacto",AL422,""))),"")</f>
        <v/>
      </c>
      <c r="AM423" s="154" t="str">
        <f>IFERROR(IF(AND(AF422="Impacto",AF423="Impacto"),(AM422-(+AM422*AK423)),IF(AF423="Impacto",(Y422-(Y422*AK423)),IF(AF423="Probabilidad",AM422,""))),"")</f>
        <v/>
      </c>
      <c r="AN423" s="155"/>
      <c r="AO423" s="155"/>
      <c r="AP423" s="155"/>
      <c r="AQ423" s="155"/>
      <c r="AR423" s="837"/>
      <c r="AS423" s="855"/>
      <c r="AT423" s="855"/>
      <c r="AU423" s="852"/>
      <c r="AV423" s="855"/>
      <c r="AW423" s="855"/>
      <c r="AX423" s="852"/>
      <c r="AY423" s="852"/>
      <c r="AZ423" s="852"/>
      <c r="BA423" s="798"/>
      <c r="BB423" s="131"/>
      <c r="BC423" s="131"/>
      <c r="BD423" s="175" t="str">
        <f t="shared" si="55"/>
        <v/>
      </c>
      <c r="BE423" s="151"/>
      <c r="BF423" s="151"/>
      <c r="BG423" s="151"/>
      <c r="BH423" s="151"/>
      <c r="BI423" s="131"/>
      <c r="BJ423" s="131"/>
      <c r="BK423" s="131"/>
      <c r="BL423" s="131"/>
      <c r="BM423" s="157"/>
      <c r="BN423" s="157"/>
      <c r="BO423" s="157"/>
      <c r="BP423" s="157"/>
      <c r="BQ423" s="158" t="str">
        <f t="shared" si="56"/>
        <v/>
      </c>
      <c r="BR423" s="762" t="str">
        <f t="shared" si="57"/>
        <v/>
      </c>
      <c r="BS423" s="819"/>
      <c r="BT423" s="804"/>
      <c r="BU423" s="804"/>
      <c r="BV423" s="807"/>
    </row>
    <row r="424" spans="1:74" x14ac:dyDescent="0.25">
      <c r="A424" s="1062"/>
      <c r="B424" s="928"/>
      <c r="C424" s="1232"/>
      <c r="D424" s="1086"/>
      <c r="E424" s="1086"/>
      <c r="F424" s="834"/>
      <c r="G424" s="804"/>
      <c r="H424" s="798"/>
      <c r="I424" s="798"/>
      <c r="J424" s="840"/>
      <c r="K424" s="1253"/>
      <c r="L424" s="804"/>
      <c r="M424" s="874"/>
      <c r="N424" s="804"/>
      <c r="O424" s="804"/>
      <c r="P424" s="868"/>
      <c r="Q424" s="880"/>
      <c r="R424" s="798"/>
      <c r="S424" s="1365"/>
      <c r="T424" s="798"/>
      <c r="U424" s="1365"/>
      <c r="V424" s="798"/>
      <c r="W424" s="1365"/>
      <c r="X424" s="864"/>
      <c r="Y424" s="1365"/>
      <c r="Z424" s="1365"/>
      <c r="AA424" s="852"/>
      <c r="AB424" s="371">
        <v>3</v>
      </c>
      <c r="AC424" s="151"/>
      <c r="AD424" s="151"/>
      <c r="AE424" s="151"/>
      <c r="AF424" s="147" t="str">
        <f t="shared" si="51"/>
        <v/>
      </c>
      <c r="AG424" s="153"/>
      <c r="AH424" s="760" t="str">
        <f t="shared" si="52"/>
        <v/>
      </c>
      <c r="AI424" s="153"/>
      <c r="AJ424" s="760" t="str">
        <f t="shared" si="53"/>
        <v/>
      </c>
      <c r="AK424" s="149" t="str">
        <f t="shared" si="54"/>
        <v/>
      </c>
      <c r="AL424" s="154" t="str">
        <f>IFERROR(IF(AND(AF423="Probabilidad",AF424="Probabilidad"),(AL423-(+AL423*AK424)),IF(AND(AF423="Impacto",AF424="Probabilidad"),(AL422-(+AL422*AK424)),IF(AF424="Impacto",AL423,""))),"")</f>
        <v/>
      </c>
      <c r="AM424" s="154" t="str">
        <f>IFERROR(IF(AND(AF423="Impacto",AF424="Impacto"),(AM423-(+AM423*AK424)),IF(AND(AF423="Probabilidad",AF424="Impacto"),(AM422-(+AM422*AK424)),IF(AF424="Probabilidad",AM423,""))),"")</f>
        <v/>
      </c>
      <c r="AN424" s="155"/>
      <c r="AO424" s="155"/>
      <c r="AP424" s="155"/>
      <c r="AQ424" s="155"/>
      <c r="AR424" s="837"/>
      <c r="AS424" s="855"/>
      <c r="AT424" s="855"/>
      <c r="AU424" s="852"/>
      <c r="AV424" s="855"/>
      <c r="AW424" s="855"/>
      <c r="AX424" s="852"/>
      <c r="AY424" s="852"/>
      <c r="AZ424" s="852"/>
      <c r="BA424" s="798"/>
      <c r="BB424" s="131"/>
      <c r="BC424" s="131"/>
      <c r="BD424" s="175" t="str">
        <f t="shared" si="55"/>
        <v/>
      </c>
      <c r="BE424" s="151"/>
      <c r="BF424" s="151"/>
      <c r="BG424" s="151"/>
      <c r="BH424" s="151"/>
      <c r="BI424" s="131"/>
      <c r="BJ424" s="131"/>
      <c r="BK424" s="131"/>
      <c r="BL424" s="131"/>
      <c r="BM424" s="157"/>
      <c r="BN424" s="157"/>
      <c r="BO424" s="157"/>
      <c r="BP424" s="157"/>
      <c r="BQ424" s="158" t="str">
        <f t="shared" si="56"/>
        <v/>
      </c>
      <c r="BR424" s="762" t="str">
        <f t="shared" si="57"/>
        <v/>
      </c>
      <c r="BS424" s="819"/>
      <c r="BT424" s="804"/>
      <c r="BU424" s="804"/>
      <c r="BV424" s="807"/>
    </row>
    <row r="425" spans="1:74" x14ac:dyDescent="0.25">
      <c r="A425" s="1062"/>
      <c r="B425" s="928"/>
      <c r="C425" s="1232"/>
      <c r="D425" s="1086"/>
      <c r="E425" s="1086"/>
      <c r="F425" s="834"/>
      <c r="G425" s="804"/>
      <c r="H425" s="798"/>
      <c r="I425" s="798"/>
      <c r="J425" s="840"/>
      <c r="K425" s="1253"/>
      <c r="L425" s="804"/>
      <c r="M425" s="874"/>
      <c r="N425" s="804"/>
      <c r="O425" s="804"/>
      <c r="P425" s="868"/>
      <c r="Q425" s="880"/>
      <c r="R425" s="798"/>
      <c r="S425" s="1365"/>
      <c r="T425" s="798"/>
      <c r="U425" s="1365"/>
      <c r="V425" s="798"/>
      <c r="W425" s="1365"/>
      <c r="X425" s="864"/>
      <c r="Y425" s="1365"/>
      <c r="Z425" s="1365"/>
      <c r="AA425" s="852"/>
      <c r="AB425" s="371">
        <v>4</v>
      </c>
      <c r="AC425" s="151"/>
      <c r="AD425" s="151"/>
      <c r="AE425" s="151"/>
      <c r="AF425" s="147" t="str">
        <f t="shared" si="51"/>
        <v/>
      </c>
      <c r="AG425" s="153"/>
      <c r="AH425" s="760" t="str">
        <f t="shared" si="52"/>
        <v/>
      </c>
      <c r="AI425" s="153"/>
      <c r="AJ425" s="760" t="str">
        <f t="shared" si="53"/>
        <v/>
      </c>
      <c r="AK425" s="149" t="str">
        <f t="shared" si="54"/>
        <v/>
      </c>
      <c r="AL425" s="154" t="str">
        <f>IFERROR(IF(AND(AF424="Probabilidad",AF425="Probabilidad"),(AL424-(+AL424*AK425)),IF(AND(AF424="Impacto",AF425="Probabilidad"),(AL423-(+AL423*AK425)),IF(AF425="Impacto",AL424,""))),"")</f>
        <v/>
      </c>
      <c r="AM425" s="154" t="str">
        <f>IFERROR(IF(AND(AF424="Impacto",AF425="Impacto"),(AM424-(+AM424*AK425)),IF(AND(AF424="Probabilidad",AF425="Impacto"),(AM423-(+AM423*AK425)),IF(AF425="Probabilidad",AM424,""))),"")</f>
        <v/>
      </c>
      <c r="AN425" s="155"/>
      <c r="AO425" s="155"/>
      <c r="AP425" s="155"/>
      <c r="AQ425" s="155"/>
      <c r="AR425" s="837"/>
      <c r="AS425" s="855"/>
      <c r="AT425" s="855"/>
      <c r="AU425" s="852"/>
      <c r="AV425" s="855"/>
      <c r="AW425" s="855"/>
      <c r="AX425" s="852"/>
      <c r="AY425" s="852"/>
      <c r="AZ425" s="852"/>
      <c r="BA425" s="798"/>
      <c r="BB425" s="131"/>
      <c r="BC425" s="131"/>
      <c r="BD425" s="175" t="str">
        <f t="shared" si="55"/>
        <v/>
      </c>
      <c r="BE425" s="151"/>
      <c r="BF425" s="151"/>
      <c r="BG425" s="151"/>
      <c r="BH425" s="151"/>
      <c r="BI425" s="131"/>
      <c r="BJ425" s="131"/>
      <c r="BK425" s="131"/>
      <c r="BL425" s="131"/>
      <c r="BM425" s="157"/>
      <c r="BN425" s="157"/>
      <c r="BO425" s="157"/>
      <c r="BP425" s="157"/>
      <c r="BQ425" s="158" t="str">
        <f t="shared" si="56"/>
        <v/>
      </c>
      <c r="BR425" s="762" t="str">
        <f t="shared" si="57"/>
        <v/>
      </c>
      <c r="BS425" s="819"/>
      <c r="BT425" s="804"/>
      <c r="BU425" s="804"/>
      <c r="BV425" s="807"/>
    </row>
    <row r="426" spans="1:74" x14ac:dyDescent="0.25">
      <c r="A426" s="1062"/>
      <c r="B426" s="928"/>
      <c r="C426" s="1232"/>
      <c r="D426" s="1086"/>
      <c r="E426" s="1086"/>
      <c r="F426" s="834"/>
      <c r="G426" s="804"/>
      <c r="H426" s="798"/>
      <c r="I426" s="798"/>
      <c r="J426" s="840"/>
      <c r="K426" s="1253"/>
      <c r="L426" s="804"/>
      <c r="M426" s="874"/>
      <c r="N426" s="804"/>
      <c r="O426" s="804"/>
      <c r="P426" s="868"/>
      <c r="Q426" s="880"/>
      <c r="R426" s="798"/>
      <c r="S426" s="1365"/>
      <c r="T426" s="798"/>
      <c r="U426" s="1365"/>
      <c r="V426" s="798"/>
      <c r="W426" s="1365"/>
      <c r="X426" s="864"/>
      <c r="Y426" s="1365"/>
      <c r="Z426" s="1365"/>
      <c r="AA426" s="852"/>
      <c r="AB426" s="371">
        <v>5</v>
      </c>
      <c r="AC426" s="151"/>
      <c r="AD426" s="151"/>
      <c r="AE426" s="151"/>
      <c r="AF426" s="147" t="str">
        <f t="shared" si="51"/>
        <v/>
      </c>
      <c r="AG426" s="153"/>
      <c r="AH426" s="760" t="str">
        <f t="shared" si="52"/>
        <v/>
      </c>
      <c r="AI426" s="153"/>
      <c r="AJ426" s="760" t="str">
        <f t="shared" si="53"/>
        <v/>
      </c>
      <c r="AK426" s="149" t="str">
        <f t="shared" si="54"/>
        <v/>
      </c>
      <c r="AL426" s="154" t="str">
        <f>IFERROR(IF(AND(AF425="Probabilidad",AF426="Probabilidad"),(AL425-(+AL425*AK426)),IF(AND(AF425="Impacto",AF426="Probabilidad"),(AL424-(+AL424*AK426)),IF(AF426="Impacto",AL425,""))),"")</f>
        <v/>
      </c>
      <c r="AM426" s="154" t="str">
        <f>IFERROR(IF(AND(AF425="Impacto",AF426="Impacto"),(AM425-(+AM425*AK426)),IF(AND(AF425="Probabilidad",AF426="Impacto"),(AM424-(+AM424*AK426)),IF(AF426="Probabilidad",AM425,""))),"")</f>
        <v/>
      </c>
      <c r="AN426" s="155"/>
      <c r="AO426" s="155"/>
      <c r="AP426" s="155"/>
      <c r="AQ426" s="155"/>
      <c r="AR426" s="837"/>
      <c r="AS426" s="855"/>
      <c r="AT426" s="855"/>
      <c r="AU426" s="852"/>
      <c r="AV426" s="855"/>
      <c r="AW426" s="855"/>
      <c r="AX426" s="852"/>
      <c r="AY426" s="852"/>
      <c r="AZ426" s="852"/>
      <c r="BA426" s="798"/>
      <c r="BB426" s="131"/>
      <c r="BC426" s="131"/>
      <c r="BD426" s="175" t="str">
        <f t="shared" si="55"/>
        <v/>
      </c>
      <c r="BE426" s="151"/>
      <c r="BF426" s="151"/>
      <c r="BG426" s="151"/>
      <c r="BH426" s="151"/>
      <c r="BI426" s="131"/>
      <c r="BJ426" s="131"/>
      <c r="BK426" s="131"/>
      <c r="BL426" s="131"/>
      <c r="BM426" s="157"/>
      <c r="BN426" s="157"/>
      <c r="BO426" s="157"/>
      <c r="BP426" s="157"/>
      <c r="BQ426" s="158" t="str">
        <f t="shared" si="56"/>
        <v/>
      </c>
      <c r="BR426" s="762" t="str">
        <f t="shared" si="57"/>
        <v/>
      </c>
      <c r="BS426" s="819"/>
      <c r="BT426" s="804"/>
      <c r="BU426" s="804"/>
      <c r="BV426" s="807"/>
    </row>
    <row r="427" spans="1:74" ht="15.75" thickBot="1" x14ac:dyDescent="0.3">
      <c r="A427" s="1062"/>
      <c r="B427" s="928"/>
      <c r="C427" s="1232"/>
      <c r="D427" s="1086"/>
      <c r="E427" s="1086"/>
      <c r="F427" s="834"/>
      <c r="G427" s="804"/>
      <c r="H427" s="798"/>
      <c r="I427" s="798"/>
      <c r="J427" s="841"/>
      <c r="K427" s="1253"/>
      <c r="L427" s="804"/>
      <c r="M427" s="875"/>
      <c r="N427" s="804"/>
      <c r="O427" s="804"/>
      <c r="P427" s="868"/>
      <c r="Q427" s="880"/>
      <c r="R427" s="798"/>
      <c r="S427" s="1365"/>
      <c r="T427" s="798"/>
      <c r="U427" s="1365"/>
      <c r="V427" s="798"/>
      <c r="W427" s="1365"/>
      <c r="X427" s="864"/>
      <c r="Y427" s="1365"/>
      <c r="Z427" s="1365"/>
      <c r="AA427" s="852"/>
      <c r="AB427" s="372">
        <v>6</v>
      </c>
      <c r="AC427" s="162"/>
      <c r="AD427" s="162"/>
      <c r="AE427" s="162"/>
      <c r="AF427" s="177" t="str">
        <f t="shared" si="51"/>
        <v/>
      </c>
      <c r="AG427" s="165"/>
      <c r="AH427" s="763" t="str">
        <f t="shared" si="52"/>
        <v/>
      </c>
      <c r="AI427" s="165"/>
      <c r="AJ427" s="763" t="str">
        <f t="shared" si="53"/>
        <v/>
      </c>
      <c r="AK427" s="166" t="str">
        <f t="shared" si="54"/>
        <v/>
      </c>
      <c r="AL427" s="222" t="str">
        <f>IFERROR(IF(AND(AF426="Probabilidad",AF427="Probabilidad"),(AL426-(+AL426*AK427)),IF(AND(AF426="Impacto",AF427="Probabilidad"),(AL425-(+AL425*AK427)),IF(AF427="Impacto",AL426,""))),"")</f>
        <v/>
      </c>
      <c r="AM427" s="222" t="str">
        <f>IFERROR(IF(AND(AF426="Impacto",AF427="Impacto"),(AM426-(+AM426*AK427)),IF(AND(AF426="Probabilidad",AF427="Impacto"),(AM425-(+AM425*AK427)),IF(AF427="Probabilidad",AM426,""))),"")</f>
        <v/>
      </c>
      <c r="AN427" s="52"/>
      <c r="AO427" s="52"/>
      <c r="AP427" s="52"/>
      <c r="AQ427" s="52"/>
      <c r="AR427" s="838"/>
      <c r="AS427" s="856"/>
      <c r="AT427" s="856"/>
      <c r="AU427" s="853"/>
      <c r="AV427" s="856"/>
      <c r="AW427" s="856"/>
      <c r="AX427" s="853"/>
      <c r="AY427" s="853"/>
      <c r="AZ427" s="853"/>
      <c r="BA427" s="799"/>
      <c r="BB427" s="169"/>
      <c r="BC427" s="169"/>
      <c r="BD427" s="178" t="str">
        <f t="shared" si="55"/>
        <v/>
      </c>
      <c r="BE427" s="162"/>
      <c r="BF427" s="162"/>
      <c r="BG427" s="162"/>
      <c r="BH427" s="162"/>
      <c r="BI427" s="169"/>
      <c r="BJ427" s="169"/>
      <c r="BK427" s="169"/>
      <c r="BL427" s="169"/>
      <c r="BM427" s="170"/>
      <c r="BN427" s="170"/>
      <c r="BO427" s="170"/>
      <c r="BP427" s="170"/>
      <c r="BQ427" s="171" t="str">
        <f t="shared" si="56"/>
        <v/>
      </c>
      <c r="BR427" s="764" t="str">
        <f t="shared" si="57"/>
        <v/>
      </c>
      <c r="BS427" s="820"/>
      <c r="BT427" s="805"/>
      <c r="BU427" s="805"/>
      <c r="BV427" s="808"/>
    </row>
    <row r="428" spans="1:74" ht="171.75" customHeight="1" x14ac:dyDescent="0.25">
      <c r="A428" s="1380" t="s">
        <v>994</v>
      </c>
      <c r="B428" s="1182" t="s">
        <v>202</v>
      </c>
      <c r="C428" s="1178" t="s">
        <v>995</v>
      </c>
      <c r="D428" s="1381" t="s">
        <v>1533</v>
      </c>
      <c r="E428" s="831" t="s">
        <v>996</v>
      </c>
      <c r="F428" s="1067">
        <v>1</v>
      </c>
      <c r="G428" s="1378" t="s">
        <v>2039</v>
      </c>
      <c r="H428" s="837" t="s">
        <v>1370</v>
      </c>
      <c r="I428" s="1055" t="s">
        <v>1347</v>
      </c>
      <c r="J428" s="839" t="s">
        <v>3041</v>
      </c>
      <c r="K428" s="843" t="s">
        <v>324</v>
      </c>
      <c r="L428" s="1053" t="s">
        <v>1308</v>
      </c>
      <c r="M428" s="873" t="s">
        <v>1535</v>
      </c>
      <c r="N428" s="1053" t="s">
        <v>2040</v>
      </c>
      <c r="O428" s="1053" t="s">
        <v>2041</v>
      </c>
      <c r="P428" s="1378" t="s">
        <v>609</v>
      </c>
      <c r="Q428" s="1379" t="s">
        <v>609</v>
      </c>
      <c r="R428" s="1055" t="s">
        <v>252</v>
      </c>
      <c r="S428" s="1377">
        <f>IF(R428="Muy Alta",100%,IF(R428="Alta",80%,IF(R428="Media",60%,IF(R428="Baja",40%,IF(R428="Muy Baja",20%,"")))))</f>
        <v>0.4</v>
      </c>
      <c r="T428" s="1055" t="s">
        <v>328</v>
      </c>
      <c r="U428" s="1377">
        <f>IF(T428="Catastrófico",100%,IF(T428="Mayor",80%,IF(T428="Moderado",60%,IF(T428="Menor",40%,IF(T428="Leve",20%,"")))))</f>
        <v>0.2</v>
      </c>
      <c r="V428" s="1055" t="s">
        <v>213</v>
      </c>
      <c r="W428" s="1377">
        <f>IF(V428="Catastrófico",100%,IF(V428="Mayor",80%,IF(V428="Moderado",60%,IF(V428="Menor",40%,IF(V428="Leve",20%,"")))))</f>
        <v>0.6</v>
      </c>
      <c r="X428" s="1073" t="str">
        <f>IF(Y428=100%,"Catastrófico",IF(Y428=80%,"Mayor",IF(Y428=60%,"Moderado",IF(Y428=40%,"Menor",IF(Y428=20%,"Leve","")))))</f>
        <v>Moderado</v>
      </c>
      <c r="Y428" s="1377">
        <f>IF(AND(U428="",W428=""),"",MAX(U428,W428))</f>
        <v>0.6</v>
      </c>
      <c r="Z428" s="1377" t="str">
        <f>CONCATENATE(R428,X428)</f>
        <v>BajaModerado</v>
      </c>
      <c r="AA428" s="846" t="str">
        <f>IF(Z428="Muy AltaLeve","Alto",IF(Z428="Muy AltaMenor","Alto",IF(Z428="Muy AltaModerado","Alto",IF(Z428="Muy AltaMayor","Alto",IF(Z428="Muy AltaCatastrófico","Extremo",IF(Z428="AltaLeve","Moderado",IF(Z428="AltaMenor","Moderado",IF(Z428="AltaModerado","Alto",IF(Z428="AltaMayor","Alto",IF(Z428="AltaCatastrófico","Extremo",IF(Z428="MediaLeve","Moderado",IF(Z428="MediaMenor","Moderado",IF(Z428="MediaModerado","Moderado",IF(Z428="MediaMayor","Alto",IF(Z428="MediaCatastrófico","Extremo",IF(Z428="BajaLeve","Bajo",IF(Z428="BajaMenor","Moderado",IF(Z428="BajaModerado","Moderado",IF(Z428="BajaMayor","Alto",IF(Z428="BajaCatastrófico","Extremo",IF(Z428="Muy BajaLeve","Bajo",IF(Z428="Muy BajaMenor","Bajo",IF(Z428="Muy BajaModerado","Moderado",IF(Z428="Muy BajaMayor","Alto",IF(Z428="Muy BajaCatastrófico","Extremo","")))))))))))))))))))))))))</f>
        <v>Moderado</v>
      </c>
      <c r="AB428" s="98">
        <v>1</v>
      </c>
      <c r="AC428" s="9" t="s">
        <v>2042</v>
      </c>
      <c r="AD428" s="9">
        <v>2</v>
      </c>
      <c r="AE428" s="9" t="s">
        <v>2043</v>
      </c>
      <c r="AF428" s="147" t="str">
        <f t="shared" si="51"/>
        <v>Probabilidad</v>
      </c>
      <c r="AG428" s="10" t="s">
        <v>216</v>
      </c>
      <c r="AH428" s="776">
        <f t="shared" si="52"/>
        <v>0.25</v>
      </c>
      <c r="AI428" s="10" t="s">
        <v>217</v>
      </c>
      <c r="AJ428" s="776">
        <f t="shared" si="53"/>
        <v>0.15</v>
      </c>
      <c r="AK428" s="149">
        <f t="shared" si="54"/>
        <v>0.4</v>
      </c>
      <c r="AL428" s="101">
        <f>IFERROR(IF(AF428="Probabilidad",(S428-(+S428*AK428)),IF(AF428="Impacto",S428,"")),"")</f>
        <v>0.24</v>
      </c>
      <c r="AM428" s="101">
        <f>IFERROR(IF(AF428="Impacto",(Y428-(+Y428*AK428)),IF(AF428="Probabilidad",Y428,"")),"")</f>
        <v>0.6</v>
      </c>
      <c r="AN428" s="51" t="s">
        <v>218</v>
      </c>
      <c r="AO428" s="51" t="s">
        <v>296</v>
      </c>
      <c r="AP428" s="51" t="s">
        <v>243</v>
      </c>
      <c r="AQ428" s="51" t="s">
        <v>221</v>
      </c>
      <c r="AR428" s="866" t="s">
        <v>2044</v>
      </c>
      <c r="AS428" s="854">
        <f>S428</f>
        <v>0.4</v>
      </c>
      <c r="AT428" s="854">
        <f>IF(AL428="","",MIN(AL428:AL433))</f>
        <v>6.0479999999999992E-2</v>
      </c>
      <c r="AU428" s="851" t="str">
        <f>IFERROR(IF(AT428="","",IF(AT428&lt;=0.2,"Muy Baja",IF(AT428&lt;=0.4,"Baja",IF(AT428&lt;=0.6,"Media",IF(AT428&lt;=0.8,"Alta","Muy Alta"))))),"")</f>
        <v>Muy Baja</v>
      </c>
      <c r="AV428" s="854">
        <f>Y428</f>
        <v>0.6</v>
      </c>
      <c r="AW428" s="854">
        <f>IF(AM428="","",MIN(AM428:AM433))</f>
        <v>0.44999999999999996</v>
      </c>
      <c r="AX428" s="851" t="str">
        <f>IFERROR(IF(AW428="","",IF(AW428&lt;=0.2,"Leve",IF(AW428&lt;=0.4,"Menor",IF(AW428&lt;=0.6,"Moderado",IF(AW428&lt;=0.8,"Mayor","Catastrófico"))))),"")</f>
        <v>Moderado</v>
      </c>
      <c r="AY428" s="851" t="str">
        <f>AA428</f>
        <v>Moderado</v>
      </c>
      <c r="AZ428" s="851" t="str">
        <f>IFERROR(IF(OR(AND(AU428="Muy Baja",AX428="Leve"),AND(AU428="Muy Baja",AX428="Menor"),AND(AU428="Baja",AX428="Leve")),"Bajo",IF(OR(AND(AU428="Muy baja",AX428="Moderado"),AND(AU428="Baja",AX428="Menor"),AND(AU428="Baja",AX428="Moderado"),AND(AU428="Media",AX428="Leve"),AND(AU428="Media",AX428="Menor"),AND(AU428="Media",AX428="Moderado"),AND(AU428="Alta",AX428="Leve"),AND(AU428="Alta",AX428="Menor")),"Moderado",IF(OR(AND(AU428="Muy Baja",AX428="Mayor"),AND(AU428="Baja",AX428="Mayor"),AND(AU428="Media",AX428="Mayor"),AND(AU428="Alta",AX428="Moderado"),AND(AU428="Alta",AX428="Mayor"),AND(AU428="Muy Alta",AX428="Leve"),AND(AU428="Muy Alta",AX428="Menor"),AND(AU428="Muy Alta",AX428="Moderado"),AND(AU428="Muy Alta",AX428="Mayor")),"Alto",IF(OR(AND(AU428="Muy Baja",AX428="Catastrófico"),AND(AU428="Baja",AX428="Catastrófico"),AND(AU428="Media",AX428="Catastrófico"),AND(AU428="Alta",AX428="Catastrófico"),AND(AU428="Muy Alta",AX428="Catastrófico")),"Extremo","")))),"")</f>
        <v>Moderado</v>
      </c>
      <c r="BA428" s="797" t="s">
        <v>223</v>
      </c>
      <c r="BB428" s="218" t="s">
        <v>2045</v>
      </c>
      <c r="BC428" s="218" t="s">
        <v>2046</v>
      </c>
      <c r="BD428" s="103">
        <f t="shared" si="55"/>
        <v>2</v>
      </c>
      <c r="BE428" s="50">
        <v>1</v>
      </c>
      <c r="BF428" s="50"/>
      <c r="BG428" s="50">
        <v>1</v>
      </c>
      <c r="BH428" s="50"/>
      <c r="BI428" s="47" t="s">
        <v>1885</v>
      </c>
      <c r="BJ428" s="47" t="s">
        <v>2047</v>
      </c>
      <c r="BK428" s="643" t="s">
        <v>2924</v>
      </c>
      <c r="BL428" s="47" t="s">
        <v>2925</v>
      </c>
      <c r="BM428" s="49">
        <v>1</v>
      </c>
      <c r="BN428" s="49"/>
      <c r="BO428" s="49"/>
      <c r="BP428" s="49"/>
      <c r="BQ428" s="105">
        <f t="shared" si="56"/>
        <v>1</v>
      </c>
      <c r="BR428" s="761">
        <f t="shared" si="57"/>
        <v>0.5</v>
      </c>
      <c r="BS428" s="818" t="s">
        <v>278</v>
      </c>
      <c r="BT428" s="867" t="s">
        <v>305</v>
      </c>
      <c r="BU428" s="867" t="s">
        <v>278</v>
      </c>
      <c r="BV428" s="870" t="s">
        <v>278</v>
      </c>
    </row>
    <row r="429" spans="1:74" ht="171.75" x14ac:dyDescent="0.25">
      <c r="A429" s="1062"/>
      <c r="B429" s="928"/>
      <c r="C429" s="1179"/>
      <c r="D429" s="828"/>
      <c r="E429" s="831"/>
      <c r="F429" s="834"/>
      <c r="G429" s="868"/>
      <c r="H429" s="837"/>
      <c r="I429" s="798"/>
      <c r="J429" s="840"/>
      <c r="K429" s="843"/>
      <c r="L429" s="804"/>
      <c r="M429" s="874"/>
      <c r="N429" s="804"/>
      <c r="O429" s="804"/>
      <c r="P429" s="868"/>
      <c r="Q429" s="880"/>
      <c r="R429" s="798"/>
      <c r="S429" s="1372"/>
      <c r="T429" s="798"/>
      <c r="U429" s="1372"/>
      <c r="V429" s="798"/>
      <c r="W429" s="1372"/>
      <c r="X429" s="864"/>
      <c r="Y429" s="1372"/>
      <c r="Z429" s="1372"/>
      <c r="AA429" s="846"/>
      <c r="AB429" s="152">
        <v>2</v>
      </c>
      <c r="AC429" s="132" t="s">
        <v>2048</v>
      </c>
      <c r="AD429" s="132">
        <v>2</v>
      </c>
      <c r="AE429" s="151" t="s">
        <v>2043</v>
      </c>
      <c r="AF429" s="147" t="str">
        <f t="shared" si="51"/>
        <v>Impacto</v>
      </c>
      <c r="AG429" s="153" t="s">
        <v>267</v>
      </c>
      <c r="AH429" s="776">
        <f t="shared" si="52"/>
        <v>0.1</v>
      </c>
      <c r="AI429" s="153" t="s">
        <v>217</v>
      </c>
      <c r="AJ429" s="776">
        <f t="shared" si="53"/>
        <v>0.15</v>
      </c>
      <c r="AK429" s="149">
        <f t="shared" si="54"/>
        <v>0.25</v>
      </c>
      <c r="AL429" s="154">
        <f>IFERROR(IF(AND(AF428="Probabilidad",AF429="Probabilidad"),(AL428-(+AL428*AK429)),IF(AF429="Probabilidad",(S428-(+S428*AK429)),IF(AF429="Impacto",AL428,""))),"")</f>
        <v>0.24</v>
      </c>
      <c r="AM429" s="154">
        <f>IFERROR(IF(AND(AF428="Impacto",AF429="Impacto"),(AM428-(+AM428*AK429)),IF(AF429="Impacto",(Y428-(+Y428*AK429)),IF(AF429="Probabilidad",AM428,""))),"")</f>
        <v>0.44999999999999996</v>
      </c>
      <c r="AN429" s="155" t="s">
        <v>218</v>
      </c>
      <c r="AO429" s="155" t="s">
        <v>296</v>
      </c>
      <c r="AP429" s="155" t="s">
        <v>243</v>
      </c>
      <c r="AQ429" s="155" t="s">
        <v>221</v>
      </c>
      <c r="AR429" s="837"/>
      <c r="AS429" s="855"/>
      <c r="AT429" s="855"/>
      <c r="AU429" s="852"/>
      <c r="AV429" s="855"/>
      <c r="AW429" s="855"/>
      <c r="AX429" s="852"/>
      <c r="AY429" s="852"/>
      <c r="AZ429" s="852"/>
      <c r="BA429" s="798"/>
      <c r="BB429" s="130"/>
      <c r="BC429" s="130"/>
      <c r="BD429" s="150" t="str">
        <f t="shared" si="55"/>
        <v/>
      </c>
      <c r="BE429" s="156"/>
      <c r="BF429" s="156"/>
      <c r="BG429" s="156"/>
      <c r="BH429" s="156"/>
      <c r="BI429" s="131"/>
      <c r="BJ429" s="131"/>
      <c r="BK429" s="131"/>
      <c r="BL429" s="131"/>
      <c r="BM429" s="157"/>
      <c r="BN429" s="157"/>
      <c r="BO429" s="157"/>
      <c r="BP429" s="157"/>
      <c r="BQ429" s="158" t="str">
        <f t="shared" si="56"/>
        <v/>
      </c>
      <c r="BR429" s="762" t="str">
        <f t="shared" si="57"/>
        <v/>
      </c>
      <c r="BS429" s="819"/>
      <c r="BT429" s="868"/>
      <c r="BU429" s="868"/>
      <c r="BV429" s="871"/>
    </row>
    <row r="430" spans="1:74" ht="171.75" x14ac:dyDescent="0.25">
      <c r="A430" s="1062"/>
      <c r="B430" s="928"/>
      <c r="C430" s="1179"/>
      <c r="D430" s="828"/>
      <c r="E430" s="831"/>
      <c r="F430" s="834"/>
      <c r="G430" s="868"/>
      <c r="H430" s="837"/>
      <c r="I430" s="798"/>
      <c r="J430" s="840"/>
      <c r="K430" s="843"/>
      <c r="L430" s="804"/>
      <c r="M430" s="874"/>
      <c r="N430" s="804"/>
      <c r="O430" s="804"/>
      <c r="P430" s="868"/>
      <c r="Q430" s="880"/>
      <c r="R430" s="798"/>
      <c r="S430" s="1372"/>
      <c r="T430" s="798"/>
      <c r="U430" s="1372"/>
      <c r="V430" s="798"/>
      <c r="W430" s="1372"/>
      <c r="X430" s="864"/>
      <c r="Y430" s="1372"/>
      <c r="Z430" s="1372"/>
      <c r="AA430" s="846"/>
      <c r="AB430" s="152">
        <v>3</v>
      </c>
      <c r="AC430" s="132" t="s">
        <v>2049</v>
      </c>
      <c r="AD430" s="132">
        <v>3</v>
      </c>
      <c r="AE430" s="132" t="s">
        <v>1620</v>
      </c>
      <c r="AF430" s="147" t="str">
        <f t="shared" si="51"/>
        <v>Probabilidad</v>
      </c>
      <c r="AG430" s="153" t="s">
        <v>286</v>
      </c>
      <c r="AH430" s="776">
        <f t="shared" si="52"/>
        <v>0.15</v>
      </c>
      <c r="AI430" s="153" t="s">
        <v>217</v>
      </c>
      <c r="AJ430" s="776">
        <f t="shared" si="53"/>
        <v>0.15</v>
      </c>
      <c r="AK430" s="149">
        <f t="shared" si="54"/>
        <v>0.3</v>
      </c>
      <c r="AL430" s="154">
        <f>IFERROR(IF(AND(AF429="Probabilidad",AF430="Probabilidad"),(AL429-(+AL429*AK430)),IF(AND(AF429="Impacto",AF430="Probabilidad"),(AL428-(+AL428*AK430)),IF(AF430="Impacto",AL429,""))),"")</f>
        <v>0.16799999999999998</v>
      </c>
      <c r="AM430" s="154">
        <f>IFERROR(IF(AND(AF429="Impacto",AF430="Impacto"),(AM429-(+AM429*AK430)),IF(AND(AF429="Probabilidad",AF430="Impacto"),(AM428-(+AM428*AK430)),IF(AF430="Probabilidad",AM429,""))),"")</f>
        <v>0.44999999999999996</v>
      </c>
      <c r="AN430" s="155" t="s">
        <v>952</v>
      </c>
      <c r="AO430" s="155" t="s">
        <v>296</v>
      </c>
      <c r="AP430" s="155" t="s">
        <v>243</v>
      </c>
      <c r="AQ430" s="155" t="s">
        <v>221</v>
      </c>
      <c r="AR430" s="837"/>
      <c r="AS430" s="855"/>
      <c r="AT430" s="855"/>
      <c r="AU430" s="852"/>
      <c r="AV430" s="855"/>
      <c r="AW430" s="855"/>
      <c r="AX430" s="852"/>
      <c r="AY430" s="852"/>
      <c r="AZ430" s="852"/>
      <c r="BA430" s="798"/>
      <c r="BB430" s="130"/>
      <c r="BC430" s="130"/>
      <c r="BD430" s="150" t="str">
        <f t="shared" si="55"/>
        <v/>
      </c>
      <c r="BE430" s="156"/>
      <c r="BF430" s="156"/>
      <c r="BG430" s="156"/>
      <c r="BH430" s="156"/>
      <c r="BI430" s="131"/>
      <c r="BJ430" s="131"/>
      <c r="BK430" s="131"/>
      <c r="BL430" s="131"/>
      <c r="BM430" s="157"/>
      <c r="BN430" s="157"/>
      <c r="BO430" s="157"/>
      <c r="BP430" s="157"/>
      <c r="BQ430" s="158" t="str">
        <f t="shared" si="56"/>
        <v/>
      </c>
      <c r="BR430" s="762" t="str">
        <f t="shared" si="57"/>
        <v/>
      </c>
      <c r="BS430" s="819"/>
      <c r="BT430" s="868"/>
      <c r="BU430" s="868"/>
      <c r="BV430" s="871"/>
    </row>
    <row r="431" spans="1:74" ht="195" x14ac:dyDescent="0.25">
      <c r="A431" s="1062"/>
      <c r="B431" s="928"/>
      <c r="C431" s="1179"/>
      <c r="D431" s="828"/>
      <c r="E431" s="831"/>
      <c r="F431" s="834"/>
      <c r="G431" s="868"/>
      <c r="H431" s="837"/>
      <c r="I431" s="798"/>
      <c r="J431" s="840"/>
      <c r="K431" s="843"/>
      <c r="L431" s="804"/>
      <c r="M431" s="874"/>
      <c r="N431" s="804"/>
      <c r="O431" s="804"/>
      <c r="P431" s="868"/>
      <c r="Q431" s="880"/>
      <c r="R431" s="798"/>
      <c r="S431" s="1372"/>
      <c r="T431" s="798"/>
      <c r="U431" s="1372"/>
      <c r="V431" s="798"/>
      <c r="W431" s="1372"/>
      <c r="X431" s="864"/>
      <c r="Y431" s="1372"/>
      <c r="Z431" s="1372"/>
      <c r="AA431" s="846"/>
      <c r="AB431" s="152">
        <v>4</v>
      </c>
      <c r="AC431" s="151" t="s">
        <v>2050</v>
      </c>
      <c r="AD431" s="151">
        <v>1</v>
      </c>
      <c r="AE431" s="151" t="s">
        <v>1929</v>
      </c>
      <c r="AF431" s="147" t="str">
        <f t="shared" si="51"/>
        <v>Probabilidad</v>
      </c>
      <c r="AG431" s="153" t="s">
        <v>216</v>
      </c>
      <c r="AH431" s="776">
        <f t="shared" si="52"/>
        <v>0.25</v>
      </c>
      <c r="AI431" s="153" t="s">
        <v>217</v>
      </c>
      <c r="AJ431" s="776">
        <f t="shared" si="53"/>
        <v>0.15</v>
      </c>
      <c r="AK431" s="149">
        <f t="shared" si="54"/>
        <v>0.4</v>
      </c>
      <c r="AL431" s="154">
        <f>IFERROR(IF(AND(AF430="Probabilidad",AF431="Probabilidad"),(AL430-(+AL430*AK431)),IF(AND(AF430="Impacto",AF431="Probabilidad"),(AL429-(+AL429*AK431)),IF(AF431="Impacto",AL430,""))),"")</f>
        <v>0.10079999999999999</v>
      </c>
      <c r="AM431" s="154">
        <f>IFERROR(IF(AND(AF430="Impacto",AF431="Impacto"),(AM430-(+AM430*AK431)),IF(AND(AF430="Probabilidad",AF431="Impacto"),(AM429-(+AM429*AK431)),IF(AF431="Probabilidad",AM430,""))),"")</f>
        <v>0.44999999999999996</v>
      </c>
      <c r="AN431" s="155" t="s">
        <v>952</v>
      </c>
      <c r="AO431" s="155" t="s">
        <v>296</v>
      </c>
      <c r="AP431" s="155" t="s">
        <v>243</v>
      </c>
      <c r="AQ431" s="155" t="s">
        <v>221</v>
      </c>
      <c r="AR431" s="837"/>
      <c r="AS431" s="855"/>
      <c r="AT431" s="855"/>
      <c r="AU431" s="852"/>
      <c r="AV431" s="855"/>
      <c r="AW431" s="855"/>
      <c r="AX431" s="852"/>
      <c r="AY431" s="852"/>
      <c r="AZ431" s="852"/>
      <c r="BA431" s="798"/>
      <c r="BB431" s="130"/>
      <c r="BC431" s="130"/>
      <c r="BD431" s="150" t="str">
        <f t="shared" si="55"/>
        <v/>
      </c>
      <c r="BE431" s="156"/>
      <c r="BF431" s="156"/>
      <c r="BG431" s="156"/>
      <c r="BH431" s="156"/>
      <c r="BI431" s="131"/>
      <c r="BJ431" s="131"/>
      <c r="BK431" s="131"/>
      <c r="BL431" s="131"/>
      <c r="BM431" s="157"/>
      <c r="BN431" s="157"/>
      <c r="BO431" s="157"/>
      <c r="BP431" s="157"/>
      <c r="BQ431" s="158" t="str">
        <f t="shared" si="56"/>
        <v/>
      </c>
      <c r="BR431" s="762" t="str">
        <f t="shared" si="57"/>
        <v/>
      </c>
      <c r="BS431" s="819"/>
      <c r="BT431" s="868"/>
      <c r="BU431" s="868"/>
      <c r="BV431" s="871"/>
    </row>
    <row r="432" spans="1:74" ht="171.75" x14ac:dyDescent="0.25">
      <c r="A432" s="1062"/>
      <c r="B432" s="928"/>
      <c r="C432" s="1179"/>
      <c r="D432" s="828"/>
      <c r="E432" s="831"/>
      <c r="F432" s="834"/>
      <c r="G432" s="868"/>
      <c r="H432" s="837"/>
      <c r="I432" s="798"/>
      <c r="J432" s="840"/>
      <c r="K432" s="843"/>
      <c r="L432" s="804"/>
      <c r="M432" s="874"/>
      <c r="N432" s="804"/>
      <c r="O432" s="804"/>
      <c r="P432" s="868"/>
      <c r="Q432" s="880"/>
      <c r="R432" s="798"/>
      <c r="S432" s="1372"/>
      <c r="T432" s="798"/>
      <c r="U432" s="1372"/>
      <c r="V432" s="798"/>
      <c r="W432" s="1372"/>
      <c r="X432" s="864"/>
      <c r="Y432" s="1372"/>
      <c r="Z432" s="1372"/>
      <c r="AA432" s="846"/>
      <c r="AB432" s="152">
        <v>5</v>
      </c>
      <c r="AC432" s="151" t="s">
        <v>2051</v>
      </c>
      <c r="AD432" s="151">
        <v>2</v>
      </c>
      <c r="AE432" s="151" t="s">
        <v>1929</v>
      </c>
      <c r="AF432" s="147" t="str">
        <f t="shared" si="51"/>
        <v>Probabilidad</v>
      </c>
      <c r="AG432" s="153" t="s">
        <v>216</v>
      </c>
      <c r="AH432" s="776">
        <f t="shared" si="52"/>
        <v>0.25</v>
      </c>
      <c r="AI432" s="153" t="s">
        <v>217</v>
      </c>
      <c r="AJ432" s="776">
        <f t="shared" si="53"/>
        <v>0.15</v>
      </c>
      <c r="AK432" s="149">
        <f t="shared" si="54"/>
        <v>0.4</v>
      </c>
      <c r="AL432" s="154">
        <f>IFERROR(IF(AND(AF431="Probabilidad",AF432="Probabilidad"),(AL431-(+AL431*AK432)),IF(AND(AF431="Impacto",AF432="Probabilidad"),(AL430-(+AL430*AK432)),IF(AF432="Impacto",AL431,""))),"")</f>
        <v>6.0479999999999992E-2</v>
      </c>
      <c r="AM432" s="154">
        <f>IFERROR(IF(AND(AF431="Impacto",AF432="Impacto"),(AM431-(+AM431*AK432)),IF(AND(AF431="Probabilidad",AF432="Impacto"),(AM430-(+AM430*AK432)),IF(AF432="Probabilidad",AM431,""))),"")</f>
        <v>0.44999999999999996</v>
      </c>
      <c r="AN432" s="155" t="s">
        <v>952</v>
      </c>
      <c r="AO432" s="155" t="s">
        <v>296</v>
      </c>
      <c r="AP432" s="155" t="s">
        <v>243</v>
      </c>
      <c r="AQ432" s="155" t="s">
        <v>221</v>
      </c>
      <c r="AR432" s="837"/>
      <c r="AS432" s="855"/>
      <c r="AT432" s="855"/>
      <c r="AU432" s="852"/>
      <c r="AV432" s="855"/>
      <c r="AW432" s="855"/>
      <c r="AX432" s="852"/>
      <c r="AY432" s="852"/>
      <c r="AZ432" s="852"/>
      <c r="BA432" s="798"/>
      <c r="BB432" s="130"/>
      <c r="BC432" s="130"/>
      <c r="BD432" s="150" t="str">
        <f t="shared" si="55"/>
        <v/>
      </c>
      <c r="BE432" s="156"/>
      <c r="BF432" s="156"/>
      <c r="BG432" s="156"/>
      <c r="BH432" s="156"/>
      <c r="BI432" s="131"/>
      <c r="BJ432" s="131"/>
      <c r="BK432" s="131"/>
      <c r="BL432" s="131"/>
      <c r="BM432" s="157"/>
      <c r="BN432" s="157"/>
      <c r="BO432" s="157"/>
      <c r="BP432" s="157"/>
      <c r="BQ432" s="158" t="str">
        <f t="shared" si="56"/>
        <v/>
      </c>
      <c r="BR432" s="762" t="str">
        <f t="shared" si="57"/>
        <v/>
      </c>
      <c r="BS432" s="819"/>
      <c r="BT432" s="868"/>
      <c r="BU432" s="868"/>
      <c r="BV432" s="871"/>
    </row>
    <row r="433" spans="1:74" ht="15.75" thickBot="1" x14ac:dyDescent="0.3">
      <c r="A433" s="1062"/>
      <c r="B433" s="928"/>
      <c r="C433" s="1179"/>
      <c r="D433" s="829"/>
      <c r="E433" s="832"/>
      <c r="F433" s="835"/>
      <c r="G433" s="869"/>
      <c r="H433" s="838"/>
      <c r="I433" s="799"/>
      <c r="J433" s="841"/>
      <c r="K433" s="844"/>
      <c r="L433" s="805"/>
      <c r="M433" s="875"/>
      <c r="N433" s="805"/>
      <c r="O433" s="805"/>
      <c r="P433" s="869"/>
      <c r="Q433" s="881"/>
      <c r="R433" s="799"/>
      <c r="S433" s="1373"/>
      <c r="T433" s="799"/>
      <c r="U433" s="1373"/>
      <c r="V433" s="799"/>
      <c r="W433" s="1373"/>
      <c r="X433" s="865"/>
      <c r="Y433" s="1373"/>
      <c r="Z433" s="1373"/>
      <c r="AA433" s="847"/>
      <c r="AB433" s="164">
        <v>6</v>
      </c>
      <c r="AC433" s="162"/>
      <c r="AD433" s="162"/>
      <c r="AE433" s="162"/>
      <c r="AF433" s="99" t="str">
        <f t="shared" si="51"/>
        <v/>
      </c>
      <c r="AG433" s="165"/>
      <c r="AH433" s="777" t="str">
        <f t="shared" si="52"/>
        <v/>
      </c>
      <c r="AI433" s="165"/>
      <c r="AJ433" s="777" t="str">
        <f t="shared" si="53"/>
        <v/>
      </c>
      <c r="AK433" s="166" t="str">
        <f t="shared" si="54"/>
        <v/>
      </c>
      <c r="AL433" s="154" t="str">
        <f>IFERROR(IF(AND(AF432="Probabilidad",AF433="Probabilidad"),(AL432-(+AL432*AK433)),IF(AND(AF432="Impacto",AF433="Probabilidad"),(AL431-(+AL431*AK433)),IF(AF433="Impacto",AL432,""))),"")</f>
        <v/>
      </c>
      <c r="AM433" s="154" t="str">
        <f>IFERROR(IF(AND(AF432="Impacto",AF433="Impacto"),(AM432-(+AM432*AK433)),IF(AND(AF432="Probabilidad",AF433="Impacto"),(AM431-(+AM431*AK433)),IF(AF433="Probabilidad",AM432,""))),"")</f>
        <v/>
      </c>
      <c r="AN433" s="127"/>
      <c r="AO433" s="52"/>
      <c r="AP433" s="52"/>
      <c r="AQ433" s="52"/>
      <c r="AR433" s="838"/>
      <c r="AS433" s="856"/>
      <c r="AT433" s="856"/>
      <c r="AU433" s="853"/>
      <c r="AV433" s="856"/>
      <c r="AW433" s="856"/>
      <c r="AX433" s="853"/>
      <c r="AY433" s="853"/>
      <c r="AZ433" s="853"/>
      <c r="BA433" s="799"/>
      <c r="BB433" s="167"/>
      <c r="BC433" s="167"/>
      <c r="BD433" s="161" t="str">
        <f t="shared" si="55"/>
        <v/>
      </c>
      <c r="BE433" s="168"/>
      <c r="BF433" s="168"/>
      <c r="BG433" s="168"/>
      <c r="BH433" s="168"/>
      <c r="BI433" s="169"/>
      <c r="BJ433" s="169"/>
      <c r="BK433" s="169"/>
      <c r="BL433" s="169"/>
      <c r="BM433" s="170"/>
      <c r="BN433" s="170"/>
      <c r="BO433" s="170"/>
      <c r="BP433" s="170"/>
      <c r="BQ433" s="171" t="str">
        <f t="shared" si="56"/>
        <v/>
      </c>
      <c r="BR433" s="764" t="str">
        <f t="shared" si="57"/>
        <v/>
      </c>
      <c r="BS433" s="820"/>
      <c r="BT433" s="869"/>
      <c r="BU433" s="869"/>
      <c r="BV433" s="872"/>
    </row>
    <row r="434" spans="1:74" ht="171.75" x14ac:dyDescent="0.25">
      <c r="A434" s="1062"/>
      <c r="B434" s="928"/>
      <c r="C434" s="1179"/>
      <c r="D434" s="827" t="s">
        <v>1533</v>
      </c>
      <c r="E434" s="830" t="s">
        <v>996</v>
      </c>
      <c r="F434" s="833">
        <v>2</v>
      </c>
      <c r="G434" s="803" t="s">
        <v>2039</v>
      </c>
      <c r="H434" s="836" t="s">
        <v>1370</v>
      </c>
      <c r="I434" s="797" t="s">
        <v>1344</v>
      </c>
      <c r="J434" s="839" t="s">
        <v>3042</v>
      </c>
      <c r="K434" s="842" t="s">
        <v>324</v>
      </c>
      <c r="L434" s="803" t="s">
        <v>1308</v>
      </c>
      <c r="M434" s="873" t="s">
        <v>1535</v>
      </c>
      <c r="N434" s="803" t="s">
        <v>2052</v>
      </c>
      <c r="O434" s="803" t="s">
        <v>2053</v>
      </c>
      <c r="P434" s="803" t="s">
        <v>609</v>
      </c>
      <c r="Q434" s="1001" t="s">
        <v>609</v>
      </c>
      <c r="R434" s="797" t="s">
        <v>252</v>
      </c>
      <c r="S434" s="1371">
        <f>IF(R434="Muy Alta",100%,IF(R434="Alta",80%,IF(R434="Media",60%,IF(R434="Baja",40%,IF(R434="Muy Baja",20%,"")))))</f>
        <v>0.4</v>
      </c>
      <c r="T434" s="797" t="s">
        <v>328</v>
      </c>
      <c r="U434" s="1371">
        <f>IF(T434="Catastrófico",100%,IF(T434="Mayor",80%,IF(T434="Moderado",60%,IF(T434="Menor",40%,IF(T434="Leve",20%,"")))))</f>
        <v>0.2</v>
      </c>
      <c r="V434" s="797" t="s">
        <v>213</v>
      </c>
      <c r="W434" s="1371">
        <f>IF(V434="Catastrófico",100%,IF(V434="Mayor",80%,IF(V434="Moderado",60%,IF(V434="Menor",40%,IF(V434="Leve",20%,"")))))</f>
        <v>0.6</v>
      </c>
      <c r="X434" s="863" t="str">
        <f>IF(Y434=100%,"Catastrófico",IF(Y434=80%,"Mayor",IF(Y434=60%,"Moderado",IF(Y434=40%,"Menor",IF(Y434=20%,"Leve","")))))</f>
        <v>Moderado</v>
      </c>
      <c r="Y434" s="1371">
        <f>IF(AND(U434="",W434=""),"",MAX(U434,W434))</f>
        <v>0.6</v>
      </c>
      <c r="Z434" s="1371" t="str">
        <f>CONCATENATE(R434,X434)</f>
        <v>BajaModerado</v>
      </c>
      <c r="AA434" s="851" t="str">
        <f>IF(Z434="Muy AltaLeve","Alto",IF(Z434="Muy AltaMenor","Alto",IF(Z434="Muy AltaModerado","Alto",IF(Z434="Muy AltaMayor","Alto",IF(Z434="Muy AltaCatastrófico","Extremo",IF(Z434="AltaLeve","Moderado",IF(Z434="AltaMenor","Moderado",IF(Z434="AltaModerado","Alto",IF(Z434="AltaMayor","Alto",IF(Z434="AltaCatastrófico","Extremo",IF(Z434="MediaLeve","Moderado",IF(Z434="MediaMenor","Moderado",IF(Z434="MediaModerado","Moderado",IF(Z434="MediaMayor","Alto",IF(Z434="MediaCatastrófico","Extremo",IF(Z434="BajaLeve","Bajo",IF(Z434="BajaMenor","Moderado",IF(Z434="BajaModerado","Moderado",IF(Z434="BajaMayor","Alto",IF(Z434="BajaCatastrófico","Extremo",IF(Z434="Muy BajaLeve","Bajo",IF(Z434="Muy BajaMenor","Bajo",IF(Z434="Muy BajaModerado","Moderado",IF(Z434="Muy BajaMayor","Alto",IF(Z434="Muy BajaCatastrófico","Extremo","")))))))))))))))))))))))))</f>
        <v>Moderado</v>
      </c>
      <c r="AB434" s="98">
        <v>1</v>
      </c>
      <c r="AC434" s="13" t="s">
        <v>2051</v>
      </c>
      <c r="AD434" s="13">
        <v>1</v>
      </c>
      <c r="AE434" s="13" t="s">
        <v>1620</v>
      </c>
      <c r="AF434" s="100" t="str">
        <f t="shared" si="51"/>
        <v>Probabilidad</v>
      </c>
      <c r="AG434" s="10" t="s">
        <v>216</v>
      </c>
      <c r="AH434" s="775">
        <f t="shared" si="52"/>
        <v>0.25</v>
      </c>
      <c r="AI434" s="10" t="s">
        <v>217</v>
      </c>
      <c r="AJ434" s="775">
        <f t="shared" si="53"/>
        <v>0.15</v>
      </c>
      <c r="AK434" s="102">
        <f t="shared" si="54"/>
        <v>0.4</v>
      </c>
      <c r="AL434" s="101">
        <f>IFERROR(IF(AF434="Probabilidad",(S434-(+S434*AK434)),IF(AF434="Impacto",S434,"")),"")</f>
        <v>0.24</v>
      </c>
      <c r="AM434" s="101">
        <f>IFERROR(IF(AF434="Impacto",(Y434-(+Y434*AK434)),IF(AF434="Probabilidad",Y434,"")),"")</f>
        <v>0.6</v>
      </c>
      <c r="AN434" s="51" t="s">
        <v>952</v>
      </c>
      <c r="AO434" s="51" t="s">
        <v>296</v>
      </c>
      <c r="AP434" s="51" t="s">
        <v>243</v>
      </c>
      <c r="AQ434" s="51" t="s">
        <v>221</v>
      </c>
      <c r="AR434" s="866" t="s">
        <v>2054</v>
      </c>
      <c r="AS434" s="854">
        <f>S434</f>
        <v>0.4</v>
      </c>
      <c r="AT434" s="854">
        <f>IF(AL434="","",MIN(AL434:AL439))</f>
        <v>0.16799999999999998</v>
      </c>
      <c r="AU434" s="851" t="str">
        <f>IFERROR(IF(AT434="","",IF(AT434&lt;=0.2,"Muy Baja",IF(AT434&lt;=0.4,"Baja",IF(AT434&lt;=0.6,"Media",IF(AT434&lt;=0.8,"Alta","Muy Alta"))))),"")</f>
        <v>Muy Baja</v>
      </c>
      <c r="AV434" s="854">
        <f>Y434</f>
        <v>0.6</v>
      </c>
      <c r="AW434" s="854">
        <f>IF(AM434="","",MIN(AM434:AM439))</f>
        <v>0.6</v>
      </c>
      <c r="AX434" s="851" t="str">
        <f>IFERROR(IF(AW434="","",IF(AW434&lt;=0.2,"Leve",IF(AW434&lt;=0.4,"Menor",IF(AW434&lt;=0.6,"Moderado",IF(AW434&lt;=0.8,"Mayor","Catastrófico"))))),"")</f>
        <v>Moderado</v>
      </c>
      <c r="AY434" s="851" t="str">
        <f>AA434</f>
        <v>Moderado</v>
      </c>
      <c r="AZ434" s="851" t="str">
        <f>IFERROR(IF(OR(AND(AU434="Muy Baja",AX434="Leve"),AND(AU434="Muy Baja",AX434="Menor"),AND(AU434="Baja",AX434="Leve")),"Bajo",IF(OR(AND(AU434="Muy baja",AX434="Moderado"),AND(AU434="Baja",AX434="Menor"),AND(AU434="Baja",AX434="Moderado"),AND(AU434="Media",AX434="Leve"),AND(AU434="Media",AX434="Menor"),AND(AU434="Media",AX434="Moderado"),AND(AU434="Alta",AX434="Leve"),AND(AU434="Alta",AX434="Menor")),"Moderado",IF(OR(AND(AU434="Muy Baja",AX434="Mayor"),AND(AU434="Baja",AX434="Mayor"),AND(AU434="Media",AX434="Mayor"),AND(AU434="Alta",AX434="Moderado"),AND(AU434="Alta",AX434="Mayor"),AND(AU434="Muy Alta",AX434="Leve"),AND(AU434="Muy Alta",AX434="Menor"),AND(AU434="Muy Alta",AX434="Moderado"),AND(AU434="Muy Alta",AX434="Mayor")),"Alto",IF(OR(AND(AU434="Muy Baja",AX434="Catastrófico"),AND(AU434="Baja",AX434="Catastrófico"),AND(AU434="Media",AX434="Catastrófico"),AND(AU434="Alta",AX434="Catastrófico"),AND(AU434="Muy Alta",AX434="Catastrófico")),"Extremo","")))),"")</f>
        <v>Moderado</v>
      </c>
      <c r="BA434" s="797" t="s">
        <v>223</v>
      </c>
      <c r="BB434" s="47" t="s">
        <v>2045</v>
      </c>
      <c r="BC434" s="47" t="s">
        <v>2046</v>
      </c>
      <c r="BD434" s="104">
        <f t="shared" si="55"/>
        <v>2</v>
      </c>
      <c r="BE434" s="9">
        <v>1</v>
      </c>
      <c r="BF434" s="9"/>
      <c r="BG434" s="9">
        <v>1</v>
      </c>
      <c r="BH434" s="9"/>
      <c r="BI434" s="47" t="s">
        <v>1885</v>
      </c>
      <c r="BJ434" s="47" t="s">
        <v>2047</v>
      </c>
      <c r="BK434" s="643" t="s">
        <v>2924</v>
      </c>
      <c r="BL434" s="47" t="s">
        <v>2925</v>
      </c>
      <c r="BM434" s="49">
        <v>1</v>
      </c>
      <c r="BN434" s="49"/>
      <c r="BO434" s="49"/>
      <c r="BP434" s="49"/>
      <c r="BQ434" s="105">
        <f t="shared" si="56"/>
        <v>1</v>
      </c>
      <c r="BR434" s="761">
        <f t="shared" si="57"/>
        <v>0.5</v>
      </c>
      <c r="BS434" s="818" t="s">
        <v>278</v>
      </c>
      <c r="BT434" s="803" t="s">
        <v>305</v>
      </c>
      <c r="BU434" s="803" t="s">
        <v>278</v>
      </c>
      <c r="BV434" s="806" t="s">
        <v>278</v>
      </c>
    </row>
    <row r="435" spans="1:74" ht="171.75" x14ac:dyDescent="0.25">
      <c r="A435" s="1062"/>
      <c r="B435" s="928"/>
      <c r="C435" s="1179"/>
      <c r="D435" s="828"/>
      <c r="E435" s="831"/>
      <c r="F435" s="834"/>
      <c r="G435" s="804"/>
      <c r="H435" s="837"/>
      <c r="I435" s="798"/>
      <c r="J435" s="840"/>
      <c r="K435" s="843"/>
      <c r="L435" s="804"/>
      <c r="M435" s="874"/>
      <c r="N435" s="804"/>
      <c r="O435" s="804"/>
      <c r="P435" s="804"/>
      <c r="Q435" s="1002"/>
      <c r="R435" s="798"/>
      <c r="S435" s="1372"/>
      <c r="T435" s="798"/>
      <c r="U435" s="1372"/>
      <c r="V435" s="798"/>
      <c r="W435" s="1372"/>
      <c r="X435" s="864"/>
      <c r="Y435" s="1372"/>
      <c r="Z435" s="1372"/>
      <c r="AA435" s="852"/>
      <c r="AB435" s="152">
        <v>2</v>
      </c>
      <c r="AC435" s="151" t="s">
        <v>2055</v>
      </c>
      <c r="AD435" s="151">
        <v>2</v>
      </c>
      <c r="AE435" s="151" t="s">
        <v>1620</v>
      </c>
      <c r="AF435" s="173" t="str">
        <f t="shared" si="51"/>
        <v>Probabilidad</v>
      </c>
      <c r="AG435" s="155" t="s">
        <v>286</v>
      </c>
      <c r="AH435" s="776">
        <f t="shared" si="52"/>
        <v>0.15</v>
      </c>
      <c r="AI435" s="155" t="s">
        <v>217</v>
      </c>
      <c r="AJ435" s="776">
        <f t="shared" si="53"/>
        <v>0.15</v>
      </c>
      <c r="AK435" s="149">
        <f t="shared" si="54"/>
        <v>0.3</v>
      </c>
      <c r="AL435" s="174">
        <f>IFERROR(IF(AND(AF434="Probabilidad",AF435="Probabilidad"),(AL434-(+AL434*AK435)),IF(AF435="Probabilidad",(S434-(+S434*AK435)),IF(AF435="Impacto",AL434,""))),"")</f>
        <v>0.16799999999999998</v>
      </c>
      <c r="AM435" s="174">
        <f>IFERROR(IF(AND(AF434="Impacto",AF435="Impacto"),(AM434-(+AM434*AK435)),IF(AF435="Impacto",(Y434-(+Y434*AK435)),IF(AF435="Probabilidad",AM434,""))),"")</f>
        <v>0.6</v>
      </c>
      <c r="AN435" s="155" t="s">
        <v>952</v>
      </c>
      <c r="AO435" s="155" t="s">
        <v>296</v>
      </c>
      <c r="AP435" s="155" t="s">
        <v>243</v>
      </c>
      <c r="AQ435" s="155" t="s">
        <v>221</v>
      </c>
      <c r="AR435" s="837"/>
      <c r="AS435" s="855"/>
      <c r="AT435" s="855"/>
      <c r="AU435" s="852"/>
      <c r="AV435" s="855"/>
      <c r="AW435" s="855"/>
      <c r="AX435" s="852"/>
      <c r="AY435" s="852"/>
      <c r="AZ435" s="852"/>
      <c r="BA435" s="798"/>
      <c r="BB435" s="131"/>
      <c r="BC435" s="131"/>
      <c r="BD435" s="175" t="str">
        <f t="shared" si="55"/>
        <v/>
      </c>
      <c r="BE435" s="151"/>
      <c r="BF435" s="151"/>
      <c r="BG435" s="151"/>
      <c r="BH435" s="151"/>
      <c r="BI435" s="131"/>
      <c r="BJ435" s="131"/>
      <c r="BK435" s="131"/>
      <c r="BL435" s="131"/>
      <c r="BM435" s="157"/>
      <c r="BN435" s="157"/>
      <c r="BO435" s="157"/>
      <c r="BP435" s="157"/>
      <c r="BQ435" s="158" t="str">
        <f t="shared" si="56"/>
        <v/>
      </c>
      <c r="BR435" s="762" t="str">
        <f t="shared" si="57"/>
        <v/>
      </c>
      <c r="BS435" s="819"/>
      <c r="BT435" s="804"/>
      <c r="BU435" s="804"/>
      <c r="BV435" s="807"/>
    </row>
    <row r="436" spans="1:74" x14ac:dyDescent="0.25">
      <c r="A436" s="1062"/>
      <c r="B436" s="928"/>
      <c r="C436" s="1179"/>
      <c r="D436" s="828"/>
      <c r="E436" s="831"/>
      <c r="F436" s="834"/>
      <c r="G436" s="804"/>
      <c r="H436" s="837"/>
      <c r="I436" s="798"/>
      <c r="J436" s="840"/>
      <c r="K436" s="843"/>
      <c r="L436" s="804"/>
      <c r="M436" s="874"/>
      <c r="N436" s="804"/>
      <c r="O436" s="804"/>
      <c r="P436" s="804"/>
      <c r="Q436" s="1002"/>
      <c r="R436" s="798"/>
      <c r="S436" s="1372"/>
      <c r="T436" s="798"/>
      <c r="U436" s="1372"/>
      <c r="V436" s="798"/>
      <c r="W436" s="1372"/>
      <c r="X436" s="864"/>
      <c r="Y436" s="1372"/>
      <c r="Z436" s="1372"/>
      <c r="AA436" s="852"/>
      <c r="AB436" s="152">
        <v>3</v>
      </c>
      <c r="AC436" s="132"/>
      <c r="AD436" s="132"/>
      <c r="AE436" s="151"/>
      <c r="AF436" s="147" t="str">
        <f t="shared" si="51"/>
        <v/>
      </c>
      <c r="AG436" s="153"/>
      <c r="AH436" s="776" t="str">
        <f t="shared" si="52"/>
        <v/>
      </c>
      <c r="AI436" s="153"/>
      <c r="AJ436" s="776" t="str">
        <f t="shared" si="53"/>
        <v/>
      </c>
      <c r="AK436" s="149" t="str">
        <f t="shared" si="54"/>
        <v/>
      </c>
      <c r="AL436" s="154" t="str">
        <f>IFERROR(IF(AND(AF435="Probabilidad",AF436="Probabilidad"),(AL435-(+AL435*AK436)),IF(AND(AF435="Impacto",AF436="Probabilidad"),(AL434-(+AL434*AK436)),IF(AF436="Impacto",AL435,""))),"")</f>
        <v/>
      </c>
      <c r="AM436" s="154" t="str">
        <f>IFERROR(IF(AND(AF435="Impacto",AF436="Impacto"),(AM435-(+AM435*AK436)),IF(AND(AF435="Probabilidad",AF436="Impacto"),(AM434-(+AM434*AK436)),IF(AF436="Probabilidad",AM435,""))),"")</f>
        <v/>
      </c>
      <c r="AN436" s="155"/>
      <c r="AO436" s="155"/>
      <c r="AP436" s="155"/>
      <c r="AQ436" s="155"/>
      <c r="AR436" s="837"/>
      <c r="AS436" s="855"/>
      <c r="AT436" s="855"/>
      <c r="AU436" s="852"/>
      <c r="AV436" s="855"/>
      <c r="AW436" s="855"/>
      <c r="AX436" s="852"/>
      <c r="AY436" s="852"/>
      <c r="AZ436" s="852"/>
      <c r="BA436" s="798"/>
      <c r="BB436" s="131"/>
      <c r="BC436" s="131"/>
      <c r="BD436" s="175" t="str">
        <f t="shared" si="55"/>
        <v/>
      </c>
      <c r="BE436" s="151"/>
      <c r="BF436" s="151"/>
      <c r="BG436" s="151"/>
      <c r="BH436" s="151"/>
      <c r="BI436" s="131"/>
      <c r="BJ436" s="131"/>
      <c r="BK436" s="131"/>
      <c r="BL436" s="131"/>
      <c r="BM436" s="157"/>
      <c r="BN436" s="157"/>
      <c r="BO436" s="157"/>
      <c r="BP436" s="157"/>
      <c r="BQ436" s="158" t="str">
        <f t="shared" si="56"/>
        <v/>
      </c>
      <c r="BR436" s="762" t="str">
        <f t="shared" si="57"/>
        <v/>
      </c>
      <c r="BS436" s="819"/>
      <c r="BT436" s="804"/>
      <c r="BU436" s="804"/>
      <c r="BV436" s="807"/>
    </row>
    <row r="437" spans="1:74" x14ac:dyDescent="0.25">
      <c r="A437" s="1062"/>
      <c r="B437" s="928"/>
      <c r="C437" s="1179"/>
      <c r="D437" s="828"/>
      <c r="E437" s="831"/>
      <c r="F437" s="834"/>
      <c r="G437" s="804"/>
      <c r="H437" s="837"/>
      <c r="I437" s="798"/>
      <c r="J437" s="840"/>
      <c r="K437" s="843"/>
      <c r="L437" s="804"/>
      <c r="M437" s="874"/>
      <c r="N437" s="804"/>
      <c r="O437" s="804"/>
      <c r="P437" s="804"/>
      <c r="Q437" s="1002"/>
      <c r="R437" s="798"/>
      <c r="S437" s="1372"/>
      <c r="T437" s="798"/>
      <c r="U437" s="1372"/>
      <c r="V437" s="798"/>
      <c r="W437" s="1372"/>
      <c r="X437" s="864"/>
      <c r="Y437" s="1372"/>
      <c r="Z437" s="1372"/>
      <c r="AA437" s="852"/>
      <c r="AB437" s="152">
        <v>4</v>
      </c>
      <c r="AC437" s="151"/>
      <c r="AD437" s="151"/>
      <c r="AE437" s="151"/>
      <c r="AF437" s="147" t="str">
        <f t="shared" si="51"/>
        <v/>
      </c>
      <c r="AG437" s="153"/>
      <c r="AH437" s="776" t="str">
        <f t="shared" si="52"/>
        <v/>
      </c>
      <c r="AI437" s="153"/>
      <c r="AJ437" s="776" t="str">
        <f t="shared" si="53"/>
        <v/>
      </c>
      <c r="AK437" s="149" t="str">
        <f t="shared" si="54"/>
        <v/>
      </c>
      <c r="AL437" s="154" t="str">
        <f>IFERROR(IF(AND(AF436="Probabilidad",AF437="Probabilidad"),(AL436-(+AL436*AK437)),IF(AND(AF436="Impacto",AF437="Probabilidad"),(AL435-(+AL435*AK437)),IF(AF437="Impacto",AL436,""))),"")</f>
        <v/>
      </c>
      <c r="AM437" s="154" t="str">
        <f>IFERROR(IF(AND(AF436="Impacto",AF437="Impacto"),(AM436-(+AM436*AK437)),IF(AND(AF436="Probabilidad",AF437="Impacto"),(AM435-(+AM435*AK437)),IF(AF437="Probabilidad",AM436,""))),"")</f>
        <v/>
      </c>
      <c r="AN437" s="155"/>
      <c r="AO437" s="155"/>
      <c r="AP437" s="155"/>
      <c r="AQ437" s="155"/>
      <c r="AR437" s="837"/>
      <c r="AS437" s="855"/>
      <c r="AT437" s="855"/>
      <c r="AU437" s="852"/>
      <c r="AV437" s="855"/>
      <c r="AW437" s="855"/>
      <c r="AX437" s="852"/>
      <c r="AY437" s="852"/>
      <c r="AZ437" s="852"/>
      <c r="BA437" s="798"/>
      <c r="BB437" s="131"/>
      <c r="BC437" s="131"/>
      <c r="BD437" s="175" t="str">
        <f t="shared" si="55"/>
        <v/>
      </c>
      <c r="BE437" s="151"/>
      <c r="BF437" s="151"/>
      <c r="BG437" s="151"/>
      <c r="BH437" s="151"/>
      <c r="BI437" s="131"/>
      <c r="BJ437" s="131"/>
      <c r="BK437" s="131"/>
      <c r="BL437" s="131"/>
      <c r="BM437" s="157"/>
      <c r="BN437" s="157"/>
      <c r="BO437" s="157"/>
      <c r="BP437" s="157"/>
      <c r="BQ437" s="158" t="str">
        <f t="shared" si="56"/>
        <v/>
      </c>
      <c r="BR437" s="762" t="str">
        <f t="shared" si="57"/>
        <v/>
      </c>
      <c r="BS437" s="819"/>
      <c r="BT437" s="804"/>
      <c r="BU437" s="804"/>
      <c r="BV437" s="807"/>
    </row>
    <row r="438" spans="1:74" x14ac:dyDescent="0.25">
      <c r="A438" s="1062"/>
      <c r="B438" s="928"/>
      <c r="C438" s="1179"/>
      <c r="D438" s="828"/>
      <c r="E438" s="831"/>
      <c r="F438" s="834"/>
      <c r="G438" s="804"/>
      <c r="H438" s="837"/>
      <c r="I438" s="798"/>
      <c r="J438" s="840"/>
      <c r="K438" s="843"/>
      <c r="L438" s="804"/>
      <c r="M438" s="874"/>
      <c r="N438" s="804"/>
      <c r="O438" s="804"/>
      <c r="P438" s="804"/>
      <c r="Q438" s="1002"/>
      <c r="R438" s="798"/>
      <c r="S438" s="1372"/>
      <c r="T438" s="798"/>
      <c r="U438" s="1372"/>
      <c r="V438" s="798"/>
      <c r="W438" s="1372"/>
      <c r="X438" s="864"/>
      <c r="Y438" s="1372"/>
      <c r="Z438" s="1372"/>
      <c r="AA438" s="852"/>
      <c r="AB438" s="152">
        <v>5</v>
      </c>
      <c r="AC438" s="176"/>
      <c r="AD438" s="176"/>
      <c r="AE438" s="151"/>
      <c r="AF438" s="147" t="str">
        <f t="shared" si="51"/>
        <v/>
      </c>
      <c r="AG438" s="153"/>
      <c r="AH438" s="776" t="str">
        <f t="shared" si="52"/>
        <v/>
      </c>
      <c r="AI438" s="153"/>
      <c r="AJ438" s="776" t="str">
        <f t="shared" si="53"/>
        <v/>
      </c>
      <c r="AK438" s="149" t="str">
        <f t="shared" si="54"/>
        <v/>
      </c>
      <c r="AL438" s="154" t="str">
        <f>IFERROR(IF(AND(AF437="Probabilidad",AF438="Probabilidad"),(AL437-(+AL437*AK438)),IF(AND(AF437="Impacto",AF438="Probabilidad"),(AL436-(+AL436*AK438)),IF(AF438="Impacto",AL437,""))),"")</f>
        <v/>
      </c>
      <c r="AM438" s="154" t="str">
        <f>IFERROR(IF(AND(AF437="Impacto",AF438="Impacto"),(AM437-(+AM437*AK438)),IF(AND(AF437="Probabilidad",AF438="Impacto"),(AM436-(+AM436*AK438)),IF(AF438="Probabilidad",AM437,""))),"")</f>
        <v/>
      </c>
      <c r="AN438" s="155"/>
      <c r="AO438" s="155"/>
      <c r="AP438" s="155"/>
      <c r="AQ438" s="155"/>
      <c r="AR438" s="837"/>
      <c r="AS438" s="855"/>
      <c r="AT438" s="855"/>
      <c r="AU438" s="852"/>
      <c r="AV438" s="855"/>
      <c r="AW438" s="855"/>
      <c r="AX438" s="852"/>
      <c r="AY438" s="852"/>
      <c r="AZ438" s="852"/>
      <c r="BA438" s="798"/>
      <c r="BB438" s="131"/>
      <c r="BC438" s="131"/>
      <c r="BD438" s="175" t="str">
        <f t="shared" si="55"/>
        <v/>
      </c>
      <c r="BE438" s="151"/>
      <c r="BF438" s="151"/>
      <c r="BG438" s="151"/>
      <c r="BH438" s="151"/>
      <c r="BI438" s="131"/>
      <c r="BJ438" s="131"/>
      <c r="BK438" s="131"/>
      <c r="BL438" s="131"/>
      <c r="BM438" s="157"/>
      <c r="BN438" s="157"/>
      <c r="BO438" s="157"/>
      <c r="BP438" s="157"/>
      <c r="BQ438" s="158" t="str">
        <f t="shared" si="56"/>
        <v/>
      </c>
      <c r="BR438" s="762" t="str">
        <f t="shared" si="57"/>
        <v/>
      </c>
      <c r="BS438" s="819"/>
      <c r="BT438" s="804"/>
      <c r="BU438" s="804"/>
      <c r="BV438" s="807"/>
    </row>
    <row r="439" spans="1:74" ht="15.75" thickBot="1" x14ac:dyDescent="0.3">
      <c r="A439" s="1062"/>
      <c r="B439" s="928"/>
      <c r="C439" s="1179"/>
      <c r="D439" s="829"/>
      <c r="E439" s="832"/>
      <c r="F439" s="835"/>
      <c r="G439" s="805"/>
      <c r="H439" s="838"/>
      <c r="I439" s="799"/>
      <c r="J439" s="841"/>
      <c r="K439" s="844"/>
      <c r="L439" s="805"/>
      <c r="M439" s="875"/>
      <c r="N439" s="805"/>
      <c r="O439" s="805"/>
      <c r="P439" s="805"/>
      <c r="Q439" s="1003"/>
      <c r="R439" s="799"/>
      <c r="S439" s="1373"/>
      <c r="T439" s="799"/>
      <c r="U439" s="1373"/>
      <c r="V439" s="799"/>
      <c r="W439" s="1373"/>
      <c r="X439" s="865"/>
      <c r="Y439" s="1373"/>
      <c r="Z439" s="1373"/>
      <c r="AA439" s="853"/>
      <c r="AB439" s="164">
        <v>6</v>
      </c>
      <c r="AC439" s="162"/>
      <c r="AD439" s="162"/>
      <c r="AE439" s="162"/>
      <c r="AF439" s="177" t="str">
        <f t="shared" si="51"/>
        <v/>
      </c>
      <c r="AG439" s="165"/>
      <c r="AH439" s="777" t="str">
        <f t="shared" si="52"/>
        <v/>
      </c>
      <c r="AI439" s="165"/>
      <c r="AJ439" s="777" t="str">
        <f t="shared" si="53"/>
        <v/>
      </c>
      <c r="AK439" s="166" t="str">
        <f t="shared" si="54"/>
        <v/>
      </c>
      <c r="AL439" s="154" t="str">
        <f>IFERROR(IF(AND(AF438="Probabilidad",AF439="Probabilidad"),(AL438-(+AL438*AK439)),IF(AND(AF438="Impacto",AF439="Probabilidad"),(AL437-(+AL437*AK439)),IF(AF439="Impacto",AL438,""))),"")</f>
        <v/>
      </c>
      <c r="AM439" s="154" t="str">
        <f>IFERROR(IF(AND(AF438="Impacto",AF439="Impacto"),(AM438-(+AM438*AK439)),IF(AND(AF438="Probabilidad",AF439="Impacto"),(AM437-(+AM437*AK439)),IF(AF439="Probabilidad",AM438,""))),"")</f>
        <v/>
      </c>
      <c r="AN439" s="52"/>
      <c r="AO439" s="52"/>
      <c r="AP439" s="52"/>
      <c r="AQ439" s="52"/>
      <c r="AR439" s="838"/>
      <c r="AS439" s="856"/>
      <c r="AT439" s="856"/>
      <c r="AU439" s="853"/>
      <c r="AV439" s="856"/>
      <c r="AW439" s="856"/>
      <c r="AX439" s="853"/>
      <c r="AY439" s="853"/>
      <c r="AZ439" s="853"/>
      <c r="BA439" s="799"/>
      <c r="BB439" s="169"/>
      <c r="BC439" s="169"/>
      <c r="BD439" s="178" t="str">
        <f t="shared" si="55"/>
        <v/>
      </c>
      <c r="BE439" s="162"/>
      <c r="BF439" s="162"/>
      <c r="BG439" s="162"/>
      <c r="BH439" s="162"/>
      <c r="BI439" s="169"/>
      <c r="BJ439" s="169"/>
      <c r="BK439" s="169"/>
      <c r="BL439" s="169"/>
      <c r="BM439" s="170"/>
      <c r="BN439" s="170"/>
      <c r="BO439" s="170"/>
      <c r="BP439" s="170"/>
      <c r="BQ439" s="171" t="str">
        <f t="shared" si="56"/>
        <v/>
      </c>
      <c r="BR439" s="764" t="str">
        <f t="shared" si="57"/>
        <v/>
      </c>
      <c r="BS439" s="820"/>
      <c r="BT439" s="805"/>
      <c r="BU439" s="805"/>
      <c r="BV439" s="808"/>
    </row>
    <row r="440" spans="1:74" ht="171.75" customHeight="1" x14ac:dyDescent="0.25">
      <c r="A440" s="1062"/>
      <c r="B440" s="928"/>
      <c r="C440" s="1179"/>
      <c r="D440" s="827" t="s">
        <v>1533</v>
      </c>
      <c r="E440" s="830" t="s">
        <v>996</v>
      </c>
      <c r="F440" s="833">
        <v>3</v>
      </c>
      <c r="G440" s="803" t="s">
        <v>2056</v>
      </c>
      <c r="H440" s="836" t="s">
        <v>1373</v>
      </c>
      <c r="I440" s="797" t="s">
        <v>1347</v>
      </c>
      <c r="J440" s="839" t="s">
        <v>3043</v>
      </c>
      <c r="K440" s="842" t="s">
        <v>324</v>
      </c>
      <c r="L440" s="803" t="s">
        <v>618</v>
      </c>
      <c r="M440" s="873" t="s">
        <v>1535</v>
      </c>
      <c r="N440" s="803" t="s">
        <v>2057</v>
      </c>
      <c r="O440" s="803" t="s">
        <v>2058</v>
      </c>
      <c r="P440" s="867" t="s">
        <v>609</v>
      </c>
      <c r="Q440" s="879" t="s">
        <v>609</v>
      </c>
      <c r="R440" s="797" t="s">
        <v>353</v>
      </c>
      <c r="S440" s="1371">
        <f>IF(R440="Muy Alta",100%,IF(R440="Alta",80%,IF(R440="Media",60%,IF(R440="Baja",40%,IF(R440="Muy Baja",20%,"")))))</f>
        <v>0.8</v>
      </c>
      <c r="T440" s="797" t="s">
        <v>328</v>
      </c>
      <c r="U440" s="1371">
        <f>IF(T440="Catastrófico",100%,IF(T440="Mayor",80%,IF(T440="Moderado",60%,IF(T440="Menor",40%,IF(T440="Leve",20%,"")))))</f>
        <v>0.2</v>
      </c>
      <c r="V440" s="797" t="s">
        <v>253</v>
      </c>
      <c r="W440" s="1371">
        <f>IF(V440="Catastrófico",100%,IF(V440="Mayor",80%,IF(V440="Moderado",60%,IF(V440="Menor",40%,IF(V440="Leve",20%,"")))))</f>
        <v>0.4</v>
      </c>
      <c r="X440" s="863" t="str">
        <f>IF(Y440=100%,"Catastrófico",IF(Y440=80%,"Mayor",IF(Y440=60%,"Moderado",IF(Y440=40%,"Menor",IF(Y440=20%,"Leve","")))))</f>
        <v>Menor</v>
      </c>
      <c r="Y440" s="1371">
        <f>IF(AND(U440="",W440=""),"",MAX(U440,W440))</f>
        <v>0.4</v>
      </c>
      <c r="Z440" s="1371" t="str">
        <f>CONCATENATE(R440,X440)</f>
        <v>AltaMenor</v>
      </c>
      <c r="AA440" s="851" t="str">
        <f>IF(Z440="Muy AltaLeve","Alto",IF(Z440="Muy AltaMenor","Alto",IF(Z440="Muy AltaModerado","Alto",IF(Z440="Muy AltaMayor","Alto",IF(Z440="Muy AltaCatastrófico","Extremo",IF(Z440="AltaLeve","Moderado",IF(Z440="AltaMenor","Moderado",IF(Z440="AltaModerado","Alto",IF(Z440="AltaMayor","Alto",IF(Z440="AltaCatastrófico","Extremo",IF(Z440="MediaLeve","Moderado",IF(Z440="MediaMenor","Moderado",IF(Z440="MediaModerado","Moderado",IF(Z440="MediaMayor","Alto",IF(Z440="MediaCatastrófico","Extremo",IF(Z440="BajaLeve","Bajo",IF(Z440="BajaMenor","Moderado",IF(Z440="BajaModerado","Moderado",IF(Z440="BajaMayor","Alto",IF(Z440="BajaCatastrófico","Extremo",IF(Z440="Muy BajaLeve","Bajo",IF(Z440="Muy BajaMenor","Bajo",IF(Z440="Muy BajaModerado","Moderado",IF(Z440="Muy BajaMayor","Alto",IF(Z440="Muy BajaCatastrófico","Extremo","")))))))))))))))))))))))))</f>
        <v>Moderado</v>
      </c>
      <c r="AB440" s="98">
        <v>1</v>
      </c>
      <c r="AC440" s="180" t="s">
        <v>2059</v>
      </c>
      <c r="AD440" s="233">
        <v>1.4</v>
      </c>
      <c r="AE440" s="13" t="s">
        <v>1620</v>
      </c>
      <c r="AF440" s="100" t="str">
        <f t="shared" si="51"/>
        <v>Probabilidad</v>
      </c>
      <c r="AG440" s="10" t="s">
        <v>286</v>
      </c>
      <c r="AH440" s="775">
        <f t="shared" si="52"/>
        <v>0.15</v>
      </c>
      <c r="AI440" s="10" t="s">
        <v>814</v>
      </c>
      <c r="AJ440" s="775">
        <f t="shared" si="53"/>
        <v>0.25</v>
      </c>
      <c r="AK440" s="102">
        <f t="shared" si="54"/>
        <v>0.4</v>
      </c>
      <c r="AL440" s="101">
        <f>IFERROR(IF(AF440="Probabilidad",(S440-(+S440*AK440)),IF(AF440="Impacto",S440,"")),"")</f>
        <v>0.48</v>
      </c>
      <c r="AM440" s="101">
        <f>IFERROR(IF(AF440="Impacto",(Y440-(+Y440*AK440)),IF(AF440="Probabilidad",Y440,"")),"")</f>
        <v>0.4</v>
      </c>
      <c r="AN440" s="51" t="s">
        <v>952</v>
      </c>
      <c r="AO440" s="51" t="s">
        <v>296</v>
      </c>
      <c r="AP440" s="51" t="s">
        <v>243</v>
      </c>
      <c r="AQ440" s="51" t="s">
        <v>221</v>
      </c>
      <c r="AR440" s="866" t="s">
        <v>2054</v>
      </c>
      <c r="AS440" s="854">
        <f>S440</f>
        <v>0.8</v>
      </c>
      <c r="AT440" s="854">
        <f>IF(AL440="","",MIN(AL440:AL445))</f>
        <v>7.2576000000000002E-2</v>
      </c>
      <c r="AU440" s="851" t="str">
        <f>IFERROR(IF(AT440="","",IF(AT440&lt;=0.2,"Muy Baja",IF(AT440&lt;=0.4,"Baja",IF(AT440&lt;=0.6,"Media",IF(AT440&lt;=0.8,"Alta","Muy Alta"))))),"")</f>
        <v>Muy Baja</v>
      </c>
      <c r="AV440" s="854">
        <f>Y440</f>
        <v>0.4</v>
      </c>
      <c r="AW440" s="854">
        <f>IF(AM440="","",MIN(AM440:AM445))</f>
        <v>0.30000000000000004</v>
      </c>
      <c r="AX440" s="851" t="str">
        <f>IFERROR(IF(AW440="","",IF(AW440&lt;=0.2,"Leve",IF(AW440&lt;=0.4,"Menor",IF(AW440&lt;=0.6,"Moderado",IF(AW440&lt;=0.8,"Mayor","Catastrófico"))))),"")</f>
        <v>Menor</v>
      </c>
      <c r="AY440" s="851" t="str">
        <f>AA440</f>
        <v>Moderado</v>
      </c>
      <c r="AZ440" s="851" t="str">
        <f>IFERROR(IF(OR(AND(AU440="Muy Baja",AX440="Leve"),AND(AU440="Muy Baja",AX440="Menor"),AND(AU440="Baja",AX440="Leve")),"Bajo",IF(OR(AND(AU440="Muy baja",AX440="Moderado"),AND(AU440="Baja",AX440="Menor"),AND(AU440="Baja",AX440="Moderado"),AND(AU440="Media",AX440="Leve"),AND(AU440="Media",AX440="Menor"),AND(AU440="Media",AX440="Moderado"),AND(AU440="Alta",AX440="Leve"),AND(AU440="Alta",AX440="Menor")),"Moderado",IF(OR(AND(AU440="Muy Baja",AX440="Mayor"),AND(AU440="Baja",AX440="Mayor"),AND(AU440="Media",AX440="Mayor"),AND(AU440="Alta",AX440="Moderado"),AND(AU440="Alta",AX440="Mayor"),AND(AU440="Muy Alta",AX440="Leve"),AND(AU440="Muy Alta",AX440="Menor"),AND(AU440="Muy Alta",AX440="Moderado"),AND(AU440="Muy Alta",AX440="Mayor")),"Alto",IF(OR(AND(AU440="Muy Baja",AX440="Catastrófico"),AND(AU440="Baja",AX440="Catastrófico"),AND(AU440="Media",AX440="Catastrófico"),AND(AU440="Alta",AX440="Catastrófico"),AND(AU440="Muy Alta",AX440="Catastrófico")),"Extremo","")))),"")</f>
        <v>Bajo</v>
      </c>
      <c r="BA440" s="797" t="s">
        <v>257</v>
      </c>
      <c r="BB440" s="313"/>
      <c r="BC440" s="47"/>
      <c r="BD440" s="104" t="str">
        <f t="shared" si="55"/>
        <v/>
      </c>
      <c r="BE440" s="9"/>
      <c r="BF440" s="9"/>
      <c r="BG440" s="9"/>
      <c r="BH440" s="9"/>
      <c r="BI440" s="47"/>
      <c r="BJ440" s="47"/>
      <c r="BK440" s="47"/>
      <c r="BL440" s="47"/>
      <c r="BM440" s="49"/>
      <c r="BN440" s="49"/>
      <c r="BO440" s="49"/>
      <c r="BP440" s="49"/>
      <c r="BQ440" s="105" t="str">
        <f t="shared" si="56"/>
        <v/>
      </c>
      <c r="BR440" s="761" t="str">
        <f t="shared" si="57"/>
        <v/>
      </c>
      <c r="BS440" s="818" t="s">
        <v>278</v>
      </c>
      <c r="BT440" s="803" t="s">
        <v>305</v>
      </c>
      <c r="BU440" s="803" t="s">
        <v>278</v>
      </c>
      <c r="BV440" s="806" t="s">
        <v>278</v>
      </c>
    </row>
    <row r="441" spans="1:74" ht="117.75" x14ac:dyDescent="0.25">
      <c r="A441" s="1062"/>
      <c r="B441" s="928"/>
      <c r="C441" s="1179"/>
      <c r="D441" s="828"/>
      <c r="E441" s="831"/>
      <c r="F441" s="834"/>
      <c r="G441" s="804"/>
      <c r="H441" s="837"/>
      <c r="I441" s="798"/>
      <c r="J441" s="840"/>
      <c r="K441" s="843"/>
      <c r="L441" s="804"/>
      <c r="M441" s="874"/>
      <c r="N441" s="804"/>
      <c r="O441" s="804"/>
      <c r="P441" s="868"/>
      <c r="Q441" s="880"/>
      <c r="R441" s="798"/>
      <c r="S441" s="1372"/>
      <c r="T441" s="798"/>
      <c r="U441" s="1372"/>
      <c r="V441" s="798"/>
      <c r="W441" s="1372"/>
      <c r="X441" s="864"/>
      <c r="Y441" s="1372"/>
      <c r="Z441" s="1372"/>
      <c r="AA441" s="852"/>
      <c r="AB441" s="152">
        <v>2</v>
      </c>
      <c r="AC441" s="180" t="s">
        <v>1709</v>
      </c>
      <c r="AD441" s="180">
        <v>2</v>
      </c>
      <c r="AE441" s="151" t="s">
        <v>1620</v>
      </c>
      <c r="AF441" s="147" t="str">
        <f t="shared" si="51"/>
        <v>Probabilidad</v>
      </c>
      <c r="AG441" s="153" t="s">
        <v>216</v>
      </c>
      <c r="AH441" s="776">
        <f t="shared" si="52"/>
        <v>0.25</v>
      </c>
      <c r="AI441" s="153" t="s">
        <v>217</v>
      </c>
      <c r="AJ441" s="776">
        <f t="shared" si="53"/>
        <v>0.15</v>
      </c>
      <c r="AK441" s="149">
        <f t="shared" si="54"/>
        <v>0.4</v>
      </c>
      <c r="AL441" s="154">
        <f>IFERROR(IF(AND(AF440="Probabilidad",AF441="Probabilidad"),(AL440-(+AL440*AK441)),IF(AF441="Probabilidad",(S440-(+S440*AK441)),IF(AF441="Impacto",AL440,""))),"")</f>
        <v>0.28799999999999998</v>
      </c>
      <c r="AM441" s="154">
        <f>IFERROR(IF(AND(AF440="Impacto",AF441="Impacto"),(AM440-(+AM440*AK441)),IF(AF441="Impacto",(Y440-(+Y440*AK441)),IF(AF441="Probabilidad",AM440,""))),"")</f>
        <v>0.4</v>
      </c>
      <c r="AN441" s="155" t="s">
        <v>952</v>
      </c>
      <c r="AO441" s="155" t="s">
        <v>247</v>
      </c>
      <c r="AP441" s="155" t="s">
        <v>243</v>
      </c>
      <c r="AQ441" s="155" t="s">
        <v>221</v>
      </c>
      <c r="AR441" s="837"/>
      <c r="AS441" s="855"/>
      <c r="AT441" s="855"/>
      <c r="AU441" s="852"/>
      <c r="AV441" s="855"/>
      <c r="AW441" s="855"/>
      <c r="AX441" s="852"/>
      <c r="AY441" s="852"/>
      <c r="AZ441" s="852"/>
      <c r="BA441" s="798"/>
      <c r="BB441" s="179"/>
      <c r="BC441" s="131"/>
      <c r="BD441" s="175" t="str">
        <f t="shared" si="55"/>
        <v/>
      </c>
      <c r="BE441" s="151"/>
      <c r="BF441" s="151"/>
      <c r="BG441" s="151"/>
      <c r="BH441" s="151"/>
      <c r="BI441" s="131"/>
      <c r="BJ441" s="131"/>
      <c r="BK441" s="131"/>
      <c r="BL441" s="131"/>
      <c r="BM441" s="157"/>
      <c r="BN441" s="157"/>
      <c r="BO441" s="157"/>
      <c r="BP441" s="157"/>
      <c r="BQ441" s="158" t="str">
        <f t="shared" si="56"/>
        <v/>
      </c>
      <c r="BR441" s="762" t="str">
        <f t="shared" si="57"/>
        <v/>
      </c>
      <c r="BS441" s="819"/>
      <c r="BT441" s="804"/>
      <c r="BU441" s="804"/>
      <c r="BV441" s="807"/>
    </row>
    <row r="442" spans="1:74" ht="171.75" x14ac:dyDescent="0.25">
      <c r="A442" s="1062"/>
      <c r="B442" s="928"/>
      <c r="C442" s="1179"/>
      <c r="D442" s="828"/>
      <c r="E442" s="831"/>
      <c r="F442" s="834"/>
      <c r="G442" s="804"/>
      <c r="H442" s="837"/>
      <c r="I442" s="798"/>
      <c r="J442" s="840"/>
      <c r="K442" s="843"/>
      <c r="L442" s="804"/>
      <c r="M442" s="874"/>
      <c r="N442" s="804"/>
      <c r="O442" s="804"/>
      <c r="P442" s="868"/>
      <c r="Q442" s="880"/>
      <c r="R442" s="798"/>
      <c r="S442" s="1372"/>
      <c r="T442" s="798"/>
      <c r="U442" s="1372"/>
      <c r="V442" s="798"/>
      <c r="W442" s="1372"/>
      <c r="X442" s="864"/>
      <c r="Y442" s="1372"/>
      <c r="Z442" s="1372"/>
      <c r="AA442" s="852"/>
      <c r="AB442" s="152">
        <v>3</v>
      </c>
      <c r="AC442" s="180" t="s">
        <v>2060</v>
      </c>
      <c r="AD442" s="180" t="s">
        <v>2061</v>
      </c>
      <c r="AE442" s="151" t="s">
        <v>2062</v>
      </c>
      <c r="AF442" s="147" t="str">
        <f t="shared" si="51"/>
        <v>Impacto</v>
      </c>
      <c r="AG442" s="153" t="s">
        <v>267</v>
      </c>
      <c r="AH442" s="776">
        <f t="shared" si="52"/>
        <v>0.1</v>
      </c>
      <c r="AI442" s="153" t="s">
        <v>217</v>
      </c>
      <c r="AJ442" s="776">
        <f t="shared" si="53"/>
        <v>0.15</v>
      </c>
      <c r="AK442" s="149">
        <f t="shared" si="54"/>
        <v>0.25</v>
      </c>
      <c r="AL442" s="154">
        <f>IFERROR(IF(AND(AF441="Probabilidad",AF442="Probabilidad"),(AL441-(+AL441*AK442)),IF(AND(AF441="Impacto",AF442="Probabilidad"),(AL440-(+AL440*AK442)),IF(AF442="Impacto",AL441,""))),"")</f>
        <v>0.28799999999999998</v>
      </c>
      <c r="AM442" s="154">
        <f>IFERROR(IF(AND(AF441="Impacto",AF442="Impacto"),(AM441-(+AM441*AK442)),IF(AND(AF441="Probabilidad",AF442="Impacto"),(AM440-(+AM440*AK442)),IF(AF442="Probabilidad",AM441,""))),"")</f>
        <v>0.30000000000000004</v>
      </c>
      <c r="AN442" s="155" t="s">
        <v>218</v>
      </c>
      <c r="AO442" s="155" t="s">
        <v>296</v>
      </c>
      <c r="AP442" s="155" t="s">
        <v>243</v>
      </c>
      <c r="AQ442" s="155" t="s">
        <v>221</v>
      </c>
      <c r="AR442" s="837"/>
      <c r="AS442" s="855"/>
      <c r="AT442" s="855"/>
      <c r="AU442" s="852"/>
      <c r="AV442" s="855"/>
      <c r="AW442" s="855"/>
      <c r="AX442" s="852"/>
      <c r="AY442" s="852"/>
      <c r="AZ442" s="852"/>
      <c r="BA442" s="798"/>
      <c r="BB442" s="179"/>
      <c r="BC442" s="131"/>
      <c r="BD442" s="175" t="str">
        <f t="shared" si="55"/>
        <v/>
      </c>
      <c r="BE442" s="151"/>
      <c r="BF442" s="151"/>
      <c r="BG442" s="151"/>
      <c r="BH442" s="151"/>
      <c r="BI442" s="131"/>
      <c r="BJ442" s="131"/>
      <c r="BK442" s="131"/>
      <c r="BL442" s="131"/>
      <c r="BM442" s="157"/>
      <c r="BN442" s="157"/>
      <c r="BO442" s="157"/>
      <c r="BP442" s="157"/>
      <c r="BQ442" s="158" t="str">
        <f t="shared" si="56"/>
        <v/>
      </c>
      <c r="BR442" s="762" t="str">
        <f t="shared" si="57"/>
        <v/>
      </c>
      <c r="BS442" s="819"/>
      <c r="BT442" s="804"/>
      <c r="BU442" s="804"/>
      <c r="BV442" s="807"/>
    </row>
    <row r="443" spans="1:74" ht="171.75" x14ac:dyDescent="0.25">
      <c r="A443" s="1062"/>
      <c r="B443" s="928"/>
      <c r="C443" s="1179"/>
      <c r="D443" s="828"/>
      <c r="E443" s="831"/>
      <c r="F443" s="834"/>
      <c r="G443" s="804"/>
      <c r="H443" s="837"/>
      <c r="I443" s="798"/>
      <c r="J443" s="840"/>
      <c r="K443" s="843"/>
      <c r="L443" s="804"/>
      <c r="M443" s="874"/>
      <c r="N443" s="804"/>
      <c r="O443" s="804"/>
      <c r="P443" s="868"/>
      <c r="Q443" s="880"/>
      <c r="R443" s="798"/>
      <c r="S443" s="1372"/>
      <c r="T443" s="798"/>
      <c r="U443" s="1372"/>
      <c r="V443" s="798"/>
      <c r="W443" s="1372"/>
      <c r="X443" s="864"/>
      <c r="Y443" s="1372"/>
      <c r="Z443" s="1372"/>
      <c r="AA443" s="852"/>
      <c r="AB443" s="152">
        <v>4</v>
      </c>
      <c r="AC443" s="180" t="s">
        <v>2063</v>
      </c>
      <c r="AD443" s="180">
        <v>3</v>
      </c>
      <c r="AE443" s="151" t="s">
        <v>2062</v>
      </c>
      <c r="AF443" s="147" t="str">
        <f t="shared" si="51"/>
        <v>Probabilidad</v>
      </c>
      <c r="AG443" s="153" t="s">
        <v>286</v>
      </c>
      <c r="AH443" s="776">
        <f t="shared" si="52"/>
        <v>0.15</v>
      </c>
      <c r="AI443" s="153" t="s">
        <v>217</v>
      </c>
      <c r="AJ443" s="776">
        <f t="shared" si="53"/>
        <v>0.15</v>
      </c>
      <c r="AK443" s="149">
        <f t="shared" si="54"/>
        <v>0.3</v>
      </c>
      <c r="AL443" s="154">
        <f>IFERROR(IF(AND(AF442="Probabilidad",AF443="Probabilidad"),(AL442-(+AL442*AK443)),IF(AND(AF442="Impacto",AF443="Probabilidad"),(AL441-(+AL441*AK443)),IF(AF443="Impacto",AL442,""))),"")</f>
        <v>0.2016</v>
      </c>
      <c r="AM443" s="154">
        <f>IFERROR(IF(AND(AF442="Impacto",AF443="Impacto"),(AM442-(+AM442*AK443)),IF(AND(AF442="Probabilidad",AF443="Impacto"),(AM441-(+AM441*AK443)),IF(AF443="Probabilidad",AM442,""))),"")</f>
        <v>0.30000000000000004</v>
      </c>
      <c r="AN443" s="155" t="s">
        <v>218</v>
      </c>
      <c r="AO443" s="155" t="s">
        <v>296</v>
      </c>
      <c r="AP443" s="155" t="s">
        <v>243</v>
      </c>
      <c r="AQ443" s="155" t="s">
        <v>221</v>
      </c>
      <c r="AR443" s="837"/>
      <c r="AS443" s="855"/>
      <c r="AT443" s="855"/>
      <c r="AU443" s="852"/>
      <c r="AV443" s="855"/>
      <c r="AW443" s="855"/>
      <c r="AX443" s="852"/>
      <c r="AY443" s="852"/>
      <c r="AZ443" s="852"/>
      <c r="BA443" s="798"/>
      <c r="BB443" s="179"/>
      <c r="BC443" s="131"/>
      <c r="BD443" s="175" t="str">
        <f t="shared" si="55"/>
        <v/>
      </c>
      <c r="BE443" s="151"/>
      <c r="BF443" s="151"/>
      <c r="BG443" s="151"/>
      <c r="BH443" s="151"/>
      <c r="BI443" s="131"/>
      <c r="BJ443" s="131"/>
      <c r="BK443" s="131"/>
      <c r="BL443" s="131"/>
      <c r="BM443" s="157"/>
      <c r="BN443" s="157"/>
      <c r="BO443" s="157"/>
      <c r="BP443" s="157"/>
      <c r="BQ443" s="158" t="str">
        <f t="shared" si="56"/>
        <v/>
      </c>
      <c r="BR443" s="762" t="str">
        <f t="shared" si="57"/>
        <v/>
      </c>
      <c r="BS443" s="819"/>
      <c r="BT443" s="804"/>
      <c r="BU443" s="804"/>
      <c r="BV443" s="807"/>
    </row>
    <row r="444" spans="1:74" ht="171.75" x14ac:dyDescent="0.25">
      <c r="A444" s="1062"/>
      <c r="B444" s="928"/>
      <c r="C444" s="1179"/>
      <c r="D444" s="828"/>
      <c r="E444" s="831"/>
      <c r="F444" s="834"/>
      <c r="G444" s="804"/>
      <c r="H444" s="837"/>
      <c r="I444" s="798"/>
      <c r="J444" s="840"/>
      <c r="K444" s="843"/>
      <c r="L444" s="804"/>
      <c r="M444" s="874"/>
      <c r="N444" s="804"/>
      <c r="O444" s="804"/>
      <c r="P444" s="868"/>
      <c r="Q444" s="880"/>
      <c r="R444" s="798"/>
      <c r="S444" s="1372"/>
      <c r="T444" s="798"/>
      <c r="U444" s="1372"/>
      <c r="V444" s="798"/>
      <c r="W444" s="1372"/>
      <c r="X444" s="864"/>
      <c r="Y444" s="1372"/>
      <c r="Z444" s="1372"/>
      <c r="AA444" s="852"/>
      <c r="AB444" s="152">
        <v>5</v>
      </c>
      <c r="AC444" s="181" t="s">
        <v>1591</v>
      </c>
      <c r="AD444" s="181">
        <v>1</v>
      </c>
      <c r="AE444" s="29" t="s">
        <v>1899</v>
      </c>
      <c r="AF444" s="147" t="str">
        <f t="shared" si="51"/>
        <v>Probabilidad</v>
      </c>
      <c r="AG444" s="153" t="s">
        <v>286</v>
      </c>
      <c r="AH444" s="776">
        <f t="shared" si="52"/>
        <v>0.15</v>
      </c>
      <c r="AI444" s="153" t="s">
        <v>814</v>
      </c>
      <c r="AJ444" s="776">
        <f t="shared" si="53"/>
        <v>0.25</v>
      </c>
      <c r="AK444" s="149">
        <f t="shared" si="54"/>
        <v>0.4</v>
      </c>
      <c r="AL444" s="154">
        <f>IFERROR(IF(AND(AF443="Probabilidad",AF444="Probabilidad"),(AL443-(+AL443*AK444)),IF(AND(AF443="Impacto",AF444="Probabilidad"),(AL442-(+AL442*AK444)),IF(AF444="Impacto",AL443,""))),"")</f>
        <v>0.12096</v>
      </c>
      <c r="AM444" s="154">
        <f>IFERROR(IF(AND(AF443="Impacto",AF444="Impacto"),(AM443-(+AM443*AK444)),IF(AND(AF443="Probabilidad",AF444="Impacto"),(AM442-(+AM442*AK444)),IF(AF444="Probabilidad",AM443,""))),"")</f>
        <v>0.30000000000000004</v>
      </c>
      <c r="AN444" s="155" t="s">
        <v>952</v>
      </c>
      <c r="AO444" s="155" t="s">
        <v>296</v>
      </c>
      <c r="AP444" s="155" t="s">
        <v>243</v>
      </c>
      <c r="AQ444" s="155" t="s">
        <v>221</v>
      </c>
      <c r="AR444" s="837"/>
      <c r="AS444" s="855"/>
      <c r="AT444" s="855"/>
      <c r="AU444" s="852"/>
      <c r="AV444" s="855"/>
      <c r="AW444" s="855"/>
      <c r="AX444" s="852"/>
      <c r="AY444" s="852"/>
      <c r="AZ444" s="852"/>
      <c r="BA444" s="798"/>
      <c r="BB444" s="179"/>
      <c r="BC444" s="131"/>
      <c r="BD444" s="175" t="str">
        <f t="shared" si="55"/>
        <v/>
      </c>
      <c r="BE444" s="151"/>
      <c r="BF444" s="151"/>
      <c r="BG444" s="151"/>
      <c r="BH444" s="151"/>
      <c r="BI444" s="131"/>
      <c r="BJ444" s="131"/>
      <c r="BK444" s="131"/>
      <c r="BL444" s="131"/>
      <c r="BM444" s="157"/>
      <c r="BN444" s="157"/>
      <c r="BO444" s="157"/>
      <c r="BP444" s="157"/>
      <c r="BQ444" s="158" t="str">
        <f t="shared" si="56"/>
        <v/>
      </c>
      <c r="BR444" s="762" t="str">
        <f t="shared" si="57"/>
        <v/>
      </c>
      <c r="BS444" s="819"/>
      <c r="BT444" s="804"/>
      <c r="BU444" s="804"/>
      <c r="BV444" s="807"/>
    </row>
    <row r="445" spans="1:74" ht="172.5" thickBot="1" x14ac:dyDescent="0.3">
      <c r="A445" s="1062"/>
      <c r="B445" s="928"/>
      <c r="C445" s="1179"/>
      <c r="D445" s="829"/>
      <c r="E445" s="832"/>
      <c r="F445" s="835"/>
      <c r="G445" s="805"/>
      <c r="H445" s="838"/>
      <c r="I445" s="799"/>
      <c r="J445" s="841"/>
      <c r="K445" s="844"/>
      <c r="L445" s="805"/>
      <c r="M445" s="875"/>
      <c r="N445" s="805"/>
      <c r="O445" s="805"/>
      <c r="P445" s="869"/>
      <c r="Q445" s="881"/>
      <c r="R445" s="799"/>
      <c r="S445" s="1373"/>
      <c r="T445" s="799"/>
      <c r="U445" s="1373"/>
      <c r="V445" s="799"/>
      <c r="W445" s="1373"/>
      <c r="X445" s="865"/>
      <c r="Y445" s="1373"/>
      <c r="Z445" s="1373"/>
      <c r="AA445" s="853"/>
      <c r="AB445" s="164">
        <v>6</v>
      </c>
      <c r="AC445" s="162" t="s">
        <v>1901</v>
      </c>
      <c r="AD445" s="162" t="s">
        <v>2064</v>
      </c>
      <c r="AE445" s="162" t="s">
        <v>2062</v>
      </c>
      <c r="AF445" s="177" t="str">
        <f t="shared" si="51"/>
        <v>Probabilidad</v>
      </c>
      <c r="AG445" s="165" t="s">
        <v>216</v>
      </c>
      <c r="AH445" s="777">
        <f t="shared" si="52"/>
        <v>0.25</v>
      </c>
      <c r="AI445" s="165" t="s">
        <v>217</v>
      </c>
      <c r="AJ445" s="777">
        <f t="shared" si="53"/>
        <v>0.15</v>
      </c>
      <c r="AK445" s="166">
        <f t="shared" si="54"/>
        <v>0.4</v>
      </c>
      <c r="AL445" s="154">
        <f>IFERROR(IF(AND(AF444="Probabilidad",AF445="Probabilidad"),(AL444-(+AL444*AK445)),IF(AND(AF444="Impacto",AF445="Probabilidad"),(AL443-(+AL443*AK445)),IF(AF445="Impacto",AL444,""))),"")</f>
        <v>7.2576000000000002E-2</v>
      </c>
      <c r="AM445" s="154">
        <f>IFERROR(IF(AND(AF444="Impacto",AF445="Impacto"),(AM444-(+AM444*AK445)),IF(AND(AF444="Probabilidad",AF445="Impacto"),(AM443-(+AM443*AK445)),IF(AF445="Probabilidad",AM444,""))),"")</f>
        <v>0.30000000000000004</v>
      </c>
      <c r="AN445" s="52" t="s">
        <v>218</v>
      </c>
      <c r="AO445" s="52" t="s">
        <v>296</v>
      </c>
      <c r="AP445" s="52" t="s">
        <v>243</v>
      </c>
      <c r="AQ445" s="52" t="s">
        <v>221</v>
      </c>
      <c r="AR445" s="838"/>
      <c r="AS445" s="856"/>
      <c r="AT445" s="856"/>
      <c r="AU445" s="853"/>
      <c r="AV445" s="856"/>
      <c r="AW445" s="856"/>
      <c r="AX445" s="853"/>
      <c r="AY445" s="853"/>
      <c r="AZ445" s="853"/>
      <c r="BA445" s="799"/>
      <c r="BB445" s="314"/>
      <c r="BC445" s="169"/>
      <c r="BD445" s="178" t="str">
        <f t="shared" si="55"/>
        <v/>
      </c>
      <c r="BE445" s="162"/>
      <c r="BF445" s="162"/>
      <c r="BG445" s="162"/>
      <c r="BH445" s="162"/>
      <c r="BI445" s="169"/>
      <c r="BJ445" s="169"/>
      <c r="BK445" s="169"/>
      <c r="BL445" s="169"/>
      <c r="BM445" s="170"/>
      <c r="BN445" s="170"/>
      <c r="BO445" s="170"/>
      <c r="BP445" s="170"/>
      <c r="BQ445" s="171" t="str">
        <f t="shared" si="56"/>
        <v/>
      </c>
      <c r="BR445" s="764" t="str">
        <f t="shared" si="57"/>
        <v/>
      </c>
      <c r="BS445" s="820"/>
      <c r="BT445" s="805"/>
      <c r="BU445" s="805"/>
      <c r="BV445" s="808"/>
    </row>
    <row r="446" spans="1:74" ht="146.25" customHeight="1" thickBot="1" x14ac:dyDescent="0.3">
      <c r="A446" s="1062"/>
      <c r="B446" s="928"/>
      <c r="C446" s="1179"/>
      <c r="D446" s="827" t="s">
        <v>1533</v>
      </c>
      <c r="E446" s="830" t="s">
        <v>996</v>
      </c>
      <c r="F446" s="833">
        <v>4</v>
      </c>
      <c r="G446" s="803" t="s">
        <v>2056</v>
      </c>
      <c r="H446" s="836" t="s">
        <v>1373</v>
      </c>
      <c r="I446" s="797" t="s">
        <v>1344</v>
      </c>
      <c r="J446" s="839" t="s">
        <v>3044</v>
      </c>
      <c r="K446" s="842" t="s">
        <v>324</v>
      </c>
      <c r="L446" s="803" t="s">
        <v>618</v>
      </c>
      <c r="M446" s="873" t="s">
        <v>1535</v>
      </c>
      <c r="N446" s="803" t="s">
        <v>2065</v>
      </c>
      <c r="O446" s="803" t="s">
        <v>2066</v>
      </c>
      <c r="P446" s="867" t="s">
        <v>609</v>
      </c>
      <c r="Q446" s="1374" t="s">
        <v>609</v>
      </c>
      <c r="R446" s="797" t="s">
        <v>353</v>
      </c>
      <c r="S446" s="1371">
        <f>IF(R446="Muy Alta",100%,IF(R446="Alta",80%,IF(R446="Media",60%,IF(R446="Baja",40%,IF(R446="Muy Baja",20%,"")))))</f>
        <v>0.8</v>
      </c>
      <c r="T446" s="797" t="s">
        <v>328</v>
      </c>
      <c r="U446" s="1371">
        <f>IF(T446="Catastrófico",100%,IF(T446="Mayor",80%,IF(T446="Moderado",60%,IF(T446="Menor",40%,IF(T446="Leve",20%,"")))))</f>
        <v>0.2</v>
      </c>
      <c r="V446" s="797" t="s">
        <v>213</v>
      </c>
      <c r="W446" s="1371">
        <f>IF(V446="Catastrófico",100%,IF(V446="Mayor",80%,IF(V446="Moderado",60%,IF(V446="Menor",40%,IF(V446="Leve",20%,"")))))</f>
        <v>0.6</v>
      </c>
      <c r="X446" s="863" t="str">
        <f>IF(Y446=100%,"Catastrófico",IF(Y446=80%,"Mayor",IF(Y446=60%,"Moderado",IF(Y446=40%,"Menor",IF(Y446=20%,"Leve","")))))</f>
        <v>Moderado</v>
      </c>
      <c r="Y446" s="1371">
        <f>IF(AND(U446="",W446=""),"",MAX(U446,W446))</f>
        <v>0.6</v>
      </c>
      <c r="Z446" s="1371" t="str">
        <f>CONCATENATE(R446,X446)</f>
        <v>AltaModerado</v>
      </c>
      <c r="AA446" s="851" t="str">
        <f>IF(Z446="Muy AltaLeve","Alto",IF(Z446="Muy AltaMenor","Alto",IF(Z446="Muy AltaModerado","Alto",IF(Z446="Muy AltaMayor","Alto",IF(Z446="Muy AltaCatastrófico","Extremo",IF(Z446="AltaLeve","Moderado",IF(Z446="AltaMenor","Moderado",IF(Z446="AltaModerado","Alto",IF(Z446="AltaMayor","Alto",IF(Z446="AltaCatastrófico","Extremo",IF(Z446="MediaLeve","Moderado",IF(Z446="MediaMenor","Moderado",IF(Z446="MediaModerado","Moderado",IF(Z446="MediaMayor","Alto",IF(Z446="MediaCatastrófico","Extremo",IF(Z446="BajaLeve","Bajo",IF(Z446="BajaMenor","Moderado",IF(Z446="BajaModerado","Moderado",IF(Z446="BajaMayor","Alto",IF(Z446="BajaCatastrófico","Extremo",IF(Z446="Muy BajaLeve","Bajo",IF(Z446="Muy BajaMenor","Bajo",IF(Z446="Muy BajaModerado","Moderado",IF(Z446="Muy BajaMayor","Alto",IF(Z446="Muy BajaCatastrófico","Extremo","")))))))))))))))))))))))))</f>
        <v>Alto</v>
      </c>
      <c r="AB446" s="98">
        <v>1</v>
      </c>
      <c r="AC446" s="9" t="s">
        <v>2067</v>
      </c>
      <c r="AD446" s="9">
        <v>1.2</v>
      </c>
      <c r="AE446" s="9" t="s">
        <v>1750</v>
      </c>
      <c r="AF446" s="100" t="str">
        <f t="shared" si="51"/>
        <v>Probabilidad</v>
      </c>
      <c r="AG446" s="10" t="s">
        <v>216</v>
      </c>
      <c r="AH446" s="775">
        <f t="shared" si="52"/>
        <v>0.25</v>
      </c>
      <c r="AI446" s="10" t="s">
        <v>814</v>
      </c>
      <c r="AJ446" s="775">
        <f t="shared" si="53"/>
        <v>0.25</v>
      </c>
      <c r="AK446" s="102">
        <f t="shared" si="54"/>
        <v>0.5</v>
      </c>
      <c r="AL446" s="101">
        <f>IFERROR(IF(AF446="Probabilidad",(S446-(+S446*AK446)),IF(AF446="Impacto",S446,"")),"")</f>
        <v>0.4</v>
      </c>
      <c r="AM446" s="101">
        <f>IFERROR(IF(AF446="Impacto",(Y446-(+Y446*AK446)),IF(AF446="Probabilidad",Y446,"")),"")</f>
        <v>0.6</v>
      </c>
      <c r="AN446" s="51" t="s">
        <v>218</v>
      </c>
      <c r="AO446" s="51" t="s">
        <v>219</v>
      </c>
      <c r="AP446" s="51" t="s">
        <v>243</v>
      </c>
      <c r="AQ446" s="51" t="s">
        <v>221</v>
      </c>
      <c r="AR446" s="866" t="s">
        <v>2068</v>
      </c>
      <c r="AS446" s="854">
        <f>S446</f>
        <v>0.8</v>
      </c>
      <c r="AT446" s="854">
        <f>IF(AL446="","",MIN(AL446:AL451))</f>
        <v>5.183999999999999E-2</v>
      </c>
      <c r="AU446" s="851" t="str">
        <f>IFERROR(IF(AT446="","",IF(AT446&lt;=0.2,"Muy Baja",IF(AT446&lt;=0.4,"Baja",IF(AT446&lt;=0.6,"Media",IF(AT446&lt;=0.8,"Alta","Muy Alta"))))),"")</f>
        <v>Muy Baja</v>
      </c>
      <c r="AV446" s="854">
        <f>Y446</f>
        <v>0.6</v>
      </c>
      <c r="AW446" s="854">
        <f>IF(AM446="","",MIN(AM446:AM451))</f>
        <v>0.44999999999999996</v>
      </c>
      <c r="AX446" s="851" t="str">
        <f>IFERROR(IF(AW446="","",IF(AW446&lt;=0.2,"Leve",IF(AW446&lt;=0.4,"Menor",IF(AW446&lt;=0.6,"Moderado",IF(AW446&lt;=0.8,"Mayor","Catastrófico"))))),"")</f>
        <v>Moderado</v>
      </c>
      <c r="AY446" s="851" t="str">
        <f>AA446</f>
        <v>Alto</v>
      </c>
      <c r="AZ446" s="851" t="str">
        <f>IFERROR(IF(OR(AND(AU446="Muy Baja",AX446="Leve"),AND(AU446="Muy Baja",AX446="Menor"),AND(AU446="Baja",AX446="Leve")),"Bajo",IF(OR(AND(AU446="Muy baja",AX446="Moderado"),AND(AU446="Baja",AX446="Menor"),AND(AU446="Baja",AX446="Moderado"),AND(AU446="Media",AX446="Leve"),AND(AU446="Media",AX446="Menor"),AND(AU446="Media",AX446="Moderado"),AND(AU446="Alta",AX446="Leve"),AND(AU446="Alta",AX446="Menor")),"Moderado",IF(OR(AND(AU446="Muy Baja",AX446="Mayor"),AND(AU446="Baja",AX446="Mayor"),AND(AU446="Media",AX446="Mayor"),AND(AU446="Alta",AX446="Moderado"),AND(AU446="Alta",AX446="Mayor"),AND(AU446="Muy Alta",AX446="Leve"),AND(AU446="Muy Alta",AX446="Menor"),AND(AU446="Muy Alta",AX446="Moderado"),AND(AU446="Muy Alta",AX446="Mayor")),"Alto",IF(OR(AND(AU446="Muy Baja",AX446="Catastrófico"),AND(AU446="Baja",AX446="Catastrófico"),AND(AU446="Media",AX446="Catastrófico"),AND(AU446="Alta",AX446="Catastrófico"),AND(AU446="Muy Alta",AX446="Catastrófico")),"Extremo","")))),"")</f>
        <v>Moderado</v>
      </c>
      <c r="BA446" s="797" t="s">
        <v>223</v>
      </c>
      <c r="BB446" s="47" t="s">
        <v>2069</v>
      </c>
      <c r="BC446" s="47" t="s">
        <v>2046</v>
      </c>
      <c r="BD446" s="104">
        <f t="shared" si="55"/>
        <v>2</v>
      </c>
      <c r="BE446" s="9">
        <v>1</v>
      </c>
      <c r="BF446" s="9"/>
      <c r="BG446" s="9">
        <v>1</v>
      </c>
      <c r="BH446" s="9"/>
      <c r="BI446" s="47" t="s">
        <v>1885</v>
      </c>
      <c r="BJ446" s="47" t="s">
        <v>2047</v>
      </c>
      <c r="BK446" s="47" t="s">
        <v>2926</v>
      </c>
      <c r="BL446" s="47" t="s">
        <v>2927</v>
      </c>
      <c r="BM446" s="49">
        <v>1</v>
      </c>
      <c r="BN446" s="49"/>
      <c r="BO446" s="49"/>
      <c r="BP446" s="49"/>
      <c r="BQ446" s="105">
        <f t="shared" si="56"/>
        <v>1</v>
      </c>
      <c r="BR446" s="761">
        <f t="shared" si="57"/>
        <v>0.5</v>
      </c>
      <c r="BS446" s="818" t="s">
        <v>278</v>
      </c>
      <c r="BT446" s="803" t="s">
        <v>305</v>
      </c>
      <c r="BU446" s="803" t="s">
        <v>278</v>
      </c>
      <c r="BV446" s="806" t="s">
        <v>278</v>
      </c>
    </row>
    <row r="447" spans="1:74" ht="171.75" x14ac:dyDescent="0.25">
      <c r="A447" s="1062"/>
      <c r="B447" s="928"/>
      <c r="C447" s="1179"/>
      <c r="D447" s="828"/>
      <c r="E447" s="831"/>
      <c r="F447" s="834"/>
      <c r="G447" s="804"/>
      <c r="H447" s="837"/>
      <c r="I447" s="798"/>
      <c r="J447" s="840"/>
      <c r="K447" s="843"/>
      <c r="L447" s="804"/>
      <c r="M447" s="874"/>
      <c r="N447" s="804"/>
      <c r="O447" s="804"/>
      <c r="P447" s="868"/>
      <c r="Q447" s="1375"/>
      <c r="R447" s="798"/>
      <c r="S447" s="1372"/>
      <c r="T447" s="798"/>
      <c r="U447" s="1372"/>
      <c r="V447" s="798"/>
      <c r="W447" s="1372"/>
      <c r="X447" s="864"/>
      <c r="Y447" s="1372"/>
      <c r="Z447" s="1372"/>
      <c r="AA447" s="852"/>
      <c r="AB447" s="152">
        <v>2</v>
      </c>
      <c r="AC447" s="151" t="s">
        <v>2070</v>
      </c>
      <c r="AD447" s="151">
        <v>1.2</v>
      </c>
      <c r="AE447" s="9" t="s">
        <v>1750</v>
      </c>
      <c r="AF447" s="147" t="str">
        <f t="shared" si="51"/>
        <v>Probabilidad</v>
      </c>
      <c r="AG447" s="153" t="s">
        <v>216</v>
      </c>
      <c r="AH447" s="776">
        <f t="shared" si="52"/>
        <v>0.25</v>
      </c>
      <c r="AI447" s="153" t="s">
        <v>217</v>
      </c>
      <c r="AJ447" s="776">
        <f t="shared" si="53"/>
        <v>0.15</v>
      </c>
      <c r="AK447" s="149">
        <f t="shared" si="54"/>
        <v>0.4</v>
      </c>
      <c r="AL447" s="154">
        <f>IFERROR(IF(AND(AF446="Probabilidad",AF447="Probabilidad"),(AL446-(+AL446*AK447)),IF(AF447="Probabilidad",(S446-(+S446*AK447)),IF(AF447="Impacto",AL446,""))),"")</f>
        <v>0.24</v>
      </c>
      <c r="AM447" s="154">
        <f>IFERROR(IF(AND(AF446="Impacto",AF447="Impacto"),(AM446-(+AM446*AK447)),IF(AF447="Impacto",(Y446-(+Y446*AK447)),IF(AF447="Probabilidad",AM446,""))),"")</f>
        <v>0.6</v>
      </c>
      <c r="AN447" s="155" t="s">
        <v>218</v>
      </c>
      <c r="AO447" s="155" t="s">
        <v>296</v>
      </c>
      <c r="AP447" s="155" t="s">
        <v>243</v>
      </c>
      <c r="AQ447" s="155" t="s">
        <v>221</v>
      </c>
      <c r="AR447" s="837"/>
      <c r="AS447" s="855"/>
      <c r="AT447" s="855"/>
      <c r="AU447" s="852"/>
      <c r="AV447" s="855"/>
      <c r="AW447" s="855"/>
      <c r="AX447" s="852"/>
      <c r="AY447" s="852"/>
      <c r="AZ447" s="852"/>
      <c r="BA447" s="798"/>
      <c r="BB447" s="131"/>
      <c r="BC447" s="131"/>
      <c r="BD447" s="175" t="str">
        <f t="shared" si="55"/>
        <v/>
      </c>
      <c r="BE447" s="151"/>
      <c r="BF447" s="151"/>
      <c r="BG447" s="151"/>
      <c r="BH447" s="151"/>
      <c r="BI447" s="131"/>
      <c r="BJ447" s="131"/>
      <c r="BK447" s="131"/>
      <c r="BL447" s="131"/>
      <c r="BM447" s="157"/>
      <c r="BN447" s="157"/>
      <c r="BO447" s="157"/>
      <c r="BP447" s="157"/>
      <c r="BQ447" s="158" t="str">
        <f t="shared" si="56"/>
        <v/>
      </c>
      <c r="BR447" s="762" t="str">
        <f t="shared" si="57"/>
        <v/>
      </c>
      <c r="BS447" s="819"/>
      <c r="BT447" s="804"/>
      <c r="BU447" s="804"/>
      <c r="BV447" s="807"/>
    </row>
    <row r="448" spans="1:74" ht="145.5" x14ac:dyDescent="0.25">
      <c r="A448" s="1062"/>
      <c r="B448" s="928"/>
      <c r="C448" s="1179"/>
      <c r="D448" s="828"/>
      <c r="E448" s="831"/>
      <c r="F448" s="834"/>
      <c r="G448" s="804"/>
      <c r="H448" s="837"/>
      <c r="I448" s="798"/>
      <c r="J448" s="840"/>
      <c r="K448" s="843"/>
      <c r="L448" s="804"/>
      <c r="M448" s="874"/>
      <c r="N448" s="804"/>
      <c r="O448" s="804"/>
      <c r="P448" s="868"/>
      <c r="Q448" s="1375"/>
      <c r="R448" s="798"/>
      <c r="S448" s="1372"/>
      <c r="T448" s="798"/>
      <c r="U448" s="1372"/>
      <c r="V448" s="798"/>
      <c r="W448" s="1372"/>
      <c r="X448" s="864"/>
      <c r="Y448" s="1372"/>
      <c r="Z448" s="1372"/>
      <c r="AA448" s="852"/>
      <c r="AB448" s="152">
        <v>3</v>
      </c>
      <c r="AC448" s="151" t="s">
        <v>2071</v>
      </c>
      <c r="AD448" s="151">
        <v>2</v>
      </c>
      <c r="AE448" s="151" t="s">
        <v>1750</v>
      </c>
      <c r="AF448" s="147" t="str">
        <f t="shared" si="51"/>
        <v>Impacto</v>
      </c>
      <c r="AG448" s="153" t="s">
        <v>267</v>
      </c>
      <c r="AH448" s="776">
        <f t="shared" si="52"/>
        <v>0.1</v>
      </c>
      <c r="AI448" s="153" t="s">
        <v>217</v>
      </c>
      <c r="AJ448" s="776">
        <f t="shared" si="53"/>
        <v>0.15</v>
      </c>
      <c r="AK448" s="149">
        <f t="shared" si="54"/>
        <v>0.25</v>
      </c>
      <c r="AL448" s="154">
        <f>IFERROR(IF(AND(AF447="Probabilidad",AF448="Probabilidad"),(AL447-(+AL447*AK448)),IF(AND(AF447="Impacto",AF448="Probabilidad"),(AL446-(+AL446*AK448)),IF(AF448="Impacto",AL447,""))),"")</f>
        <v>0.24</v>
      </c>
      <c r="AM448" s="154">
        <f>IFERROR(IF(AND(AF447="Impacto",AF448="Impacto"),(AM447-(+AM447*AK448)),IF(AND(AF447="Probabilidad",AF448="Impacto"),(AM446-(+AM446*AK448)),IF(AF448="Probabilidad",AM447,""))),"")</f>
        <v>0.44999999999999996</v>
      </c>
      <c r="AN448" s="155" t="s">
        <v>218</v>
      </c>
      <c r="AO448" s="155" t="s">
        <v>475</v>
      </c>
      <c r="AP448" s="155" t="s">
        <v>243</v>
      </c>
      <c r="AQ448" s="155" t="s">
        <v>221</v>
      </c>
      <c r="AR448" s="837"/>
      <c r="AS448" s="855"/>
      <c r="AT448" s="855"/>
      <c r="AU448" s="852"/>
      <c r="AV448" s="855"/>
      <c r="AW448" s="855"/>
      <c r="AX448" s="852"/>
      <c r="AY448" s="852"/>
      <c r="AZ448" s="852"/>
      <c r="BA448" s="798"/>
      <c r="BB448" s="131"/>
      <c r="BC448" s="131"/>
      <c r="BD448" s="175" t="str">
        <f t="shared" si="55"/>
        <v/>
      </c>
      <c r="BE448" s="151"/>
      <c r="BF448" s="151"/>
      <c r="BG448" s="151"/>
      <c r="BH448" s="151"/>
      <c r="BI448" s="131"/>
      <c r="BJ448" s="131"/>
      <c r="BK448" s="131"/>
      <c r="BL448" s="131"/>
      <c r="BM448" s="157"/>
      <c r="BN448" s="157"/>
      <c r="BO448" s="157"/>
      <c r="BP448" s="157"/>
      <c r="BQ448" s="158" t="str">
        <f t="shared" si="56"/>
        <v/>
      </c>
      <c r="BR448" s="762" t="str">
        <f t="shared" si="57"/>
        <v/>
      </c>
      <c r="BS448" s="819"/>
      <c r="BT448" s="804"/>
      <c r="BU448" s="804"/>
      <c r="BV448" s="807"/>
    </row>
    <row r="449" spans="1:74" ht="171.75" x14ac:dyDescent="0.25">
      <c r="A449" s="1062"/>
      <c r="B449" s="928"/>
      <c r="C449" s="1179"/>
      <c r="D449" s="828"/>
      <c r="E449" s="831"/>
      <c r="F449" s="834"/>
      <c r="G449" s="804"/>
      <c r="H449" s="837"/>
      <c r="I449" s="798"/>
      <c r="J449" s="840"/>
      <c r="K449" s="843"/>
      <c r="L449" s="804"/>
      <c r="M449" s="874"/>
      <c r="N449" s="804"/>
      <c r="O449" s="804"/>
      <c r="P449" s="868"/>
      <c r="Q449" s="1375"/>
      <c r="R449" s="798"/>
      <c r="S449" s="1372"/>
      <c r="T449" s="798"/>
      <c r="U449" s="1372"/>
      <c r="V449" s="798"/>
      <c r="W449" s="1372"/>
      <c r="X449" s="864"/>
      <c r="Y449" s="1372"/>
      <c r="Z449" s="1372"/>
      <c r="AA449" s="852"/>
      <c r="AB449" s="152">
        <v>4</v>
      </c>
      <c r="AC449" s="151" t="s">
        <v>2928</v>
      </c>
      <c r="AD449" s="151">
        <v>1</v>
      </c>
      <c r="AE449" s="151" t="s">
        <v>1750</v>
      </c>
      <c r="AF449" s="147" t="str">
        <f t="shared" si="51"/>
        <v>Probabilidad</v>
      </c>
      <c r="AG449" s="153" t="s">
        <v>216</v>
      </c>
      <c r="AH449" s="776">
        <f t="shared" si="52"/>
        <v>0.25</v>
      </c>
      <c r="AI449" s="153" t="s">
        <v>217</v>
      </c>
      <c r="AJ449" s="776">
        <f t="shared" si="53"/>
        <v>0.15</v>
      </c>
      <c r="AK449" s="149">
        <f t="shared" si="54"/>
        <v>0.4</v>
      </c>
      <c r="AL449" s="154">
        <f>IFERROR(IF(AND(AF448="Probabilidad",AF449="Probabilidad"),(AL448-(+AL448*AK449)),IF(AND(AF448="Impacto",AF449="Probabilidad"),(AL447-(+AL447*AK449)),IF(AF449="Impacto",AL448,""))),"")</f>
        <v>0.14399999999999999</v>
      </c>
      <c r="AM449" s="154">
        <f>IFERROR(IF(AND(AF448="Impacto",AF449="Impacto"),(AM448-(+AM448*AK449)),IF(AND(AF448="Probabilidad",AF449="Impacto"),(AM447-(+AM447*AK449)),IF(AF449="Probabilidad",AM448,""))),"")</f>
        <v>0.44999999999999996</v>
      </c>
      <c r="AN449" s="155" t="s">
        <v>218</v>
      </c>
      <c r="AO449" s="155" t="s">
        <v>296</v>
      </c>
      <c r="AP449" s="155" t="s">
        <v>243</v>
      </c>
      <c r="AQ449" s="155" t="s">
        <v>221</v>
      </c>
      <c r="AR449" s="837"/>
      <c r="AS449" s="855"/>
      <c r="AT449" s="855"/>
      <c r="AU449" s="852"/>
      <c r="AV449" s="855"/>
      <c r="AW449" s="855"/>
      <c r="AX449" s="852"/>
      <c r="AY449" s="852"/>
      <c r="AZ449" s="852"/>
      <c r="BA449" s="798"/>
      <c r="BB449" s="131"/>
      <c r="BC449" s="131"/>
      <c r="BD449" s="175" t="str">
        <f t="shared" si="55"/>
        <v/>
      </c>
      <c r="BE449" s="151"/>
      <c r="BF449" s="151"/>
      <c r="BG449" s="151"/>
      <c r="BH449" s="151"/>
      <c r="BI449" s="131"/>
      <c r="BJ449" s="131"/>
      <c r="BK449" s="131"/>
      <c r="BL449" s="131"/>
      <c r="BM449" s="157"/>
      <c r="BN449" s="157"/>
      <c r="BO449" s="157"/>
      <c r="BP449" s="157"/>
      <c r="BQ449" s="158" t="str">
        <f t="shared" si="56"/>
        <v/>
      </c>
      <c r="BR449" s="762" t="str">
        <f t="shared" si="57"/>
        <v/>
      </c>
      <c r="BS449" s="819"/>
      <c r="BT449" s="804"/>
      <c r="BU449" s="804"/>
      <c r="BV449" s="807"/>
    </row>
    <row r="450" spans="1:74" ht="171.75" x14ac:dyDescent="0.25">
      <c r="A450" s="1062"/>
      <c r="B450" s="928"/>
      <c r="C450" s="1179"/>
      <c r="D450" s="828"/>
      <c r="E450" s="831"/>
      <c r="F450" s="834"/>
      <c r="G450" s="804"/>
      <c r="H450" s="837"/>
      <c r="I450" s="798"/>
      <c r="J450" s="840"/>
      <c r="K450" s="843"/>
      <c r="L450" s="804"/>
      <c r="M450" s="874"/>
      <c r="N450" s="804"/>
      <c r="O450" s="804"/>
      <c r="P450" s="868"/>
      <c r="Q450" s="1375"/>
      <c r="R450" s="798"/>
      <c r="S450" s="1372"/>
      <c r="T450" s="798"/>
      <c r="U450" s="1372"/>
      <c r="V450" s="798"/>
      <c r="W450" s="1372"/>
      <c r="X450" s="864"/>
      <c r="Y450" s="1372"/>
      <c r="Z450" s="1372"/>
      <c r="AA450" s="852"/>
      <c r="AB450" s="152">
        <v>5</v>
      </c>
      <c r="AC450" s="151" t="s">
        <v>2072</v>
      </c>
      <c r="AD450" s="151" t="s">
        <v>1991</v>
      </c>
      <c r="AE450" s="151" t="s">
        <v>2062</v>
      </c>
      <c r="AF450" s="147" t="str">
        <f t="shared" si="51"/>
        <v>Probabilidad</v>
      </c>
      <c r="AG450" s="153" t="s">
        <v>216</v>
      </c>
      <c r="AH450" s="776">
        <f t="shared" si="52"/>
        <v>0.25</v>
      </c>
      <c r="AI450" s="153" t="s">
        <v>217</v>
      </c>
      <c r="AJ450" s="776">
        <f t="shared" si="53"/>
        <v>0.15</v>
      </c>
      <c r="AK450" s="149">
        <f t="shared" si="54"/>
        <v>0.4</v>
      </c>
      <c r="AL450" s="154">
        <f>IFERROR(IF(AND(AF449="Probabilidad",AF450="Probabilidad"),(AL449-(+AL449*AK450)),IF(AND(AF449="Impacto",AF450="Probabilidad"),(AL448-(+AL448*AK450)),IF(AF450="Impacto",AL449,""))),"")</f>
        <v>8.6399999999999991E-2</v>
      </c>
      <c r="AM450" s="154">
        <f>IFERROR(IF(AND(AF449="Impacto",AF450="Impacto"),(AM449-(+AM449*AK450)),IF(AND(AF449="Probabilidad",AF450="Impacto"),(AM448-(+AM448*AK450)),IF(AF450="Probabilidad",AM449,""))),"")</f>
        <v>0.44999999999999996</v>
      </c>
      <c r="AN450" s="155" t="s">
        <v>218</v>
      </c>
      <c r="AO450" s="155" t="s">
        <v>296</v>
      </c>
      <c r="AP450" s="155" t="s">
        <v>243</v>
      </c>
      <c r="AQ450" s="155" t="s">
        <v>221</v>
      </c>
      <c r="AR450" s="837"/>
      <c r="AS450" s="855"/>
      <c r="AT450" s="855"/>
      <c r="AU450" s="852"/>
      <c r="AV450" s="855"/>
      <c r="AW450" s="855"/>
      <c r="AX450" s="852"/>
      <c r="AY450" s="852"/>
      <c r="AZ450" s="852"/>
      <c r="BA450" s="798"/>
      <c r="BB450" s="131"/>
      <c r="BC450" s="131"/>
      <c r="BD450" s="175" t="str">
        <f t="shared" si="55"/>
        <v/>
      </c>
      <c r="BE450" s="151"/>
      <c r="BF450" s="151"/>
      <c r="BG450" s="151"/>
      <c r="BH450" s="151"/>
      <c r="BI450" s="131"/>
      <c r="BJ450" s="131"/>
      <c r="BK450" s="131"/>
      <c r="BL450" s="131"/>
      <c r="BM450" s="157"/>
      <c r="BN450" s="157"/>
      <c r="BO450" s="157"/>
      <c r="BP450" s="157"/>
      <c r="BQ450" s="158" t="str">
        <f t="shared" si="56"/>
        <v/>
      </c>
      <c r="BR450" s="762" t="str">
        <f t="shared" si="57"/>
        <v/>
      </c>
      <c r="BS450" s="819"/>
      <c r="BT450" s="804"/>
      <c r="BU450" s="804"/>
      <c r="BV450" s="807"/>
    </row>
    <row r="451" spans="1:74" ht="172.5" thickBot="1" x14ac:dyDescent="0.3">
      <c r="A451" s="1062"/>
      <c r="B451" s="928"/>
      <c r="C451" s="1179"/>
      <c r="D451" s="829"/>
      <c r="E451" s="832"/>
      <c r="F451" s="835"/>
      <c r="G451" s="805"/>
      <c r="H451" s="838"/>
      <c r="I451" s="799"/>
      <c r="J451" s="841"/>
      <c r="K451" s="844"/>
      <c r="L451" s="805"/>
      <c r="M451" s="875"/>
      <c r="N451" s="805"/>
      <c r="O451" s="805"/>
      <c r="P451" s="869"/>
      <c r="Q451" s="1376"/>
      <c r="R451" s="799"/>
      <c r="S451" s="1373"/>
      <c r="T451" s="799"/>
      <c r="U451" s="1373"/>
      <c r="V451" s="799"/>
      <c r="W451" s="1373"/>
      <c r="X451" s="865"/>
      <c r="Y451" s="1373"/>
      <c r="Z451" s="1373"/>
      <c r="AA451" s="853"/>
      <c r="AB451" s="164">
        <v>6</v>
      </c>
      <c r="AC451" s="151" t="s">
        <v>2073</v>
      </c>
      <c r="AD451" s="151">
        <v>1</v>
      </c>
      <c r="AE451" s="151" t="s">
        <v>1690</v>
      </c>
      <c r="AF451" s="177" t="str">
        <f t="shared" si="51"/>
        <v>Probabilidad</v>
      </c>
      <c r="AG451" s="165" t="s">
        <v>216</v>
      </c>
      <c r="AH451" s="777">
        <f t="shared" si="52"/>
        <v>0.25</v>
      </c>
      <c r="AI451" s="165" t="s">
        <v>217</v>
      </c>
      <c r="AJ451" s="777">
        <f t="shared" si="53"/>
        <v>0.15</v>
      </c>
      <c r="AK451" s="166">
        <f t="shared" si="54"/>
        <v>0.4</v>
      </c>
      <c r="AL451" s="154">
        <f>IFERROR(IF(AND(AF450="Probabilidad",AF451="Probabilidad"),(AL450-(+AL450*AK451)),IF(AND(AF450="Impacto",AF451="Probabilidad"),(AL449-(+AL449*AK451)),IF(AF451="Impacto",AL450,""))),"")</f>
        <v>5.183999999999999E-2</v>
      </c>
      <c r="AM451" s="154">
        <f>IFERROR(IF(AND(AF450="Impacto",AF451="Impacto"),(AM450-(+AM450*AK451)),IF(AND(AF450="Probabilidad",AF451="Impacto"),(AM449-(+AM449*AK451)),IF(AF451="Probabilidad",AM450,""))),"")</f>
        <v>0.44999999999999996</v>
      </c>
      <c r="AN451" s="52" t="s">
        <v>952</v>
      </c>
      <c r="AO451" s="52" t="s">
        <v>296</v>
      </c>
      <c r="AP451" s="52" t="s">
        <v>243</v>
      </c>
      <c r="AQ451" s="52" t="s">
        <v>221</v>
      </c>
      <c r="AR451" s="838"/>
      <c r="AS451" s="856"/>
      <c r="AT451" s="856"/>
      <c r="AU451" s="853"/>
      <c r="AV451" s="856"/>
      <c r="AW451" s="856"/>
      <c r="AX451" s="853"/>
      <c r="AY451" s="853"/>
      <c r="AZ451" s="853"/>
      <c r="BA451" s="799"/>
      <c r="BB451" s="169"/>
      <c r="BC451" s="169"/>
      <c r="BD451" s="178" t="str">
        <f t="shared" si="55"/>
        <v/>
      </c>
      <c r="BE451" s="162"/>
      <c r="BF451" s="162"/>
      <c r="BG451" s="162"/>
      <c r="BH451" s="162"/>
      <c r="BI451" s="169"/>
      <c r="BJ451" s="169"/>
      <c r="BK451" s="169"/>
      <c r="BL451" s="169"/>
      <c r="BM451" s="170"/>
      <c r="BN451" s="170"/>
      <c r="BO451" s="170"/>
      <c r="BP451" s="170"/>
      <c r="BQ451" s="171" t="str">
        <f t="shared" si="56"/>
        <v/>
      </c>
      <c r="BR451" s="764" t="str">
        <f t="shared" si="57"/>
        <v/>
      </c>
      <c r="BS451" s="820"/>
      <c r="BT451" s="805"/>
      <c r="BU451" s="805"/>
      <c r="BV451" s="808"/>
    </row>
    <row r="452" spans="1:74" ht="171.75" x14ac:dyDescent="0.25">
      <c r="A452" s="1062"/>
      <c r="B452" s="928"/>
      <c r="C452" s="1179"/>
      <c r="D452" s="827" t="s">
        <v>1533</v>
      </c>
      <c r="E452" s="830" t="s">
        <v>996</v>
      </c>
      <c r="F452" s="833">
        <v>5</v>
      </c>
      <c r="G452" s="803" t="s">
        <v>2074</v>
      </c>
      <c r="H452" s="836" t="s">
        <v>1375</v>
      </c>
      <c r="I452" s="797" t="s">
        <v>1347</v>
      </c>
      <c r="J452" s="839" t="s">
        <v>3045</v>
      </c>
      <c r="K452" s="842" t="s">
        <v>324</v>
      </c>
      <c r="L452" s="803" t="s">
        <v>1308</v>
      </c>
      <c r="M452" s="873" t="s">
        <v>1535</v>
      </c>
      <c r="N452" s="803" t="s">
        <v>2075</v>
      </c>
      <c r="O452" s="803" t="s">
        <v>2076</v>
      </c>
      <c r="P452" s="848" t="s">
        <v>609</v>
      </c>
      <c r="Q452" s="1374" t="s">
        <v>609</v>
      </c>
      <c r="R452" s="797" t="s">
        <v>252</v>
      </c>
      <c r="S452" s="1371">
        <f>IF(R452="Muy Alta",100%,IF(R452="Alta",80%,IF(R452="Media",60%,IF(R452="Baja",40%,IF(R452="Muy Baja",20%,"")))))</f>
        <v>0.4</v>
      </c>
      <c r="T452" s="797" t="s">
        <v>328</v>
      </c>
      <c r="U452" s="1371">
        <f>IF(T452="Catastrófico",100%,IF(T452="Mayor",80%,IF(T452="Moderado",60%,IF(T452="Menor",40%,IF(T452="Leve",20%,"")))))</f>
        <v>0.2</v>
      </c>
      <c r="V452" s="797" t="s">
        <v>213</v>
      </c>
      <c r="W452" s="1371">
        <f>IF(V452="Catastrófico",100%,IF(V452="Mayor",80%,IF(V452="Moderado",60%,IF(V452="Menor",40%,IF(V452="Leve",20%,"")))))</f>
        <v>0.6</v>
      </c>
      <c r="X452" s="863" t="str">
        <f>IF(Y452=100%,"Catastrófico",IF(Y452=80%,"Mayor",IF(Y452=60%,"Moderado",IF(Y452=40%,"Menor",IF(Y452=20%,"Leve","")))))</f>
        <v>Moderado</v>
      </c>
      <c r="Y452" s="1371">
        <f>IF(AND(U452="",W452=""),"",MAX(U452,W452))</f>
        <v>0.6</v>
      </c>
      <c r="Z452" s="1371" t="str">
        <f>CONCATENATE(R452,X452)</f>
        <v>BajaModerado</v>
      </c>
      <c r="AA452" s="851" t="str">
        <f>IF(Z452="Muy AltaLeve","Alto",IF(Z452="Muy AltaMenor","Alto",IF(Z452="Muy AltaModerado","Alto",IF(Z452="Muy AltaMayor","Alto",IF(Z452="Muy AltaCatastrófico","Extremo",IF(Z452="AltaLeve","Moderado",IF(Z452="AltaMenor","Moderado",IF(Z452="AltaModerado","Alto",IF(Z452="AltaMayor","Alto",IF(Z452="AltaCatastrófico","Extremo",IF(Z452="MediaLeve","Moderado",IF(Z452="MediaMenor","Moderado",IF(Z452="MediaModerado","Moderado",IF(Z452="MediaMayor","Alto",IF(Z452="MediaCatastrófico","Extremo",IF(Z452="BajaLeve","Bajo",IF(Z452="BajaMenor","Moderado",IF(Z452="BajaModerado","Moderado",IF(Z452="BajaMayor","Alto",IF(Z452="BajaCatastrófico","Extremo",IF(Z452="Muy BajaLeve","Bajo",IF(Z452="Muy BajaMenor","Bajo",IF(Z452="Muy BajaModerado","Moderado",IF(Z452="Muy BajaMayor","Alto",IF(Z452="Muy BajaCatastrófico","Extremo","")))))))))))))))))))))))))</f>
        <v>Moderado</v>
      </c>
      <c r="AB452" s="98">
        <v>1</v>
      </c>
      <c r="AC452" s="9" t="s">
        <v>2051</v>
      </c>
      <c r="AD452" s="9">
        <v>1</v>
      </c>
      <c r="AE452" s="9" t="s">
        <v>1620</v>
      </c>
      <c r="AF452" s="234" t="str">
        <f t="shared" si="51"/>
        <v>Probabilidad</v>
      </c>
      <c r="AG452" s="10" t="s">
        <v>216</v>
      </c>
      <c r="AH452" s="775">
        <f t="shared" si="52"/>
        <v>0.25</v>
      </c>
      <c r="AI452" s="10" t="s">
        <v>217</v>
      </c>
      <c r="AJ452" s="775">
        <f t="shared" si="53"/>
        <v>0.15</v>
      </c>
      <c r="AK452" s="102">
        <f t="shared" si="54"/>
        <v>0.4</v>
      </c>
      <c r="AL452" s="101">
        <f>IFERROR(IF(AF452="Probabilidad",(S452-(+S452*AK452)),IF(AF452="Impacto",S452,"")),"")</f>
        <v>0.24</v>
      </c>
      <c r="AM452" s="101">
        <f>IFERROR(IF(AF452="Impacto",(Y452-(+Y452*AK452)),IF(AF452="Probabilidad",Y452,"")),"")</f>
        <v>0.6</v>
      </c>
      <c r="AN452" s="51" t="s">
        <v>952</v>
      </c>
      <c r="AO452" s="51" t="s">
        <v>296</v>
      </c>
      <c r="AP452" s="51" t="s">
        <v>243</v>
      </c>
      <c r="AQ452" s="51" t="s">
        <v>221</v>
      </c>
      <c r="AR452" s="866" t="s">
        <v>2054</v>
      </c>
      <c r="AS452" s="854">
        <f>S452</f>
        <v>0.4</v>
      </c>
      <c r="AT452" s="854">
        <f>IF(AL452="","",MIN(AL452:AL457))</f>
        <v>0.16799999999999998</v>
      </c>
      <c r="AU452" s="851" t="str">
        <f>IFERROR(IF(AT452="","",IF(AT452&lt;=0.2,"Muy Baja",IF(AT452&lt;=0.4,"Baja",IF(AT452&lt;=0.6,"Media",IF(AT452&lt;=0.8,"Alta","Muy Alta"))))),"")</f>
        <v>Muy Baja</v>
      </c>
      <c r="AV452" s="854">
        <f>Y452</f>
        <v>0.6</v>
      </c>
      <c r="AW452" s="854">
        <f>IF(AM452="","",MIN(AM452:AM457))</f>
        <v>0.6</v>
      </c>
      <c r="AX452" s="851" t="str">
        <f>IFERROR(IF(AW452="","",IF(AW452&lt;=0.2,"Leve",IF(AW452&lt;=0.4,"Menor",IF(AW452&lt;=0.6,"Moderado",IF(AW452&lt;=0.8,"Mayor","Catastrófico"))))),"")</f>
        <v>Moderado</v>
      </c>
      <c r="AY452" s="851" t="str">
        <f>AA452</f>
        <v>Moderado</v>
      </c>
      <c r="AZ452" s="851" t="str">
        <f>IFERROR(IF(OR(AND(AU452="Muy Baja",AX452="Leve"),AND(AU452="Muy Baja",AX452="Menor"),AND(AU452="Baja",AX452="Leve")),"Bajo",IF(OR(AND(AU452="Muy baja",AX452="Moderado"),AND(AU452="Baja",AX452="Menor"),AND(AU452="Baja",AX452="Moderado"),AND(AU452="Media",AX452="Leve"),AND(AU452="Media",AX452="Menor"),AND(AU452="Media",AX452="Moderado"),AND(AU452="Alta",AX452="Leve"),AND(AU452="Alta",AX452="Menor")),"Moderado",IF(OR(AND(AU452="Muy Baja",AX452="Mayor"),AND(AU452="Baja",AX452="Mayor"),AND(AU452="Media",AX452="Mayor"),AND(AU452="Alta",AX452="Moderado"),AND(AU452="Alta",AX452="Mayor"),AND(AU452="Muy Alta",AX452="Leve"),AND(AU452="Muy Alta",AX452="Menor"),AND(AU452="Muy Alta",AX452="Moderado"),AND(AU452="Muy Alta",AX452="Mayor")),"Alto",IF(OR(AND(AU452="Muy Baja",AX452="Catastrófico"),AND(AU452="Baja",AX452="Catastrófico"),AND(AU452="Media",AX452="Catastrófico"),AND(AU452="Alta",AX452="Catastrófico"),AND(AU452="Muy Alta",AX452="Catastrófico")),"Extremo","")))),"")</f>
        <v>Moderado</v>
      </c>
      <c r="BA452" s="797" t="s">
        <v>223</v>
      </c>
      <c r="BB452" s="47" t="s">
        <v>2077</v>
      </c>
      <c r="BC452" s="47" t="s">
        <v>2046</v>
      </c>
      <c r="BD452" s="104">
        <f t="shared" si="55"/>
        <v>2</v>
      </c>
      <c r="BE452" s="9">
        <v>1</v>
      </c>
      <c r="BF452" s="9"/>
      <c r="BG452" s="9">
        <v>1</v>
      </c>
      <c r="BH452" s="9"/>
      <c r="BI452" s="47" t="s">
        <v>1885</v>
      </c>
      <c r="BJ452" s="47" t="s">
        <v>2047</v>
      </c>
      <c r="BK452" s="643" t="s">
        <v>2929</v>
      </c>
      <c r="BL452" s="47" t="s">
        <v>2927</v>
      </c>
      <c r="BM452" s="49">
        <v>1</v>
      </c>
      <c r="BN452" s="49"/>
      <c r="BO452" s="49"/>
      <c r="BP452" s="49"/>
      <c r="BQ452" s="105">
        <f t="shared" si="56"/>
        <v>1</v>
      </c>
      <c r="BR452" s="761">
        <f t="shared" si="57"/>
        <v>0.5</v>
      </c>
      <c r="BS452" s="818" t="s">
        <v>278</v>
      </c>
      <c r="BT452" s="803" t="s">
        <v>2930</v>
      </c>
      <c r="BU452" s="803" t="s">
        <v>278</v>
      </c>
      <c r="BV452" s="806" t="s">
        <v>278</v>
      </c>
    </row>
    <row r="453" spans="1:74" ht="171.75" x14ac:dyDescent="0.25">
      <c r="A453" s="1062"/>
      <c r="B453" s="928"/>
      <c r="C453" s="1179"/>
      <c r="D453" s="828"/>
      <c r="E453" s="831"/>
      <c r="F453" s="834"/>
      <c r="G453" s="804"/>
      <c r="H453" s="837"/>
      <c r="I453" s="798"/>
      <c r="J453" s="840"/>
      <c r="K453" s="843"/>
      <c r="L453" s="804"/>
      <c r="M453" s="874"/>
      <c r="N453" s="804"/>
      <c r="O453" s="804"/>
      <c r="P453" s="849"/>
      <c r="Q453" s="1375"/>
      <c r="R453" s="798"/>
      <c r="S453" s="1372"/>
      <c r="T453" s="798"/>
      <c r="U453" s="1372"/>
      <c r="V453" s="798"/>
      <c r="W453" s="1372"/>
      <c r="X453" s="864"/>
      <c r="Y453" s="1372"/>
      <c r="Z453" s="1372"/>
      <c r="AA453" s="852"/>
      <c r="AB453" s="152">
        <v>2</v>
      </c>
      <c r="AC453" s="151" t="s">
        <v>2078</v>
      </c>
      <c r="AD453" s="151">
        <v>2</v>
      </c>
      <c r="AE453" s="151" t="s">
        <v>1620</v>
      </c>
      <c r="AF453" s="147" t="str">
        <f t="shared" si="51"/>
        <v>Probabilidad</v>
      </c>
      <c r="AG453" s="153" t="s">
        <v>286</v>
      </c>
      <c r="AH453" s="776">
        <f t="shared" si="52"/>
        <v>0.15</v>
      </c>
      <c r="AI453" s="153" t="s">
        <v>217</v>
      </c>
      <c r="AJ453" s="776">
        <f t="shared" si="53"/>
        <v>0.15</v>
      </c>
      <c r="AK453" s="149">
        <f t="shared" si="54"/>
        <v>0.3</v>
      </c>
      <c r="AL453" s="154">
        <f>IFERROR(IF(AND(AF452="Probabilidad",AF453="Probabilidad"),(AL452-(+AL452*AK453)),IF(AF453="Probabilidad",(S452-(+S452*AK453)),IF(AF453="Impacto",AL452,""))),"")</f>
        <v>0.16799999999999998</v>
      </c>
      <c r="AM453" s="154">
        <f>IFERROR(IF(AND(AF452="Impacto",AF453="Impacto"),(AM452-(+AM452*AK453)),IF(AF453="Impacto",(Y452-(+Y452*AK453)),IF(AF453="Probabilidad",AM452,""))),"")</f>
        <v>0.6</v>
      </c>
      <c r="AN453" s="155" t="s">
        <v>952</v>
      </c>
      <c r="AO453" s="155" t="s">
        <v>296</v>
      </c>
      <c r="AP453" s="155" t="s">
        <v>243</v>
      </c>
      <c r="AQ453" s="155" t="s">
        <v>221</v>
      </c>
      <c r="AR453" s="837"/>
      <c r="AS453" s="855"/>
      <c r="AT453" s="855"/>
      <c r="AU453" s="852"/>
      <c r="AV453" s="855"/>
      <c r="AW453" s="855"/>
      <c r="AX453" s="852"/>
      <c r="AY453" s="852"/>
      <c r="AZ453" s="852"/>
      <c r="BA453" s="798"/>
      <c r="BB453" s="131"/>
      <c r="BC453" s="131"/>
      <c r="BD453" s="175" t="str">
        <f t="shared" si="55"/>
        <v/>
      </c>
      <c r="BE453" s="151"/>
      <c r="BF453" s="151"/>
      <c r="BG453" s="151"/>
      <c r="BH453" s="151"/>
      <c r="BI453" s="131"/>
      <c r="BJ453" s="131"/>
      <c r="BK453" s="131"/>
      <c r="BL453" s="131"/>
      <c r="BM453" s="157"/>
      <c r="BN453" s="157"/>
      <c r="BO453" s="157"/>
      <c r="BP453" s="157"/>
      <c r="BQ453" s="158" t="str">
        <f t="shared" si="56"/>
        <v/>
      </c>
      <c r="BR453" s="762" t="str">
        <f t="shared" si="57"/>
        <v/>
      </c>
      <c r="BS453" s="819"/>
      <c r="BT453" s="804"/>
      <c r="BU453" s="804"/>
      <c r="BV453" s="807"/>
    </row>
    <row r="454" spans="1:74" x14ac:dyDescent="0.25">
      <c r="A454" s="1062"/>
      <c r="B454" s="928"/>
      <c r="C454" s="1179"/>
      <c r="D454" s="828"/>
      <c r="E454" s="831"/>
      <c r="F454" s="834"/>
      <c r="G454" s="804"/>
      <c r="H454" s="837"/>
      <c r="I454" s="798"/>
      <c r="J454" s="840"/>
      <c r="K454" s="843"/>
      <c r="L454" s="804"/>
      <c r="M454" s="874"/>
      <c r="N454" s="804"/>
      <c r="O454" s="804"/>
      <c r="P454" s="849"/>
      <c r="Q454" s="1375"/>
      <c r="R454" s="798"/>
      <c r="S454" s="1372"/>
      <c r="T454" s="798"/>
      <c r="U454" s="1372"/>
      <c r="V454" s="798"/>
      <c r="W454" s="1372"/>
      <c r="X454" s="864"/>
      <c r="Y454" s="1372"/>
      <c r="Z454" s="1372"/>
      <c r="AA454" s="852"/>
      <c r="AB454" s="152">
        <v>3</v>
      </c>
      <c r="AC454" s="151"/>
      <c r="AD454" s="151"/>
      <c r="AE454" s="151"/>
      <c r="AF454" s="147" t="str">
        <f t="shared" si="51"/>
        <v/>
      </c>
      <c r="AG454" s="153"/>
      <c r="AH454" s="776" t="str">
        <f t="shared" si="52"/>
        <v/>
      </c>
      <c r="AI454" s="153"/>
      <c r="AJ454" s="776" t="str">
        <f t="shared" si="53"/>
        <v/>
      </c>
      <c r="AK454" s="149" t="str">
        <f t="shared" si="54"/>
        <v/>
      </c>
      <c r="AL454" s="154" t="str">
        <f>IFERROR(IF(AND(AF453="Probabilidad",AF454="Probabilidad"),(AL453-(+AL453*AK454)),IF(AND(AF453="Impacto",AF454="Probabilidad"),(AL452-(+AL452*AK454)),IF(AF454="Impacto",AL453,""))),"")</f>
        <v/>
      </c>
      <c r="AM454" s="154" t="str">
        <f>IFERROR(IF(AND(AF453="Impacto",AF454="Impacto"),(AM453-(+AM453*AK454)),IF(AND(AF453="Probabilidad",AF454="Impacto"),(AM452-(+AM452*AK454)),IF(AF454="Probabilidad",AM453,""))),"")</f>
        <v/>
      </c>
      <c r="AN454" s="155"/>
      <c r="AO454" s="155"/>
      <c r="AP454" s="155"/>
      <c r="AQ454" s="155"/>
      <c r="AR454" s="837"/>
      <c r="AS454" s="855"/>
      <c r="AT454" s="855"/>
      <c r="AU454" s="852"/>
      <c r="AV454" s="855"/>
      <c r="AW454" s="855"/>
      <c r="AX454" s="852"/>
      <c r="AY454" s="852"/>
      <c r="AZ454" s="852"/>
      <c r="BA454" s="798"/>
      <c r="BB454" s="131"/>
      <c r="BC454" s="131"/>
      <c r="BD454" s="175" t="str">
        <f t="shared" si="55"/>
        <v/>
      </c>
      <c r="BE454" s="151"/>
      <c r="BF454" s="151"/>
      <c r="BG454" s="151"/>
      <c r="BH454" s="151"/>
      <c r="BI454" s="131"/>
      <c r="BJ454" s="131"/>
      <c r="BK454" s="131"/>
      <c r="BL454" s="131"/>
      <c r="BM454" s="157"/>
      <c r="BN454" s="157"/>
      <c r="BO454" s="157"/>
      <c r="BP454" s="157"/>
      <c r="BQ454" s="158" t="str">
        <f t="shared" si="56"/>
        <v/>
      </c>
      <c r="BR454" s="762" t="str">
        <f t="shared" si="57"/>
        <v/>
      </c>
      <c r="BS454" s="819"/>
      <c r="BT454" s="804"/>
      <c r="BU454" s="804"/>
      <c r="BV454" s="807"/>
    </row>
    <row r="455" spans="1:74" x14ac:dyDescent="0.25">
      <c r="A455" s="1062"/>
      <c r="B455" s="928"/>
      <c r="C455" s="1179"/>
      <c r="D455" s="828"/>
      <c r="E455" s="831"/>
      <c r="F455" s="834"/>
      <c r="G455" s="804"/>
      <c r="H455" s="837"/>
      <c r="I455" s="798"/>
      <c r="J455" s="840"/>
      <c r="K455" s="843"/>
      <c r="L455" s="804"/>
      <c r="M455" s="874"/>
      <c r="N455" s="804"/>
      <c r="O455" s="804"/>
      <c r="P455" s="849"/>
      <c r="Q455" s="1375"/>
      <c r="R455" s="798"/>
      <c r="S455" s="1372"/>
      <c r="T455" s="798"/>
      <c r="U455" s="1372"/>
      <c r="V455" s="798"/>
      <c r="W455" s="1372"/>
      <c r="X455" s="864"/>
      <c r="Y455" s="1372"/>
      <c r="Z455" s="1372"/>
      <c r="AA455" s="852"/>
      <c r="AB455" s="152">
        <v>4</v>
      </c>
      <c r="AC455" s="151"/>
      <c r="AD455" s="151"/>
      <c r="AE455" s="151"/>
      <c r="AF455" s="147" t="str">
        <f t="shared" si="51"/>
        <v/>
      </c>
      <c r="AG455" s="153"/>
      <c r="AH455" s="776" t="str">
        <f t="shared" si="52"/>
        <v/>
      </c>
      <c r="AI455" s="153"/>
      <c r="AJ455" s="776" t="str">
        <f t="shared" si="53"/>
        <v/>
      </c>
      <c r="AK455" s="149" t="str">
        <f t="shared" si="54"/>
        <v/>
      </c>
      <c r="AL455" s="154" t="str">
        <f>IFERROR(IF(AND(AF454="Probabilidad",AF455="Probabilidad"),(AL454-(+AL454*AK455)),IF(AND(AF454="Impacto",AF455="Probabilidad"),(AL453-(+AL453*AK455)),IF(AF455="Impacto",AL454,""))),"")</f>
        <v/>
      </c>
      <c r="AM455" s="154" t="str">
        <f>IFERROR(IF(AND(AF454="Impacto",AF455="Impacto"),(AM454-(+AM454*AK455)),IF(AND(AF454="Probabilidad",AF455="Impacto"),(AM453-(+AM453*AK455)),IF(AF455="Probabilidad",AM454,""))),"")</f>
        <v/>
      </c>
      <c r="AN455" s="155"/>
      <c r="AO455" s="155"/>
      <c r="AP455" s="155"/>
      <c r="AQ455" s="155"/>
      <c r="AR455" s="837"/>
      <c r="AS455" s="855"/>
      <c r="AT455" s="855"/>
      <c r="AU455" s="852"/>
      <c r="AV455" s="855"/>
      <c r="AW455" s="855"/>
      <c r="AX455" s="852"/>
      <c r="AY455" s="852"/>
      <c r="AZ455" s="852"/>
      <c r="BA455" s="798"/>
      <c r="BB455" s="131"/>
      <c r="BC455" s="131"/>
      <c r="BD455" s="175" t="str">
        <f t="shared" si="55"/>
        <v/>
      </c>
      <c r="BE455" s="151"/>
      <c r="BF455" s="151"/>
      <c r="BG455" s="151"/>
      <c r="BH455" s="151"/>
      <c r="BI455" s="131"/>
      <c r="BJ455" s="131"/>
      <c r="BK455" s="131"/>
      <c r="BL455" s="131"/>
      <c r="BM455" s="157"/>
      <c r="BN455" s="157"/>
      <c r="BO455" s="157"/>
      <c r="BP455" s="157"/>
      <c r="BQ455" s="158" t="str">
        <f t="shared" si="56"/>
        <v/>
      </c>
      <c r="BR455" s="762" t="str">
        <f t="shared" si="57"/>
        <v/>
      </c>
      <c r="BS455" s="819"/>
      <c r="BT455" s="804"/>
      <c r="BU455" s="804"/>
      <c r="BV455" s="807"/>
    </row>
    <row r="456" spans="1:74" x14ac:dyDescent="0.25">
      <c r="A456" s="1062"/>
      <c r="B456" s="928"/>
      <c r="C456" s="1179"/>
      <c r="D456" s="828"/>
      <c r="E456" s="831"/>
      <c r="F456" s="834"/>
      <c r="G456" s="804"/>
      <c r="H456" s="837"/>
      <c r="I456" s="798"/>
      <c r="J456" s="840"/>
      <c r="K456" s="843"/>
      <c r="L456" s="804"/>
      <c r="M456" s="874"/>
      <c r="N456" s="804"/>
      <c r="O456" s="804"/>
      <c r="P456" s="849"/>
      <c r="Q456" s="1375"/>
      <c r="R456" s="798"/>
      <c r="S456" s="1372"/>
      <c r="T456" s="798"/>
      <c r="U456" s="1372"/>
      <c r="V456" s="798"/>
      <c r="W456" s="1372"/>
      <c r="X456" s="864"/>
      <c r="Y456" s="1372"/>
      <c r="Z456" s="1372"/>
      <c r="AA456" s="852"/>
      <c r="AB456" s="152">
        <v>5</v>
      </c>
      <c r="AC456" s="151"/>
      <c r="AD456" s="151"/>
      <c r="AE456" s="151"/>
      <c r="AF456" s="147" t="str">
        <f t="shared" si="51"/>
        <v/>
      </c>
      <c r="AG456" s="153"/>
      <c r="AH456" s="776" t="str">
        <f t="shared" si="52"/>
        <v/>
      </c>
      <c r="AI456" s="153"/>
      <c r="AJ456" s="776" t="str">
        <f t="shared" si="53"/>
        <v/>
      </c>
      <c r="AK456" s="149" t="str">
        <f t="shared" si="54"/>
        <v/>
      </c>
      <c r="AL456" s="154" t="str">
        <f>IFERROR(IF(AND(AF455="Probabilidad",AF456="Probabilidad"),(AL455-(+AL455*AK456)),IF(AND(AF455="Impacto",AF456="Probabilidad"),(AL454-(+AL454*AK456)),IF(AF456="Impacto",AL455,""))),"")</f>
        <v/>
      </c>
      <c r="AM456" s="154" t="str">
        <f>IFERROR(IF(AND(AF455="Impacto",AF456="Impacto"),(AM455-(+AM455*AK456)),IF(AND(AF455="Probabilidad",AF456="Impacto"),(AM454-(+AM454*AK456)),IF(AF456="Probabilidad",AM455,""))),"")</f>
        <v/>
      </c>
      <c r="AN456" s="155"/>
      <c r="AO456" s="155"/>
      <c r="AP456" s="155"/>
      <c r="AQ456" s="155"/>
      <c r="AR456" s="837"/>
      <c r="AS456" s="855"/>
      <c r="AT456" s="855"/>
      <c r="AU456" s="852"/>
      <c r="AV456" s="855"/>
      <c r="AW456" s="855"/>
      <c r="AX456" s="852"/>
      <c r="AY456" s="852"/>
      <c r="AZ456" s="852"/>
      <c r="BA456" s="798"/>
      <c r="BB456" s="131"/>
      <c r="BC456" s="131"/>
      <c r="BD456" s="175" t="str">
        <f t="shared" si="55"/>
        <v/>
      </c>
      <c r="BE456" s="151"/>
      <c r="BF456" s="151"/>
      <c r="BG456" s="151"/>
      <c r="BH456" s="151"/>
      <c r="BI456" s="131"/>
      <c r="BJ456" s="131"/>
      <c r="BK456" s="131"/>
      <c r="BL456" s="131"/>
      <c r="BM456" s="157"/>
      <c r="BN456" s="157"/>
      <c r="BO456" s="157"/>
      <c r="BP456" s="157"/>
      <c r="BQ456" s="158" t="str">
        <f t="shared" si="56"/>
        <v/>
      </c>
      <c r="BR456" s="762" t="str">
        <f t="shared" si="57"/>
        <v/>
      </c>
      <c r="BS456" s="819"/>
      <c r="BT456" s="804"/>
      <c r="BU456" s="804"/>
      <c r="BV456" s="807"/>
    </row>
    <row r="457" spans="1:74" ht="15.75" thickBot="1" x14ac:dyDescent="0.3">
      <c r="A457" s="1062"/>
      <c r="B457" s="928"/>
      <c r="C457" s="1179"/>
      <c r="D457" s="829"/>
      <c r="E457" s="832"/>
      <c r="F457" s="835"/>
      <c r="G457" s="805"/>
      <c r="H457" s="838"/>
      <c r="I457" s="799"/>
      <c r="J457" s="841"/>
      <c r="K457" s="844"/>
      <c r="L457" s="805"/>
      <c r="M457" s="875"/>
      <c r="N457" s="805"/>
      <c r="O457" s="805"/>
      <c r="P457" s="850"/>
      <c r="Q457" s="1376"/>
      <c r="R457" s="799"/>
      <c r="S457" s="1373"/>
      <c r="T457" s="799"/>
      <c r="U457" s="1373"/>
      <c r="V457" s="799"/>
      <c r="W457" s="1373"/>
      <c r="X457" s="865"/>
      <c r="Y457" s="1373"/>
      <c r="Z457" s="1373"/>
      <c r="AA457" s="853"/>
      <c r="AB457" s="164">
        <v>6</v>
      </c>
      <c r="AC457" s="162"/>
      <c r="AD457" s="162"/>
      <c r="AE457" s="162"/>
      <c r="AF457" s="99" t="str">
        <f t="shared" si="51"/>
        <v/>
      </c>
      <c r="AG457" s="242"/>
      <c r="AH457" s="777" t="str">
        <f t="shared" si="52"/>
        <v/>
      </c>
      <c r="AI457" s="242"/>
      <c r="AJ457" s="777" t="str">
        <f t="shared" si="53"/>
        <v/>
      </c>
      <c r="AK457" s="166" t="str">
        <f t="shared" si="54"/>
        <v/>
      </c>
      <c r="AL457" s="154" t="str">
        <f>IFERROR(IF(AND(AF456="Probabilidad",AF457="Probabilidad"),(AL456-(+AL456*AK457)),IF(AND(AF456="Impacto",AF457="Probabilidad"),(AL455-(+AL455*AK457)),IF(AF457="Impacto",AL456,""))),"")</f>
        <v/>
      </c>
      <c r="AM457" s="154" t="str">
        <f>IFERROR(IF(AND(AF456="Impacto",AF457="Impacto"),(AM456-(+AM456*AK457)),IF(AND(AF456="Probabilidad",AF457="Impacto"),(AM455-(+AM455*AK457)),IF(AF457="Probabilidad",AM456,""))),"")</f>
        <v/>
      </c>
      <c r="AN457" s="52"/>
      <c r="AO457" s="52"/>
      <c r="AP457" s="52"/>
      <c r="AQ457" s="52"/>
      <c r="AR457" s="838"/>
      <c r="AS457" s="856"/>
      <c r="AT457" s="856"/>
      <c r="AU457" s="853"/>
      <c r="AV457" s="856"/>
      <c r="AW457" s="856"/>
      <c r="AX457" s="853"/>
      <c r="AY457" s="853"/>
      <c r="AZ457" s="853"/>
      <c r="BA457" s="799"/>
      <c r="BB457" s="169"/>
      <c r="BC457" s="169"/>
      <c r="BD457" s="178" t="str">
        <f t="shared" si="55"/>
        <v/>
      </c>
      <c r="BE457" s="162"/>
      <c r="BF457" s="162"/>
      <c r="BG457" s="162"/>
      <c r="BH457" s="162"/>
      <c r="BI457" s="169"/>
      <c r="BJ457" s="169"/>
      <c r="BK457" s="169"/>
      <c r="BL457" s="169"/>
      <c r="BM457" s="170"/>
      <c r="BN457" s="170"/>
      <c r="BO457" s="170"/>
      <c r="BP457" s="170"/>
      <c r="BQ457" s="171" t="str">
        <f t="shared" si="56"/>
        <v/>
      </c>
      <c r="BR457" s="764" t="str">
        <f t="shared" si="57"/>
        <v/>
      </c>
      <c r="BS457" s="820"/>
      <c r="BT457" s="805"/>
      <c r="BU457" s="805"/>
      <c r="BV457" s="808"/>
    </row>
    <row r="458" spans="1:74" ht="171.75" customHeight="1" x14ac:dyDescent="0.25">
      <c r="A458" s="1062"/>
      <c r="B458" s="928"/>
      <c r="C458" s="1179"/>
      <c r="D458" s="827" t="s">
        <v>1533</v>
      </c>
      <c r="E458" s="830" t="s">
        <v>996</v>
      </c>
      <c r="F458" s="833">
        <v>6</v>
      </c>
      <c r="G458" s="803" t="s">
        <v>2074</v>
      </c>
      <c r="H458" s="836" t="s">
        <v>1375</v>
      </c>
      <c r="I458" s="797" t="s">
        <v>1344</v>
      </c>
      <c r="J458" s="839" t="s">
        <v>3046</v>
      </c>
      <c r="K458" s="842" t="s">
        <v>324</v>
      </c>
      <c r="L458" s="803" t="s">
        <v>1308</v>
      </c>
      <c r="M458" s="873" t="s">
        <v>1535</v>
      </c>
      <c r="N458" s="803" t="s">
        <v>2079</v>
      </c>
      <c r="O458" s="803" t="s">
        <v>2080</v>
      </c>
      <c r="P458" s="867" t="s">
        <v>609</v>
      </c>
      <c r="Q458" s="879" t="s">
        <v>609</v>
      </c>
      <c r="R458" s="797" t="s">
        <v>252</v>
      </c>
      <c r="S458" s="1371">
        <f>IF(R458="Muy Alta",100%,IF(R458="Alta",80%,IF(R458="Media",60%,IF(R458="Baja",40%,IF(R458="Muy Baja",20%,"")))))</f>
        <v>0.4</v>
      </c>
      <c r="T458" s="797" t="s">
        <v>328</v>
      </c>
      <c r="U458" s="1371">
        <f>IF(T458="Catastrófico",100%,IF(T458="Mayor",80%,IF(T458="Moderado",60%,IF(T458="Menor",40%,IF(T458="Leve",20%,"")))))</f>
        <v>0.2</v>
      </c>
      <c r="V458" s="797" t="s">
        <v>213</v>
      </c>
      <c r="W458" s="1371">
        <f>IF(V458="Catastrófico",100%,IF(V458="Mayor",80%,IF(V458="Moderado",60%,IF(V458="Menor",40%,IF(V458="Leve",20%,"")))))</f>
        <v>0.6</v>
      </c>
      <c r="X458" s="863" t="str">
        <f>IF(Y458=100%,"Catastrófico",IF(Y458=80%,"Mayor",IF(Y458=60%,"Moderado",IF(Y458=40%,"Menor",IF(Y458=20%,"Leve","")))))</f>
        <v>Moderado</v>
      </c>
      <c r="Y458" s="1371">
        <f>IF(AND(U458="",W458=""),"",MAX(U458,W458))</f>
        <v>0.6</v>
      </c>
      <c r="Z458" s="1371" t="str">
        <f>CONCATENATE(R458,X458)</f>
        <v>BajaModerado</v>
      </c>
      <c r="AA458" s="851" t="str">
        <f>IF(Z458="Muy AltaLeve","Alto",IF(Z458="Muy AltaMenor","Alto",IF(Z458="Muy AltaModerado","Alto",IF(Z458="Muy AltaMayor","Alto",IF(Z458="Muy AltaCatastrófico","Extremo",IF(Z458="AltaLeve","Moderado",IF(Z458="AltaMenor","Moderado",IF(Z458="AltaModerado","Alto",IF(Z458="AltaMayor","Alto",IF(Z458="AltaCatastrófico","Extremo",IF(Z458="MediaLeve","Moderado",IF(Z458="MediaMenor","Moderado",IF(Z458="MediaModerado","Moderado",IF(Z458="MediaMayor","Alto",IF(Z458="MediaCatastrófico","Extremo",IF(Z458="BajaLeve","Bajo",IF(Z458="BajaMenor","Moderado",IF(Z458="BajaModerado","Moderado",IF(Z458="BajaMayor","Alto",IF(Z458="BajaCatastrófico","Extremo",IF(Z458="Muy BajaLeve","Bajo",IF(Z458="Muy BajaMenor","Bajo",IF(Z458="Muy BajaModerado","Moderado",IF(Z458="Muy BajaMayor","Alto",IF(Z458="Muy BajaCatastrófico","Extremo","")))))))))))))))))))))))))</f>
        <v>Moderado</v>
      </c>
      <c r="AB458" s="98">
        <v>1</v>
      </c>
      <c r="AC458" s="9" t="s">
        <v>2051</v>
      </c>
      <c r="AD458" s="9" t="s">
        <v>260</v>
      </c>
      <c r="AE458" s="9" t="s">
        <v>1620</v>
      </c>
      <c r="AF458" s="100" t="str">
        <f t="shared" si="51"/>
        <v>Probabilidad</v>
      </c>
      <c r="AG458" s="10" t="s">
        <v>216</v>
      </c>
      <c r="AH458" s="775">
        <f t="shared" si="52"/>
        <v>0.25</v>
      </c>
      <c r="AI458" s="10" t="s">
        <v>217</v>
      </c>
      <c r="AJ458" s="775">
        <f t="shared" si="53"/>
        <v>0.15</v>
      </c>
      <c r="AK458" s="102">
        <f t="shared" si="54"/>
        <v>0.4</v>
      </c>
      <c r="AL458" s="101">
        <f>IFERROR(IF(AF458="Probabilidad",(S458-(+S458*AK458)),IF(AF458="Impacto",S458,"")),"")</f>
        <v>0.24</v>
      </c>
      <c r="AM458" s="101">
        <f>IFERROR(IF(AF458="Impacto",(Y458-(+Y458*AK458)),IF(AF458="Probabilidad",Y458,"")),"")</f>
        <v>0.6</v>
      </c>
      <c r="AN458" s="51" t="s">
        <v>952</v>
      </c>
      <c r="AO458" s="51" t="s">
        <v>296</v>
      </c>
      <c r="AP458" s="51" t="s">
        <v>243</v>
      </c>
      <c r="AQ458" s="51" t="s">
        <v>221</v>
      </c>
      <c r="AR458" s="866" t="s">
        <v>2054</v>
      </c>
      <c r="AS458" s="854">
        <f>S458</f>
        <v>0.4</v>
      </c>
      <c r="AT458" s="854">
        <f>IF(AL458="","",MIN(AL458:AL463))</f>
        <v>0.16799999999999998</v>
      </c>
      <c r="AU458" s="851" t="str">
        <f>IFERROR(IF(AT458="","",IF(AT458&lt;=0.2,"Muy Baja",IF(AT458&lt;=0.4,"Baja",IF(AT458&lt;=0.6,"Media",IF(AT458&lt;=0.8,"Alta","Muy Alta"))))),"")</f>
        <v>Muy Baja</v>
      </c>
      <c r="AV458" s="854">
        <f>Y458</f>
        <v>0.6</v>
      </c>
      <c r="AW458" s="854">
        <f>IF(AM458="","",MIN(AM458:AM463))</f>
        <v>0.6</v>
      </c>
      <c r="AX458" s="851" t="str">
        <f>IFERROR(IF(AW458="","",IF(AW458&lt;=0.2,"Leve",IF(AW458&lt;=0.4,"Menor",IF(AW458&lt;=0.6,"Moderado",IF(AW458&lt;=0.8,"Mayor","Catastrófico"))))),"")</f>
        <v>Moderado</v>
      </c>
      <c r="AY458" s="851" t="str">
        <f>AA458</f>
        <v>Moderado</v>
      </c>
      <c r="AZ458" s="851" t="str">
        <f>IFERROR(IF(OR(AND(AU458="Muy Baja",AX458="Leve"),AND(AU458="Muy Baja",AX458="Menor"),AND(AU458="Baja",AX458="Leve")),"Bajo",IF(OR(AND(AU458="Muy baja",AX458="Moderado"),AND(AU458="Baja",AX458="Menor"),AND(AU458="Baja",AX458="Moderado"),AND(AU458="Media",AX458="Leve"),AND(AU458="Media",AX458="Menor"),AND(AU458="Media",AX458="Moderado"),AND(AU458="Alta",AX458="Leve"),AND(AU458="Alta",AX458="Menor")),"Moderado",IF(OR(AND(AU458="Muy Baja",AX458="Mayor"),AND(AU458="Baja",AX458="Mayor"),AND(AU458="Media",AX458="Mayor"),AND(AU458="Alta",AX458="Moderado"),AND(AU458="Alta",AX458="Mayor"),AND(AU458="Muy Alta",AX458="Leve"),AND(AU458="Muy Alta",AX458="Menor"),AND(AU458="Muy Alta",AX458="Moderado"),AND(AU458="Muy Alta",AX458="Mayor")),"Alto",IF(OR(AND(AU458="Muy Baja",AX458="Catastrófico"),AND(AU458="Baja",AX458="Catastrófico"),AND(AU458="Media",AX458="Catastrófico"),AND(AU458="Alta",AX458="Catastrófico"),AND(AU458="Muy Alta",AX458="Catastrófico")),"Extremo","")))),"")</f>
        <v>Moderado</v>
      </c>
      <c r="BA458" s="797" t="s">
        <v>223</v>
      </c>
      <c r="BB458" s="47" t="s">
        <v>2081</v>
      </c>
      <c r="BC458" s="47" t="s">
        <v>2046</v>
      </c>
      <c r="BD458" s="104">
        <f t="shared" si="55"/>
        <v>2</v>
      </c>
      <c r="BE458" s="9">
        <v>1</v>
      </c>
      <c r="BF458" s="9"/>
      <c r="BG458" s="9">
        <v>1</v>
      </c>
      <c r="BH458" s="9"/>
      <c r="BI458" s="47" t="s">
        <v>1885</v>
      </c>
      <c r="BJ458" s="47" t="s">
        <v>2047</v>
      </c>
      <c r="BK458" s="47" t="s">
        <v>2931</v>
      </c>
      <c r="BL458" s="47" t="s">
        <v>2927</v>
      </c>
      <c r="BM458" s="49">
        <v>1</v>
      </c>
      <c r="BN458" s="49"/>
      <c r="BO458" s="49"/>
      <c r="BP458" s="49"/>
      <c r="BQ458" s="105">
        <f t="shared" si="56"/>
        <v>1</v>
      </c>
      <c r="BR458" s="761">
        <f t="shared" si="57"/>
        <v>0.5</v>
      </c>
      <c r="BS458" s="818" t="s">
        <v>278</v>
      </c>
      <c r="BT458" s="803" t="s">
        <v>305</v>
      </c>
      <c r="BU458" s="803" t="s">
        <v>278</v>
      </c>
      <c r="BV458" s="806" t="s">
        <v>278</v>
      </c>
    </row>
    <row r="459" spans="1:74" ht="171.75" x14ac:dyDescent="0.25">
      <c r="A459" s="1062"/>
      <c r="B459" s="928"/>
      <c r="C459" s="1179"/>
      <c r="D459" s="828"/>
      <c r="E459" s="831"/>
      <c r="F459" s="834"/>
      <c r="G459" s="804"/>
      <c r="H459" s="837"/>
      <c r="I459" s="798"/>
      <c r="J459" s="840"/>
      <c r="K459" s="843"/>
      <c r="L459" s="804"/>
      <c r="M459" s="874"/>
      <c r="N459" s="804"/>
      <c r="O459" s="804"/>
      <c r="P459" s="868"/>
      <c r="Q459" s="880"/>
      <c r="R459" s="798"/>
      <c r="S459" s="1372"/>
      <c r="T459" s="798"/>
      <c r="U459" s="1372"/>
      <c r="V459" s="798"/>
      <c r="W459" s="1372"/>
      <c r="X459" s="864"/>
      <c r="Y459" s="1372"/>
      <c r="Z459" s="1372"/>
      <c r="AA459" s="852"/>
      <c r="AB459" s="152">
        <v>2</v>
      </c>
      <c r="AC459" s="151" t="s">
        <v>2049</v>
      </c>
      <c r="AD459" s="151">
        <v>3</v>
      </c>
      <c r="AE459" s="151" t="s">
        <v>1620</v>
      </c>
      <c r="AF459" s="147" t="str">
        <f t="shared" si="51"/>
        <v>Probabilidad</v>
      </c>
      <c r="AG459" s="153" t="s">
        <v>286</v>
      </c>
      <c r="AH459" s="776">
        <f t="shared" si="52"/>
        <v>0.15</v>
      </c>
      <c r="AI459" s="153" t="s">
        <v>217</v>
      </c>
      <c r="AJ459" s="776">
        <f t="shared" si="53"/>
        <v>0.15</v>
      </c>
      <c r="AK459" s="149">
        <f t="shared" si="54"/>
        <v>0.3</v>
      </c>
      <c r="AL459" s="154">
        <f>IFERROR(IF(AND(AF458="Probabilidad",AF459="Probabilidad"),(AL458-(+AL458*AK459)),IF(AF459="Probabilidad",(S458-(+S458*AK459)),IF(AF459="Impacto",AL458,""))),"")</f>
        <v>0.16799999999999998</v>
      </c>
      <c r="AM459" s="154">
        <f>IFERROR(IF(AND(AF458="Impacto",AF459="Impacto"),(AM458-(+AM458*AK459)),IF(AF459="Impacto",(Y458-(+Y458*AK459)),IF(AF459="Probabilidad",AM458,""))),"")</f>
        <v>0.6</v>
      </c>
      <c r="AN459" s="155" t="s">
        <v>952</v>
      </c>
      <c r="AO459" s="155" t="s">
        <v>296</v>
      </c>
      <c r="AP459" s="155" t="s">
        <v>243</v>
      </c>
      <c r="AQ459" s="155" t="s">
        <v>221</v>
      </c>
      <c r="AR459" s="837"/>
      <c r="AS459" s="855"/>
      <c r="AT459" s="855"/>
      <c r="AU459" s="852"/>
      <c r="AV459" s="855"/>
      <c r="AW459" s="855"/>
      <c r="AX459" s="852"/>
      <c r="AY459" s="852"/>
      <c r="AZ459" s="852"/>
      <c r="BA459" s="798"/>
      <c r="BB459" s="131"/>
      <c r="BC459" s="131"/>
      <c r="BD459" s="175" t="str">
        <f t="shared" si="55"/>
        <v/>
      </c>
      <c r="BE459" s="151"/>
      <c r="BF459" s="151"/>
      <c r="BG459" s="151"/>
      <c r="BH459" s="151"/>
      <c r="BI459" s="131"/>
      <c r="BJ459" s="131"/>
      <c r="BK459" s="131"/>
      <c r="BL459" s="131"/>
      <c r="BM459" s="157"/>
      <c r="BN459" s="157"/>
      <c r="BO459" s="157"/>
      <c r="BP459" s="157"/>
      <c r="BQ459" s="158" t="str">
        <f t="shared" si="56"/>
        <v/>
      </c>
      <c r="BR459" s="762" t="str">
        <f t="shared" si="57"/>
        <v/>
      </c>
      <c r="BS459" s="819"/>
      <c r="BT459" s="804"/>
      <c r="BU459" s="804"/>
      <c r="BV459" s="807"/>
    </row>
    <row r="460" spans="1:74" x14ac:dyDescent="0.25">
      <c r="A460" s="1062"/>
      <c r="B460" s="928"/>
      <c r="C460" s="1179"/>
      <c r="D460" s="828"/>
      <c r="E460" s="831"/>
      <c r="F460" s="834"/>
      <c r="G460" s="804"/>
      <c r="H460" s="837"/>
      <c r="I460" s="798"/>
      <c r="J460" s="840"/>
      <c r="K460" s="843"/>
      <c r="L460" s="804"/>
      <c r="M460" s="874"/>
      <c r="N460" s="804"/>
      <c r="O460" s="804"/>
      <c r="P460" s="868"/>
      <c r="Q460" s="880"/>
      <c r="R460" s="798"/>
      <c r="S460" s="1372"/>
      <c r="T460" s="798"/>
      <c r="U460" s="1372"/>
      <c r="V460" s="798"/>
      <c r="W460" s="1372"/>
      <c r="X460" s="864"/>
      <c r="Y460" s="1372"/>
      <c r="Z460" s="1372"/>
      <c r="AA460" s="852"/>
      <c r="AB460" s="152">
        <v>3</v>
      </c>
      <c r="AC460" s="151"/>
      <c r="AD460" s="151"/>
      <c r="AE460" s="151"/>
      <c r="AF460" s="147" t="str">
        <f t="shared" si="51"/>
        <v/>
      </c>
      <c r="AG460" s="153"/>
      <c r="AH460" s="776" t="str">
        <f t="shared" si="52"/>
        <v/>
      </c>
      <c r="AI460" s="153"/>
      <c r="AJ460" s="776" t="str">
        <f t="shared" si="53"/>
        <v/>
      </c>
      <c r="AK460" s="149" t="str">
        <f t="shared" si="54"/>
        <v/>
      </c>
      <c r="AL460" s="154" t="str">
        <f>IFERROR(IF(AND(AF459="Probabilidad",AF460="Probabilidad"),(AL459-(+AL459*AK460)),IF(AND(AF459="Impacto",AF460="Probabilidad"),(AL458-(+AL458*AK460)),IF(AF460="Impacto",AL459,""))),"")</f>
        <v/>
      </c>
      <c r="AM460" s="154" t="str">
        <f>IFERROR(IF(AND(AF459="Impacto",AF460="Impacto"),(AM459-(+AM459*AK460)),IF(AND(AF459="Probabilidad",AF460="Impacto"),(AM458-(+AM458*AK460)),IF(AF460="Probabilidad",AM459,""))),"")</f>
        <v/>
      </c>
      <c r="AN460" s="155"/>
      <c r="AO460" s="155"/>
      <c r="AP460" s="155"/>
      <c r="AQ460" s="155"/>
      <c r="AR460" s="837"/>
      <c r="AS460" s="855"/>
      <c r="AT460" s="855"/>
      <c r="AU460" s="852"/>
      <c r="AV460" s="855"/>
      <c r="AW460" s="855"/>
      <c r="AX460" s="852"/>
      <c r="AY460" s="852"/>
      <c r="AZ460" s="852"/>
      <c r="BA460" s="798"/>
      <c r="BB460" s="131"/>
      <c r="BC460" s="131"/>
      <c r="BD460" s="175" t="str">
        <f t="shared" si="55"/>
        <v/>
      </c>
      <c r="BE460" s="151"/>
      <c r="BF460" s="151"/>
      <c r="BG460" s="151"/>
      <c r="BH460" s="151"/>
      <c r="BI460" s="131"/>
      <c r="BJ460" s="131"/>
      <c r="BK460" s="131"/>
      <c r="BL460" s="131"/>
      <c r="BM460" s="157"/>
      <c r="BN460" s="157"/>
      <c r="BO460" s="157"/>
      <c r="BP460" s="157"/>
      <c r="BQ460" s="158" t="str">
        <f t="shared" si="56"/>
        <v/>
      </c>
      <c r="BR460" s="762" t="str">
        <f t="shared" si="57"/>
        <v/>
      </c>
      <c r="BS460" s="819"/>
      <c r="BT460" s="804"/>
      <c r="BU460" s="804"/>
      <c r="BV460" s="807"/>
    </row>
    <row r="461" spans="1:74" x14ac:dyDescent="0.25">
      <c r="A461" s="1062"/>
      <c r="B461" s="928"/>
      <c r="C461" s="1179"/>
      <c r="D461" s="828"/>
      <c r="E461" s="831"/>
      <c r="F461" s="834"/>
      <c r="G461" s="804"/>
      <c r="H461" s="837"/>
      <c r="I461" s="798"/>
      <c r="J461" s="840"/>
      <c r="K461" s="843"/>
      <c r="L461" s="804"/>
      <c r="M461" s="874"/>
      <c r="N461" s="804"/>
      <c r="O461" s="804"/>
      <c r="P461" s="868"/>
      <c r="Q461" s="880"/>
      <c r="R461" s="798"/>
      <c r="S461" s="1372"/>
      <c r="T461" s="798"/>
      <c r="U461" s="1372"/>
      <c r="V461" s="798"/>
      <c r="W461" s="1372"/>
      <c r="X461" s="864"/>
      <c r="Y461" s="1372"/>
      <c r="Z461" s="1372"/>
      <c r="AA461" s="852"/>
      <c r="AB461" s="152">
        <v>4</v>
      </c>
      <c r="AC461" s="151"/>
      <c r="AD461" s="151"/>
      <c r="AE461" s="151"/>
      <c r="AF461" s="147" t="str">
        <f t="shared" si="51"/>
        <v/>
      </c>
      <c r="AG461" s="153"/>
      <c r="AH461" s="776" t="str">
        <f t="shared" si="52"/>
        <v/>
      </c>
      <c r="AI461" s="153"/>
      <c r="AJ461" s="776" t="str">
        <f t="shared" si="53"/>
        <v/>
      </c>
      <c r="AK461" s="149" t="str">
        <f t="shared" si="54"/>
        <v/>
      </c>
      <c r="AL461" s="154" t="str">
        <f>IFERROR(IF(AND(AF460="Probabilidad",AF461="Probabilidad"),(AL460-(+AL460*AK461)),IF(AND(AF460="Impacto",AF461="Probabilidad"),(AL459-(+AL459*AK461)),IF(AF461="Impacto",AL460,""))),"")</f>
        <v/>
      </c>
      <c r="AM461" s="154" t="str">
        <f>IFERROR(IF(AND(AF460="Impacto",AF461="Impacto"),(AM460-(+AM460*AK461)),IF(AND(AF460="Probabilidad",AF461="Impacto"),(AM459-(+AM459*AK461)),IF(AF461="Probabilidad",AM460,""))),"")</f>
        <v/>
      </c>
      <c r="AN461" s="155"/>
      <c r="AO461" s="155"/>
      <c r="AP461" s="155"/>
      <c r="AQ461" s="155"/>
      <c r="AR461" s="837"/>
      <c r="AS461" s="855"/>
      <c r="AT461" s="855"/>
      <c r="AU461" s="852"/>
      <c r="AV461" s="855"/>
      <c r="AW461" s="855"/>
      <c r="AX461" s="852"/>
      <c r="AY461" s="852"/>
      <c r="AZ461" s="852"/>
      <c r="BA461" s="798"/>
      <c r="BB461" s="131"/>
      <c r="BC461" s="131"/>
      <c r="BD461" s="175" t="str">
        <f t="shared" si="55"/>
        <v/>
      </c>
      <c r="BE461" s="151"/>
      <c r="BF461" s="151"/>
      <c r="BG461" s="151"/>
      <c r="BH461" s="151"/>
      <c r="BI461" s="131"/>
      <c r="BJ461" s="131"/>
      <c r="BK461" s="131"/>
      <c r="BL461" s="131"/>
      <c r="BM461" s="157"/>
      <c r="BN461" s="157"/>
      <c r="BO461" s="157"/>
      <c r="BP461" s="157"/>
      <c r="BQ461" s="158" t="str">
        <f t="shared" si="56"/>
        <v/>
      </c>
      <c r="BR461" s="762" t="str">
        <f t="shared" si="57"/>
        <v/>
      </c>
      <c r="BS461" s="819"/>
      <c r="BT461" s="804"/>
      <c r="BU461" s="804"/>
      <c r="BV461" s="807"/>
    </row>
    <row r="462" spans="1:74" x14ac:dyDescent="0.25">
      <c r="A462" s="1062"/>
      <c r="B462" s="928"/>
      <c r="C462" s="1179"/>
      <c r="D462" s="828"/>
      <c r="E462" s="831"/>
      <c r="F462" s="834"/>
      <c r="G462" s="804"/>
      <c r="H462" s="837"/>
      <c r="I462" s="798"/>
      <c r="J462" s="840"/>
      <c r="K462" s="843"/>
      <c r="L462" s="804"/>
      <c r="M462" s="874"/>
      <c r="N462" s="804"/>
      <c r="O462" s="804"/>
      <c r="P462" s="868"/>
      <c r="Q462" s="880"/>
      <c r="R462" s="798"/>
      <c r="S462" s="1372"/>
      <c r="T462" s="798"/>
      <c r="U462" s="1372"/>
      <c r="V462" s="798"/>
      <c r="W462" s="1372"/>
      <c r="X462" s="864"/>
      <c r="Y462" s="1372"/>
      <c r="Z462" s="1372"/>
      <c r="AA462" s="852"/>
      <c r="AB462" s="152">
        <v>5</v>
      </c>
      <c r="AC462" s="151"/>
      <c r="AD462" s="151"/>
      <c r="AE462" s="151"/>
      <c r="AF462" s="147" t="str">
        <f t="shared" si="51"/>
        <v/>
      </c>
      <c r="AG462" s="153"/>
      <c r="AH462" s="776" t="str">
        <f t="shared" si="52"/>
        <v/>
      </c>
      <c r="AI462" s="153"/>
      <c r="AJ462" s="776" t="str">
        <f t="shared" si="53"/>
        <v/>
      </c>
      <c r="AK462" s="149" t="str">
        <f t="shared" si="54"/>
        <v/>
      </c>
      <c r="AL462" s="154" t="str">
        <f>IFERROR(IF(AND(AF461="Probabilidad",AF462="Probabilidad"),(AL461-(+AL461*AK462)),IF(AND(AF461="Impacto",AF462="Probabilidad"),(AL460-(+AL460*AK462)),IF(AF462="Impacto",AL461,""))),"")</f>
        <v/>
      </c>
      <c r="AM462" s="154" t="str">
        <f>IFERROR(IF(AND(AF461="Impacto",AF462="Impacto"),(AM461-(+AM461*AK462)),IF(AND(AF461="Probabilidad",AF462="Impacto"),(AM460-(+AM460*AK462)),IF(AF462="Probabilidad",AM461,""))),"")</f>
        <v/>
      </c>
      <c r="AN462" s="155"/>
      <c r="AO462" s="155"/>
      <c r="AP462" s="155"/>
      <c r="AQ462" s="155"/>
      <c r="AR462" s="837"/>
      <c r="AS462" s="855"/>
      <c r="AT462" s="855"/>
      <c r="AU462" s="852"/>
      <c r="AV462" s="855"/>
      <c r="AW462" s="855"/>
      <c r="AX462" s="852"/>
      <c r="AY462" s="852"/>
      <c r="AZ462" s="852"/>
      <c r="BA462" s="798"/>
      <c r="BB462" s="131"/>
      <c r="BC462" s="131"/>
      <c r="BD462" s="175" t="str">
        <f t="shared" si="55"/>
        <v/>
      </c>
      <c r="BE462" s="151"/>
      <c r="BF462" s="151"/>
      <c r="BG462" s="151"/>
      <c r="BH462" s="151"/>
      <c r="BI462" s="131"/>
      <c r="BJ462" s="131"/>
      <c r="BK462" s="131"/>
      <c r="BL462" s="131"/>
      <c r="BM462" s="157"/>
      <c r="BN462" s="157"/>
      <c r="BO462" s="157"/>
      <c r="BP462" s="157"/>
      <c r="BQ462" s="158" t="str">
        <f t="shared" si="56"/>
        <v/>
      </c>
      <c r="BR462" s="762" t="str">
        <f t="shared" si="57"/>
        <v/>
      </c>
      <c r="BS462" s="819"/>
      <c r="BT462" s="804"/>
      <c r="BU462" s="804"/>
      <c r="BV462" s="807"/>
    </row>
    <row r="463" spans="1:74" ht="15.75" thickBot="1" x14ac:dyDescent="0.3">
      <c r="A463" s="1062"/>
      <c r="B463" s="928"/>
      <c r="C463" s="1179"/>
      <c r="D463" s="829"/>
      <c r="E463" s="832"/>
      <c r="F463" s="835"/>
      <c r="G463" s="805"/>
      <c r="H463" s="838"/>
      <c r="I463" s="799"/>
      <c r="J463" s="841"/>
      <c r="K463" s="844"/>
      <c r="L463" s="805"/>
      <c r="M463" s="875"/>
      <c r="N463" s="805"/>
      <c r="O463" s="805"/>
      <c r="P463" s="869"/>
      <c r="Q463" s="881"/>
      <c r="R463" s="799"/>
      <c r="S463" s="1373"/>
      <c r="T463" s="799"/>
      <c r="U463" s="1373"/>
      <c r="V463" s="799"/>
      <c r="W463" s="1373"/>
      <c r="X463" s="865"/>
      <c r="Y463" s="1373"/>
      <c r="Z463" s="1373"/>
      <c r="AA463" s="853"/>
      <c r="AB463" s="164">
        <v>6</v>
      </c>
      <c r="AC463" s="162"/>
      <c r="AD463" s="162"/>
      <c r="AE463" s="162"/>
      <c r="AF463" s="177" t="str">
        <f t="shared" si="51"/>
        <v/>
      </c>
      <c r="AG463" s="165"/>
      <c r="AH463" s="777" t="str">
        <f t="shared" si="52"/>
        <v/>
      </c>
      <c r="AI463" s="165"/>
      <c r="AJ463" s="777" t="str">
        <f t="shared" si="53"/>
        <v/>
      </c>
      <c r="AK463" s="166" t="str">
        <f t="shared" si="54"/>
        <v/>
      </c>
      <c r="AL463" s="154" t="str">
        <f>IFERROR(IF(AND(AF462="Probabilidad",AF463="Probabilidad"),(AL462-(+AL462*AK463)),IF(AND(AF462="Impacto",AF463="Probabilidad"),(AL461-(+AL461*AK463)),IF(AF463="Impacto",AL462,""))),"")</f>
        <v/>
      </c>
      <c r="AM463" s="154" t="str">
        <f>IFERROR(IF(AND(AF462="Impacto",AF463="Impacto"),(AM462-(+AM462*AK463)),IF(AND(AF462="Probabilidad",AF463="Impacto"),(AM461-(+AM461*AK463)),IF(AF463="Probabilidad",AM462,""))),"")</f>
        <v/>
      </c>
      <c r="AN463" s="52"/>
      <c r="AO463" s="52"/>
      <c r="AP463" s="52"/>
      <c r="AQ463" s="52"/>
      <c r="AR463" s="838"/>
      <c r="AS463" s="856"/>
      <c r="AT463" s="856"/>
      <c r="AU463" s="853"/>
      <c r="AV463" s="856"/>
      <c r="AW463" s="856"/>
      <c r="AX463" s="853"/>
      <c r="AY463" s="853"/>
      <c r="AZ463" s="853"/>
      <c r="BA463" s="799"/>
      <c r="BB463" s="169"/>
      <c r="BC463" s="169"/>
      <c r="BD463" s="178" t="str">
        <f t="shared" si="55"/>
        <v/>
      </c>
      <c r="BE463" s="162"/>
      <c r="BF463" s="162"/>
      <c r="BG463" s="162"/>
      <c r="BH463" s="162"/>
      <c r="BI463" s="169"/>
      <c r="BJ463" s="169"/>
      <c r="BK463" s="169"/>
      <c r="BL463" s="169"/>
      <c r="BM463" s="170"/>
      <c r="BN463" s="170"/>
      <c r="BO463" s="170"/>
      <c r="BP463" s="170"/>
      <c r="BQ463" s="171" t="str">
        <f t="shared" si="56"/>
        <v/>
      </c>
      <c r="BR463" s="764" t="str">
        <f t="shared" si="57"/>
        <v/>
      </c>
      <c r="BS463" s="820"/>
      <c r="BT463" s="805"/>
      <c r="BU463" s="805"/>
      <c r="BV463" s="808"/>
    </row>
    <row r="464" spans="1:74" ht="171.75" customHeight="1" x14ac:dyDescent="0.25">
      <c r="A464" s="1062" t="s">
        <v>1035</v>
      </c>
      <c r="B464" s="928" t="s">
        <v>202</v>
      </c>
      <c r="C464" s="1179" t="s">
        <v>1036</v>
      </c>
      <c r="D464" s="827" t="s">
        <v>1533</v>
      </c>
      <c r="E464" s="830" t="s">
        <v>1037</v>
      </c>
      <c r="F464" s="833">
        <v>1</v>
      </c>
      <c r="G464" s="867" t="s">
        <v>2082</v>
      </c>
      <c r="H464" s="836" t="s">
        <v>1373</v>
      </c>
      <c r="I464" s="797" t="s">
        <v>1347</v>
      </c>
      <c r="J464" s="839" t="s">
        <v>3047</v>
      </c>
      <c r="K464" s="842" t="s">
        <v>324</v>
      </c>
      <c r="L464" s="803" t="s">
        <v>618</v>
      </c>
      <c r="M464" s="873" t="s">
        <v>1535</v>
      </c>
      <c r="N464" s="803" t="s">
        <v>2083</v>
      </c>
      <c r="O464" s="803" t="s">
        <v>2084</v>
      </c>
      <c r="P464" s="867" t="s">
        <v>609</v>
      </c>
      <c r="Q464" s="879" t="s">
        <v>609</v>
      </c>
      <c r="R464" s="797" t="s">
        <v>272</v>
      </c>
      <c r="S464" s="1364">
        <f>IF(R464="Muy Alta",100%,IF(R464="Alta",80%,IF(R464="Media",60%,IF(R464="Baja",40%,IF(R464="Muy Baja",20%,"")))))</f>
        <v>0.2</v>
      </c>
      <c r="T464" s="797" t="s">
        <v>253</v>
      </c>
      <c r="U464" s="1364">
        <f>IF(T464="Catastrófico",100%,IF(T464="Mayor",80%,IF(T464="Moderado",60%,IF(T464="Menor",40%,IF(T464="Leve",20%,"")))))</f>
        <v>0.4</v>
      </c>
      <c r="V464" s="797" t="s">
        <v>253</v>
      </c>
      <c r="W464" s="1364">
        <f>IF(V464="Catastrófico",100%,IF(V464="Mayor",80%,IF(V464="Moderado",60%,IF(V464="Menor",40%,IF(V464="Leve",20%,"")))))</f>
        <v>0.4</v>
      </c>
      <c r="X464" s="863" t="str">
        <f>IF(Y464=100%,"Catastrófico",IF(Y464=80%,"Mayor",IF(Y464=60%,"Moderado",IF(Y464=40%,"Menor",IF(Y464=20%,"Leve","")))))</f>
        <v>Menor</v>
      </c>
      <c r="Y464" s="1364">
        <f>IF(AND(U464="",W464=""),"",MAX(U464,W464))</f>
        <v>0.4</v>
      </c>
      <c r="Z464" s="1364" t="str">
        <f>CONCATENATE(R464,X464)</f>
        <v>Muy BajaMenor</v>
      </c>
      <c r="AA464" s="845" t="str">
        <f>IF(Z464="Muy AltaLeve","Alto",IF(Z464="Muy AltaMenor","Alto",IF(Z464="Muy AltaModerado","Alto",IF(Z464="Muy AltaMayor","Alto",IF(Z464="Muy AltaCatastrófico","Extremo",IF(Z464="AltaLeve","Moderado",IF(Z464="AltaMenor","Moderado",IF(Z464="AltaModerado","Alto",IF(Z464="AltaMayor","Alto",IF(Z464="AltaCatastrófico","Extremo",IF(Z464="MediaLeve","Moderado",IF(Z464="MediaMenor","Moderado",IF(Z464="MediaModerado","Moderado",IF(Z464="MediaMayor","Alto",IF(Z464="MediaCatastrófico","Extremo",IF(Z464="BajaLeve","Bajo",IF(Z464="BajaMenor","Moderado",IF(Z464="BajaModerado","Moderado",IF(Z464="BajaMayor","Alto",IF(Z464="BajaCatastrófico","Extremo",IF(Z464="Muy BajaLeve","Bajo",IF(Z464="Muy BajaMenor","Bajo",IF(Z464="Muy BajaModerado","Moderado",IF(Z464="Muy BajaMayor","Alto",IF(Z464="Muy BajaCatastrófico","Extremo","")))))))))))))))))))))))))</f>
        <v>Bajo</v>
      </c>
      <c r="AB464" s="98">
        <v>1</v>
      </c>
      <c r="AC464" s="9" t="s">
        <v>1978</v>
      </c>
      <c r="AD464" s="9">
        <v>2</v>
      </c>
      <c r="AE464" s="9" t="s">
        <v>1628</v>
      </c>
      <c r="AF464" s="147" t="str">
        <f t="shared" si="51"/>
        <v>Probabilidad</v>
      </c>
      <c r="AG464" s="10" t="s">
        <v>286</v>
      </c>
      <c r="AH464" s="760">
        <f t="shared" si="52"/>
        <v>0.15</v>
      </c>
      <c r="AI464" s="10" t="s">
        <v>814</v>
      </c>
      <c r="AJ464" s="760">
        <f t="shared" si="53"/>
        <v>0.25</v>
      </c>
      <c r="AK464" s="149">
        <f t="shared" si="54"/>
        <v>0.4</v>
      </c>
      <c r="AL464" s="101">
        <f>IFERROR(IF(AF464="Probabilidad",(S464-(+S464*AK464)),IF(AF464="Impacto",S464,"")),"")</f>
        <v>0.12</v>
      </c>
      <c r="AM464" s="101">
        <f>IFERROR(IF(AF464="Impacto",(Y464-(+Y464*AK464)),IF(AF464="Probabilidad",Y464,"")),"")</f>
        <v>0.4</v>
      </c>
      <c r="AN464" s="51" t="s">
        <v>218</v>
      </c>
      <c r="AO464" s="51" t="s">
        <v>296</v>
      </c>
      <c r="AP464" s="51" t="s">
        <v>243</v>
      </c>
      <c r="AQ464" s="51" t="s">
        <v>221</v>
      </c>
      <c r="AR464" s="866" t="s">
        <v>2085</v>
      </c>
      <c r="AS464" s="854">
        <f>S464</f>
        <v>0.2</v>
      </c>
      <c r="AT464" s="854">
        <f>IF(AL464="","",MIN(AL464:AL469))</f>
        <v>4.1159999999999995E-2</v>
      </c>
      <c r="AU464" s="851" t="str">
        <f>IFERROR(IF(AT464="","",IF(AT464&lt;=0.2,"Muy Baja",IF(AT464&lt;=0.4,"Baja",IF(AT464&lt;=0.6,"Media",IF(AT464&lt;=0.8,"Alta","Muy Alta"))))),"")</f>
        <v>Muy Baja</v>
      </c>
      <c r="AV464" s="854">
        <f>Y464</f>
        <v>0.4</v>
      </c>
      <c r="AW464" s="854">
        <f>IF(AM464="","",MIN(AM464:AM469))</f>
        <v>0.4</v>
      </c>
      <c r="AX464" s="851" t="str">
        <f>IFERROR(IF(AW464="","",IF(AW464&lt;=0.2,"Leve",IF(AW464&lt;=0.4,"Menor",IF(AW464&lt;=0.6,"Moderado",IF(AW464&lt;=0.8,"Mayor","Catastrófico"))))),"")</f>
        <v>Menor</v>
      </c>
      <c r="AY464" s="851" t="str">
        <f>AA464</f>
        <v>Bajo</v>
      </c>
      <c r="AZ464" s="851" t="str">
        <f>IFERROR(IF(OR(AND(AU464="Muy Baja",AX464="Leve"),AND(AU464="Muy Baja",AX464="Menor"),AND(AU464="Baja",AX464="Leve")),"Bajo",IF(OR(AND(AU464="Muy baja",AX464="Moderado"),AND(AU464="Baja",AX464="Menor"),AND(AU464="Baja",AX464="Moderado"),AND(AU464="Media",AX464="Leve"),AND(AU464="Media",AX464="Menor"),AND(AU464="Media",AX464="Moderado"),AND(AU464="Alta",AX464="Leve"),AND(AU464="Alta",AX464="Menor")),"Moderado",IF(OR(AND(AU464="Muy Baja",AX464="Mayor"),AND(AU464="Baja",AX464="Mayor"),AND(AU464="Media",AX464="Mayor"),AND(AU464="Alta",AX464="Moderado"),AND(AU464="Alta",AX464="Mayor"),AND(AU464="Muy Alta",AX464="Leve"),AND(AU464="Muy Alta",AX464="Menor"),AND(AU464="Muy Alta",AX464="Moderado"),AND(AU464="Muy Alta",AX464="Mayor")),"Alto",IF(OR(AND(AU464="Muy Baja",AX464="Catastrófico"),AND(AU464="Baja",AX464="Catastrófico"),AND(AU464="Media",AX464="Catastrófico"),AND(AU464="Alta",AX464="Catastrófico"),AND(AU464="Muy Alta",AX464="Catastrófico")),"Extremo","")))),"")</f>
        <v>Bajo</v>
      </c>
      <c r="BA464" s="797" t="s">
        <v>257</v>
      </c>
      <c r="BB464" s="218"/>
      <c r="BC464" s="218"/>
      <c r="BD464" s="103" t="str">
        <f t="shared" si="55"/>
        <v/>
      </c>
      <c r="BE464" s="50"/>
      <c r="BF464" s="50"/>
      <c r="BG464" s="50"/>
      <c r="BH464" s="50"/>
      <c r="BI464" s="47"/>
      <c r="BJ464" s="47"/>
      <c r="BK464" s="47"/>
      <c r="BL464" s="47"/>
      <c r="BM464" s="49"/>
      <c r="BN464" s="49"/>
      <c r="BO464" s="49"/>
      <c r="BP464" s="49"/>
      <c r="BQ464" s="105" t="str">
        <f t="shared" si="56"/>
        <v/>
      </c>
      <c r="BR464" s="761" t="str">
        <f t="shared" si="57"/>
        <v/>
      </c>
      <c r="BS464" s="818" t="s">
        <v>609</v>
      </c>
      <c r="BT464" s="867" t="s">
        <v>305</v>
      </c>
      <c r="BU464" s="867" t="s">
        <v>278</v>
      </c>
      <c r="BV464" s="870" t="s">
        <v>278</v>
      </c>
    </row>
    <row r="465" spans="1:74" ht="171.75" x14ac:dyDescent="0.25">
      <c r="A465" s="1062"/>
      <c r="B465" s="928"/>
      <c r="C465" s="1179"/>
      <c r="D465" s="828"/>
      <c r="E465" s="831"/>
      <c r="F465" s="834"/>
      <c r="G465" s="868"/>
      <c r="H465" s="837"/>
      <c r="I465" s="798"/>
      <c r="J465" s="840"/>
      <c r="K465" s="843"/>
      <c r="L465" s="804"/>
      <c r="M465" s="874"/>
      <c r="N465" s="804"/>
      <c r="O465" s="804"/>
      <c r="P465" s="868"/>
      <c r="Q465" s="880"/>
      <c r="R465" s="798"/>
      <c r="S465" s="1365"/>
      <c r="T465" s="798"/>
      <c r="U465" s="1365"/>
      <c r="V465" s="798"/>
      <c r="W465" s="1365"/>
      <c r="X465" s="864"/>
      <c r="Y465" s="1365"/>
      <c r="Z465" s="1365"/>
      <c r="AA465" s="846"/>
      <c r="AB465" s="152">
        <v>2</v>
      </c>
      <c r="AC465" s="132" t="s">
        <v>1676</v>
      </c>
      <c r="AD465" s="132" t="s">
        <v>2086</v>
      </c>
      <c r="AE465" s="151" t="s">
        <v>2062</v>
      </c>
      <c r="AF465" s="147" t="str">
        <f t="shared" si="51"/>
        <v>Probabilidad</v>
      </c>
      <c r="AG465" s="153" t="s">
        <v>286</v>
      </c>
      <c r="AH465" s="760">
        <f t="shared" si="52"/>
        <v>0.15</v>
      </c>
      <c r="AI465" s="153" t="s">
        <v>217</v>
      </c>
      <c r="AJ465" s="760">
        <f t="shared" si="53"/>
        <v>0.15</v>
      </c>
      <c r="AK465" s="149">
        <f t="shared" si="54"/>
        <v>0.3</v>
      </c>
      <c r="AL465" s="154">
        <f>IFERROR(IF(AND(AF464="Probabilidad",AF465="Probabilidad"),(AL464-(+AL464*AK465)),IF(AF465="Probabilidad",(S464-(+S464*AK465)),IF(AF465="Impacto",AL464,""))),"")</f>
        <v>8.3999999999999991E-2</v>
      </c>
      <c r="AM465" s="154">
        <f>IFERROR(IF(AND(AF464="Impacto",AF465="Impacto"),(AM464-(+AM464*AK465)),IF(AF465="Impacto",(Y464-(+Y464*AK465)),IF(AF465="Probabilidad",AM464,""))),"")</f>
        <v>0.4</v>
      </c>
      <c r="AN465" s="155" t="s">
        <v>218</v>
      </c>
      <c r="AO465" s="155" t="s">
        <v>296</v>
      </c>
      <c r="AP465" s="155" t="s">
        <v>243</v>
      </c>
      <c r="AQ465" s="155" t="s">
        <v>221</v>
      </c>
      <c r="AR465" s="837"/>
      <c r="AS465" s="855"/>
      <c r="AT465" s="855"/>
      <c r="AU465" s="852"/>
      <c r="AV465" s="855"/>
      <c r="AW465" s="855"/>
      <c r="AX465" s="852"/>
      <c r="AY465" s="852"/>
      <c r="AZ465" s="852"/>
      <c r="BA465" s="798"/>
      <c r="BB465" s="130"/>
      <c r="BC465" s="130"/>
      <c r="BD465" s="150" t="str">
        <f t="shared" si="55"/>
        <v/>
      </c>
      <c r="BE465" s="156"/>
      <c r="BF465" s="156"/>
      <c r="BG465" s="156"/>
      <c r="BH465" s="156"/>
      <c r="BI465" s="131"/>
      <c r="BJ465" s="131"/>
      <c r="BK465" s="131"/>
      <c r="BL465" s="131"/>
      <c r="BM465" s="157"/>
      <c r="BN465" s="157"/>
      <c r="BO465" s="157"/>
      <c r="BP465" s="157"/>
      <c r="BQ465" s="158" t="str">
        <f t="shared" si="56"/>
        <v/>
      </c>
      <c r="BR465" s="762" t="str">
        <f t="shared" si="57"/>
        <v/>
      </c>
      <c r="BS465" s="819"/>
      <c r="BT465" s="868"/>
      <c r="BU465" s="868"/>
      <c r="BV465" s="871"/>
    </row>
    <row r="466" spans="1:74" ht="171.75" x14ac:dyDescent="0.25">
      <c r="A466" s="1062"/>
      <c r="B466" s="928"/>
      <c r="C466" s="1179"/>
      <c r="D466" s="828"/>
      <c r="E466" s="831"/>
      <c r="F466" s="834"/>
      <c r="G466" s="868"/>
      <c r="H466" s="837"/>
      <c r="I466" s="798"/>
      <c r="J466" s="840"/>
      <c r="K466" s="843"/>
      <c r="L466" s="804"/>
      <c r="M466" s="874"/>
      <c r="N466" s="804"/>
      <c r="O466" s="804"/>
      <c r="P466" s="868"/>
      <c r="Q466" s="880"/>
      <c r="R466" s="798"/>
      <c r="S466" s="1365"/>
      <c r="T466" s="798"/>
      <c r="U466" s="1365"/>
      <c r="V466" s="798"/>
      <c r="W466" s="1365"/>
      <c r="X466" s="864"/>
      <c r="Y466" s="1365"/>
      <c r="Z466" s="1365"/>
      <c r="AA466" s="846"/>
      <c r="AB466" s="152">
        <v>3</v>
      </c>
      <c r="AC466" s="132" t="s">
        <v>1985</v>
      </c>
      <c r="AD466" s="132">
        <v>3.4</v>
      </c>
      <c r="AE466" s="132" t="s">
        <v>2062</v>
      </c>
      <c r="AF466" s="147" t="str">
        <f t="shared" si="51"/>
        <v>Probabilidad</v>
      </c>
      <c r="AG466" s="153" t="s">
        <v>286</v>
      </c>
      <c r="AH466" s="760">
        <f t="shared" si="52"/>
        <v>0.15</v>
      </c>
      <c r="AI466" s="153" t="s">
        <v>217</v>
      </c>
      <c r="AJ466" s="760">
        <f t="shared" si="53"/>
        <v>0.15</v>
      </c>
      <c r="AK466" s="149">
        <f t="shared" si="54"/>
        <v>0.3</v>
      </c>
      <c r="AL466" s="154">
        <f>IFERROR(IF(AND(AF465="Probabilidad",AF466="Probabilidad"),(AL465-(+AL465*AK466)),IF(AND(AF465="Impacto",AF466="Probabilidad"),(AL464-(+AL464*AK466)),IF(AF466="Impacto",AL465,""))),"")</f>
        <v>5.8799999999999991E-2</v>
      </c>
      <c r="AM466" s="154">
        <f>IFERROR(IF(AND(AF465="Impacto",AF466="Impacto"),(AM465-(+AM465*AK466)),IF(AND(AF465="Probabilidad",AF466="Impacto"),(AM464-(+AM464*AK466)),IF(AF466="Probabilidad",AM465,""))),"")</f>
        <v>0.4</v>
      </c>
      <c r="AN466" s="155" t="s">
        <v>218</v>
      </c>
      <c r="AO466" s="155" t="s">
        <v>296</v>
      </c>
      <c r="AP466" s="155" t="s">
        <v>243</v>
      </c>
      <c r="AQ466" s="155" t="s">
        <v>221</v>
      </c>
      <c r="AR466" s="837"/>
      <c r="AS466" s="855"/>
      <c r="AT466" s="855"/>
      <c r="AU466" s="852"/>
      <c r="AV466" s="855"/>
      <c r="AW466" s="855"/>
      <c r="AX466" s="852"/>
      <c r="AY466" s="852"/>
      <c r="AZ466" s="852"/>
      <c r="BA466" s="798"/>
      <c r="BB466" s="130"/>
      <c r="BC466" s="130"/>
      <c r="BD466" s="150" t="str">
        <f t="shared" si="55"/>
        <v/>
      </c>
      <c r="BE466" s="156"/>
      <c r="BF466" s="156"/>
      <c r="BG466" s="156"/>
      <c r="BH466" s="156"/>
      <c r="BI466" s="131"/>
      <c r="BJ466" s="131"/>
      <c r="BK466" s="131"/>
      <c r="BL466" s="131"/>
      <c r="BM466" s="157"/>
      <c r="BN466" s="157"/>
      <c r="BO466" s="157"/>
      <c r="BP466" s="157"/>
      <c r="BQ466" s="158" t="str">
        <f t="shared" si="56"/>
        <v/>
      </c>
      <c r="BR466" s="762" t="str">
        <f t="shared" si="57"/>
        <v/>
      </c>
      <c r="BS466" s="819"/>
      <c r="BT466" s="868"/>
      <c r="BU466" s="868"/>
      <c r="BV466" s="871"/>
    </row>
    <row r="467" spans="1:74" ht="120" x14ac:dyDescent="0.25">
      <c r="A467" s="1062"/>
      <c r="B467" s="928"/>
      <c r="C467" s="1179"/>
      <c r="D467" s="828"/>
      <c r="E467" s="831"/>
      <c r="F467" s="834"/>
      <c r="G467" s="868"/>
      <c r="H467" s="837"/>
      <c r="I467" s="798"/>
      <c r="J467" s="840"/>
      <c r="K467" s="843"/>
      <c r="L467" s="804"/>
      <c r="M467" s="874"/>
      <c r="N467" s="804"/>
      <c r="O467" s="804"/>
      <c r="P467" s="868"/>
      <c r="Q467" s="880"/>
      <c r="R467" s="798"/>
      <c r="S467" s="1365"/>
      <c r="T467" s="798"/>
      <c r="U467" s="1365"/>
      <c r="V467" s="798"/>
      <c r="W467" s="1365"/>
      <c r="X467" s="864"/>
      <c r="Y467" s="1365"/>
      <c r="Z467" s="1365"/>
      <c r="AA467" s="846"/>
      <c r="AB467" s="152">
        <v>4</v>
      </c>
      <c r="AC467" s="151" t="s">
        <v>1709</v>
      </c>
      <c r="AD467" s="151">
        <v>4</v>
      </c>
      <c r="AE467" s="151" t="s">
        <v>1620</v>
      </c>
      <c r="AF467" s="147" t="str">
        <f t="shared" si="51"/>
        <v>Probabilidad</v>
      </c>
      <c r="AG467" s="153" t="s">
        <v>286</v>
      </c>
      <c r="AH467" s="760">
        <f t="shared" si="52"/>
        <v>0.15</v>
      </c>
      <c r="AI467" s="153" t="s">
        <v>217</v>
      </c>
      <c r="AJ467" s="760">
        <f t="shared" si="53"/>
        <v>0.15</v>
      </c>
      <c r="AK467" s="149">
        <f t="shared" si="54"/>
        <v>0.3</v>
      </c>
      <c r="AL467" s="154">
        <f>IFERROR(IF(AND(AF466="Probabilidad",AF467="Probabilidad"),(AL466-(+AL466*AK467)),IF(AND(AF466="Impacto",AF467="Probabilidad"),(AL465-(+AL465*AK467)),IF(AF467="Impacto",AL466,""))),"")</f>
        <v>4.1159999999999995E-2</v>
      </c>
      <c r="AM467" s="154">
        <f>IFERROR(IF(AND(AF466="Impacto",AF467="Impacto"),(AM466-(+AM466*AK467)),IF(AND(AF466="Probabilidad",AF467="Impacto"),(AM465-(+AM465*AK467)),IF(AF467="Probabilidad",AM466,""))),"")</f>
        <v>0.4</v>
      </c>
      <c r="AN467" s="155" t="s">
        <v>952</v>
      </c>
      <c r="AO467" s="155" t="s">
        <v>247</v>
      </c>
      <c r="AP467" s="155" t="s">
        <v>243</v>
      </c>
      <c r="AQ467" s="155" t="s">
        <v>221</v>
      </c>
      <c r="AR467" s="837"/>
      <c r="AS467" s="855"/>
      <c r="AT467" s="855"/>
      <c r="AU467" s="852"/>
      <c r="AV467" s="855"/>
      <c r="AW467" s="855"/>
      <c r="AX467" s="852"/>
      <c r="AY467" s="852"/>
      <c r="AZ467" s="852"/>
      <c r="BA467" s="798"/>
      <c r="BB467" s="130"/>
      <c r="BC467" s="130"/>
      <c r="BD467" s="150" t="str">
        <f t="shared" si="55"/>
        <v/>
      </c>
      <c r="BE467" s="156"/>
      <c r="BF467" s="156"/>
      <c r="BG467" s="156"/>
      <c r="BH467" s="156"/>
      <c r="BI467" s="131"/>
      <c r="BJ467" s="131"/>
      <c r="BK467" s="131"/>
      <c r="BL467" s="131"/>
      <c r="BM467" s="157"/>
      <c r="BN467" s="157"/>
      <c r="BO467" s="157"/>
      <c r="BP467" s="157"/>
      <c r="BQ467" s="158" t="str">
        <f t="shared" si="56"/>
        <v/>
      </c>
      <c r="BR467" s="762" t="str">
        <f t="shared" si="57"/>
        <v/>
      </c>
      <c r="BS467" s="819"/>
      <c r="BT467" s="868"/>
      <c r="BU467" s="868"/>
      <c r="BV467" s="871"/>
    </row>
    <row r="468" spans="1:74" x14ac:dyDescent="0.25">
      <c r="A468" s="1062"/>
      <c r="B468" s="928"/>
      <c r="C468" s="1179"/>
      <c r="D468" s="828"/>
      <c r="E468" s="831"/>
      <c r="F468" s="834"/>
      <c r="G468" s="868"/>
      <c r="H468" s="837"/>
      <c r="I468" s="798"/>
      <c r="J468" s="840"/>
      <c r="K468" s="843"/>
      <c r="L468" s="804"/>
      <c r="M468" s="874"/>
      <c r="N468" s="804"/>
      <c r="O468" s="804"/>
      <c r="P468" s="868"/>
      <c r="Q468" s="880"/>
      <c r="R468" s="798"/>
      <c r="S468" s="1365"/>
      <c r="T468" s="798"/>
      <c r="U468" s="1365"/>
      <c r="V468" s="798"/>
      <c r="W468" s="1365"/>
      <c r="X468" s="864"/>
      <c r="Y468" s="1365"/>
      <c r="Z468" s="1365"/>
      <c r="AA468" s="846"/>
      <c r="AB468" s="152">
        <v>5</v>
      </c>
      <c r="AC468" s="151"/>
      <c r="AD468" s="151"/>
      <c r="AE468" s="151"/>
      <c r="AF468" s="147" t="str">
        <f t="shared" si="51"/>
        <v/>
      </c>
      <c r="AG468" s="153"/>
      <c r="AH468" s="760" t="str">
        <f t="shared" si="52"/>
        <v/>
      </c>
      <c r="AI468" s="153"/>
      <c r="AJ468" s="760" t="str">
        <f t="shared" si="53"/>
        <v/>
      </c>
      <c r="AK468" s="149" t="str">
        <f t="shared" si="54"/>
        <v/>
      </c>
      <c r="AL468" s="154" t="str">
        <f>IFERROR(IF(AND(AF467="Probabilidad",AF468="Probabilidad"),(AL467-(+AL467*AK468)),IF(AND(AF467="Impacto",AF468="Probabilidad"),(AL466-(+AL466*AK468)),IF(AF468="Impacto",AL467,""))),"")</f>
        <v/>
      </c>
      <c r="AM468" s="154" t="str">
        <f>IFERROR(IF(AND(AF467="Impacto",AF468="Impacto"),(AM467-(+AM467*AK468)),IF(AND(AF467="Probabilidad",AF468="Impacto"),(AM466-(+AM466*AK468)),IF(AF468="Probabilidad",AM467,""))),"")</f>
        <v/>
      </c>
      <c r="AN468" s="155"/>
      <c r="AO468" s="155"/>
      <c r="AP468" s="155"/>
      <c r="AQ468" s="155"/>
      <c r="AR468" s="837"/>
      <c r="AS468" s="855"/>
      <c r="AT468" s="855"/>
      <c r="AU468" s="852"/>
      <c r="AV468" s="855"/>
      <c r="AW468" s="855"/>
      <c r="AX468" s="852"/>
      <c r="AY468" s="852"/>
      <c r="AZ468" s="852"/>
      <c r="BA468" s="798"/>
      <c r="BB468" s="130"/>
      <c r="BC468" s="130"/>
      <c r="BD468" s="150" t="str">
        <f t="shared" si="55"/>
        <v/>
      </c>
      <c r="BE468" s="156"/>
      <c r="BF468" s="156"/>
      <c r="BG468" s="156"/>
      <c r="BH468" s="156"/>
      <c r="BI468" s="131"/>
      <c r="BJ468" s="131"/>
      <c r="BK468" s="131"/>
      <c r="BL468" s="131"/>
      <c r="BM468" s="157"/>
      <c r="BN468" s="157"/>
      <c r="BO468" s="157"/>
      <c r="BP468" s="157"/>
      <c r="BQ468" s="158" t="str">
        <f t="shared" si="56"/>
        <v/>
      </c>
      <c r="BR468" s="762" t="str">
        <f t="shared" si="57"/>
        <v/>
      </c>
      <c r="BS468" s="819"/>
      <c r="BT468" s="868"/>
      <c r="BU468" s="868"/>
      <c r="BV468" s="871"/>
    </row>
    <row r="469" spans="1:74" ht="15.75" thickBot="1" x14ac:dyDescent="0.3">
      <c r="A469" s="1062"/>
      <c r="B469" s="928"/>
      <c r="C469" s="1179"/>
      <c r="D469" s="829"/>
      <c r="E469" s="832"/>
      <c r="F469" s="835"/>
      <c r="G469" s="869"/>
      <c r="H469" s="838"/>
      <c r="I469" s="799"/>
      <c r="J469" s="841"/>
      <c r="K469" s="844"/>
      <c r="L469" s="805"/>
      <c r="M469" s="875"/>
      <c r="N469" s="805"/>
      <c r="O469" s="805"/>
      <c r="P469" s="869"/>
      <c r="Q469" s="881"/>
      <c r="R469" s="799"/>
      <c r="S469" s="1366"/>
      <c r="T469" s="799"/>
      <c r="U469" s="1366"/>
      <c r="V469" s="799"/>
      <c r="W469" s="1366"/>
      <c r="X469" s="865"/>
      <c r="Y469" s="1366"/>
      <c r="Z469" s="1366"/>
      <c r="AA469" s="847"/>
      <c r="AB469" s="164">
        <v>6</v>
      </c>
      <c r="AC469" s="162"/>
      <c r="AD469" s="162"/>
      <c r="AE469" s="162"/>
      <c r="AF469" s="99" t="str">
        <f t="shared" si="51"/>
        <v/>
      </c>
      <c r="AG469" s="165"/>
      <c r="AH469" s="763" t="str">
        <f t="shared" si="52"/>
        <v/>
      </c>
      <c r="AI469" s="165"/>
      <c r="AJ469" s="763" t="str">
        <f t="shared" si="53"/>
        <v/>
      </c>
      <c r="AK469" s="166" t="str">
        <f t="shared" si="54"/>
        <v/>
      </c>
      <c r="AL469" s="154" t="str">
        <f>IFERROR(IF(AND(AF468="Probabilidad",AF469="Probabilidad"),(AL468-(+AL468*AK469)),IF(AND(AF468="Impacto",AF469="Probabilidad"),(AL467-(+AL467*AK469)),IF(AF469="Impacto",AL468,""))),"")</f>
        <v/>
      </c>
      <c r="AM469" s="154" t="str">
        <f>IFERROR(IF(AND(AF468="Impacto",AF469="Impacto"),(AM468-(+AM468*AK469)),IF(AND(AF468="Probabilidad",AF469="Impacto"),(AM467-(+AM467*AK469)),IF(AF469="Probabilidad",AM468,""))),"")</f>
        <v/>
      </c>
      <c r="AN469" s="127"/>
      <c r="AO469" s="52"/>
      <c r="AP469" s="52"/>
      <c r="AQ469" s="52"/>
      <c r="AR469" s="838"/>
      <c r="AS469" s="856"/>
      <c r="AT469" s="856"/>
      <c r="AU469" s="853"/>
      <c r="AV469" s="856"/>
      <c r="AW469" s="856"/>
      <c r="AX469" s="853"/>
      <c r="AY469" s="853"/>
      <c r="AZ469" s="853"/>
      <c r="BA469" s="799"/>
      <c r="BB469" s="167"/>
      <c r="BC469" s="167"/>
      <c r="BD469" s="161" t="str">
        <f t="shared" si="55"/>
        <v/>
      </c>
      <c r="BE469" s="168"/>
      <c r="BF469" s="168"/>
      <c r="BG469" s="168"/>
      <c r="BH469" s="168"/>
      <c r="BI469" s="169"/>
      <c r="BJ469" s="169"/>
      <c r="BK469" s="169"/>
      <c r="BL469" s="169"/>
      <c r="BM469" s="170"/>
      <c r="BN469" s="170"/>
      <c r="BO469" s="170"/>
      <c r="BP469" s="170"/>
      <c r="BQ469" s="171" t="str">
        <f t="shared" si="56"/>
        <v/>
      </c>
      <c r="BR469" s="764" t="str">
        <f t="shared" si="57"/>
        <v/>
      </c>
      <c r="BS469" s="820"/>
      <c r="BT469" s="869"/>
      <c r="BU469" s="869"/>
      <c r="BV469" s="872"/>
    </row>
    <row r="470" spans="1:74" ht="145.5" customHeight="1" x14ac:dyDescent="0.25">
      <c r="A470" s="1062"/>
      <c r="B470" s="928"/>
      <c r="C470" s="1179"/>
      <c r="D470" s="827" t="s">
        <v>1533</v>
      </c>
      <c r="E470" s="830" t="s">
        <v>1037</v>
      </c>
      <c r="F470" s="833">
        <v>2</v>
      </c>
      <c r="G470" s="803" t="s">
        <v>2082</v>
      </c>
      <c r="H470" s="836" t="s">
        <v>1373</v>
      </c>
      <c r="I470" s="797" t="s">
        <v>1344</v>
      </c>
      <c r="J470" s="839" t="s">
        <v>3048</v>
      </c>
      <c r="K470" s="842" t="s">
        <v>324</v>
      </c>
      <c r="L470" s="803" t="s">
        <v>618</v>
      </c>
      <c r="M470" s="873" t="s">
        <v>1535</v>
      </c>
      <c r="N470" s="803" t="s">
        <v>2087</v>
      </c>
      <c r="O470" s="803" t="s">
        <v>1988</v>
      </c>
      <c r="P470" s="803" t="s">
        <v>609</v>
      </c>
      <c r="Q470" s="1001" t="s">
        <v>609</v>
      </c>
      <c r="R470" s="797" t="s">
        <v>272</v>
      </c>
      <c r="S470" s="1364">
        <f>IF(R470="Muy Alta",100%,IF(R470="Alta",80%,IF(R470="Media",60%,IF(R470="Baja",40%,IF(R470="Muy Baja",20%,"")))))</f>
        <v>0.2</v>
      </c>
      <c r="T470" s="797" t="s">
        <v>253</v>
      </c>
      <c r="U470" s="1364">
        <f>IF(T470="Catastrófico",100%,IF(T470="Mayor",80%,IF(T470="Moderado",60%,IF(T470="Menor",40%,IF(T470="Leve",20%,"")))))</f>
        <v>0.4</v>
      </c>
      <c r="V470" s="797" t="s">
        <v>253</v>
      </c>
      <c r="W470" s="1364">
        <f>IF(V470="Catastrófico",100%,IF(V470="Mayor",80%,IF(V470="Moderado",60%,IF(V470="Menor",40%,IF(V470="Leve",20%,"")))))</f>
        <v>0.4</v>
      </c>
      <c r="X470" s="863" t="str">
        <f>IF(Y470=100%,"Catastrófico",IF(Y470=80%,"Mayor",IF(Y470=60%,"Moderado",IF(Y470=40%,"Menor",IF(Y470=20%,"Leve","")))))</f>
        <v>Menor</v>
      </c>
      <c r="Y470" s="1364">
        <f>IF(AND(U470="",W470=""),"",MAX(U470,W470))</f>
        <v>0.4</v>
      </c>
      <c r="Z470" s="1364" t="str">
        <f>CONCATENATE(R470,X470)</f>
        <v>Muy BajaMenor</v>
      </c>
      <c r="AA470" s="851" t="str">
        <f>IF(Z470="Muy AltaLeve","Alto",IF(Z470="Muy AltaMenor","Alto",IF(Z470="Muy AltaModerado","Alto",IF(Z470="Muy AltaMayor","Alto",IF(Z470="Muy AltaCatastrófico","Extremo",IF(Z470="AltaLeve","Moderado",IF(Z470="AltaMenor","Moderado",IF(Z470="AltaModerado","Alto",IF(Z470="AltaMayor","Alto",IF(Z470="AltaCatastrófico","Extremo",IF(Z470="MediaLeve","Moderado",IF(Z470="MediaMenor","Moderado",IF(Z470="MediaModerado","Moderado",IF(Z470="MediaMayor","Alto",IF(Z470="MediaCatastrófico","Extremo",IF(Z470="BajaLeve","Bajo",IF(Z470="BajaMenor","Moderado",IF(Z470="BajaModerado","Moderado",IF(Z470="BajaMayor","Alto",IF(Z470="BajaCatastrófico","Extremo",IF(Z470="Muy BajaLeve","Bajo",IF(Z470="Muy BajaMenor","Bajo",IF(Z470="Muy BajaModerado","Moderado",IF(Z470="Muy BajaMayor","Alto",IF(Z470="Muy BajaCatastrófico","Extremo","")))))))))))))))))))))))))</f>
        <v>Bajo</v>
      </c>
      <c r="AB470" s="98">
        <v>1</v>
      </c>
      <c r="AC470" s="13" t="s">
        <v>2088</v>
      </c>
      <c r="AD470" s="13">
        <v>2</v>
      </c>
      <c r="AE470" s="13" t="s">
        <v>1750</v>
      </c>
      <c r="AF470" s="100" t="str">
        <f t="shared" si="51"/>
        <v>Probabilidad</v>
      </c>
      <c r="AG470" s="10" t="s">
        <v>286</v>
      </c>
      <c r="AH470" s="759">
        <f t="shared" si="52"/>
        <v>0.15</v>
      </c>
      <c r="AI470" s="10" t="s">
        <v>217</v>
      </c>
      <c r="AJ470" s="759">
        <f t="shared" si="53"/>
        <v>0.15</v>
      </c>
      <c r="AK470" s="102">
        <f t="shared" si="54"/>
        <v>0.3</v>
      </c>
      <c r="AL470" s="101">
        <f>IFERROR(IF(AF470="Probabilidad",(S470-(+S470*AK470)),IF(AF470="Impacto",S470,"")),"")</f>
        <v>0.14000000000000001</v>
      </c>
      <c r="AM470" s="101">
        <f>IFERROR(IF(AF470="Impacto",(Y470-(+Y470*AK470)),IF(AF470="Probabilidad",Y470,"")),"")</f>
        <v>0.4</v>
      </c>
      <c r="AN470" s="51" t="s">
        <v>218</v>
      </c>
      <c r="AO470" s="51" t="s">
        <v>219</v>
      </c>
      <c r="AP470" s="51" t="s">
        <v>243</v>
      </c>
      <c r="AQ470" s="51" t="s">
        <v>221</v>
      </c>
      <c r="AR470" s="866" t="s">
        <v>2085</v>
      </c>
      <c r="AS470" s="854">
        <f>S470</f>
        <v>0.2</v>
      </c>
      <c r="AT470" s="854">
        <f>IF(AL470="","",MIN(AL470:AL475))</f>
        <v>3.5280000000000006E-2</v>
      </c>
      <c r="AU470" s="851" t="str">
        <f>IFERROR(IF(AT470="","",IF(AT470&lt;=0.2,"Muy Baja",IF(AT470&lt;=0.4,"Baja",IF(AT470&lt;=0.6,"Media",IF(AT470&lt;=0.8,"Alta","Muy Alta"))))),"")</f>
        <v>Muy Baja</v>
      </c>
      <c r="AV470" s="854">
        <f>Y470</f>
        <v>0.4</v>
      </c>
      <c r="AW470" s="854">
        <f>IF(AM470="","",MIN(AM470:AM475))</f>
        <v>0.30000000000000004</v>
      </c>
      <c r="AX470" s="851" t="str">
        <f>IFERROR(IF(AW470="","",IF(AW470&lt;=0.2,"Leve",IF(AW470&lt;=0.4,"Menor",IF(AW470&lt;=0.6,"Moderado",IF(AW470&lt;=0.8,"Mayor","Catastrófico"))))),"")</f>
        <v>Menor</v>
      </c>
      <c r="AY470" s="851" t="str">
        <f>AA470</f>
        <v>Bajo</v>
      </c>
      <c r="AZ470" s="851" t="str">
        <f>IFERROR(IF(OR(AND(AU470="Muy Baja",AX470="Leve"),AND(AU470="Muy Baja",AX470="Menor"),AND(AU470="Baja",AX470="Leve")),"Bajo",IF(OR(AND(AU470="Muy baja",AX470="Moderado"),AND(AU470="Baja",AX470="Menor"),AND(AU470="Baja",AX470="Moderado"),AND(AU470="Media",AX470="Leve"),AND(AU470="Media",AX470="Menor"),AND(AU470="Media",AX470="Moderado"),AND(AU470="Alta",AX470="Leve"),AND(AU470="Alta",AX470="Menor")),"Moderado",IF(OR(AND(AU470="Muy Baja",AX470="Mayor"),AND(AU470="Baja",AX470="Mayor"),AND(AU470="Media",AX470="Mayor"),AND(AU470="Alta",AX470="Moderado"),AND(AU470="Alta",AX470="Mayor"),AND(AU470="Muy Alta",AX470="Leve"),AND(AU470="Muy Alta",AX470="Menor"),AND(AU470="Muy Alta",AX470="Moderado"),AND(AU470="Muy Alta",AX470="Mayor")),"Alto",IF(OR(AND(AU470="Muy Baja",AX470="Catastrófico"),AND(AU470="Baja",AX470="Catastrófico"),AND(AU470="Media",AX470="Catastrófico"),AND(AU470="Alta",AX470="Catastrófico"),AND(AU470="Muy Alta",AX470="Catastrófico")),"Extremo","")))),"")</f>
        <v>Bajo</v>
      </c>
      <c r="BA470" s="797" t="s">
        <v>257</v>
      </c>
      <c r="BB470" s="47"/>
      <c r="BC470" s="47"/>
      <c r="BD470" s="104" t="str">
        <f t="shared" si="55"/>
        <v/>
      </c>
      <c r="BE470" s="9"/>
      <c r="BF470" s="9"/>
      <c r="BG470" s="9"/>
      <c r="BH470" s="9"/>
      <c r="BI470" s="47"/>
      <c r="BJ470" s="47"/>
      <c r="BK470" s="47"/>
      <c r="BL470" s="47"/>
      <c r="BM470" s="49"/>
      <c r="BN470" s="49"/>
      <c r="BO470" s="49"/>
      <c r="BP470" s="49"/>
      <c r="BQ470" s="105" t="str">
        <f t="shared" si="56"/>
        <v/>
      </c>
      <c r="BR470" s="761" t="str">
        <f t="shared" si="57"/>
        <v/>
      </c>
      <c r="BS470" s="818" t="s">
        <v>609</v>
      </c>
      <c r="BT470" s="867" t="s">
        <v>305</v>
      </c>
      <c r="BU470" s="867" t="s">
        <v>278</v>
      </c>
      <c r="BV470" s="870" t="s">
        <v>278</v>
      </c>
    </row>
    <row r="471" spans="1:74" ht="172.5" thickBot="1" x14ac:dyDescent="0.3">
      <c r="A471" s="1062"/>
      <c r="B471" s="928"/>
      <c r="C471" s="1179"/>
      <c r="D471" s="828"/>
      <c r="E471" s="831"/>
      <c r="F471" s="834"/>
      <c r="G471" s="804"/>
      <c r="H471" s="837"/>
      <c r="I471" s="798"/>
      <c r="J471" s="840"/>
      <c r="K471" s="843"/>
      <c r="L471" s="804"/>
      <c r="M471" s="874"/>
      <c r="N471" s="804"/>
      <c r="O471" s="804"/>
      <c r="P471" s="804"/>
      <c r="Q471" s="1002"/>
      <c r="R471" s="798"/>
      <c r="S471" s="1365"/>
      <c r="T471" s="798"/>
      <c r="U471" s="1365"/>
      <c r="V471" s="798"/>
      <c r="W471" s="1365"/>
      <c r="X471" s="864"/>
      <c r="Y471" s="1365"/>
      <c r="Z471" s="1365"/>
      <c r="AA471" s="852"/>
      <c r="AB471" s="152">
        <v>2</v>
      </c>
      <c r="AC471" s="151" t="s">
        <v>1990</v>
      </c>
      <c r="AD471" s="151">
        <v>2</v>
      </c>
      <c r="AE471" s="151" t="s">
        <v>1750</v>
      </c>
      <c r="AF471" s="173" t="str">
        <f t="shared" si="51"/>
        <v>Probabilidad</v>
      </c>
      <c r="AG471" s="155" t="s">
        <v>216</v>
      </c>
      <c r="AH471" s="760">
        <f t="shared" si="52"/>
        <v>0.25</v>
      </c>
      <c r="AI471" s="155" t="s">
        <v>217</v>
      </c>
      <c r="AJ471" s="760">
        <f t="shared" si="53"/>
        <v>0.15</v>
      </c>
      <c r="AK471" s="149">
        <f t="shared" si="54"/>
        <v>0.4</v>
      </c>
      <c r="AL471" s="174">
        <f>IFERROR(IF(AND(AF470="Probabilidad",AF471="Probabilidad"),(AL470-(+AL470*AK471)),IF(AF471="Probabilidad",(S470-(+S470*AK471)),IF(AF471="Impacto",AL470,""))),"")</f>
        <v>8.4000000000000005E-2</v>
      </c>
      <c r="AM471" s="174">
        <f>IFERROR(IF(AND(AF470="Impacto",AF471="Impacto"),(AM470-(+AM470*AK471)),IF(AF471="Impacto",(Y470-(+Y470*AK471)),IF(AF471="Probabilidad",AM470,""))),"")</f>
        <v>0.4</v>
      </c>
      <c r="AN471" s="155" t="s">
        <v>218</v>
      </c>
      <c r="AO471" s="155" t="s">
        <v>296</v>
      </c>
      <c r="AP471" s="155" t="s">
        <v>243</v>
      </c>
      <c r="AQ471" s="155" t="s">
        <v>221</v>
      </c>
      <c r="AR471" s="837"/>
      <c r="AS471" s="855"/>
      <c r="AT471" s="855"/>
      <c r="AU471" s="852"/>
      <c r="AV471" s="855"/>
      <c r="AW471" s="855"/>
      <c r="AX471" s="852"/>
      <c r="AY471" s="852"/>
      <c r="AZ471" s="852"/>
      <c r="BA471" s="798"/>
      <c r="BB471" s="131"/>
      <c r="BC471" s="131"/>
      <c r="BD471" s="175" t="str">
        <f t="shared" si="55"/>
        <v/>
      </c>
      <c r="BE471" s="151"/>
      <c r="BF471" s="151"/>
      <c r="BG471" s="151"/>
      <c r="BH471" s="151"/>
      <c r="BI471" s="131"/>
      <c r="BJ471" s="131"/>
      <c r="BK471" s="131"/>
      <c r="BL471" s="131"/>
      <c r="BM471" s="157"/>
      <c r="BN471" s="157"/>
      <c r="BO471" s="157"/>
      <c r="BP471" s="157"/>
      <c r="BQ471" s="158" t="str">
        <f t="shared" si="56"/>
        <v/>
      </c>
      <c r="BR471" s="762" t="str">
        <f t="shared" si="57"/>
        <v/>
      </c>
      <c r="BS471" s="819"/>
      <c r="BT471" s="868"/>
      <c r="BU471" s="868"/>
      <c r="BV471" s="871"/>
    </row>
    <row r="472" spans="1:74" ht="120" x14ac:dyDescent="0.25">
      <c r="A472" s="1062"/>
      <c r="B472" s="928"/>
      <c r="C472" s="1179"/>
      <c r="D472" s="828"/>
      <c r="E472" s="831"/>
      <c r="F472" s="834"/>
      <c r="G472" s="804"/>
      <c r="H472" s="837"/>
      <c r="I472" s="798"/>
      <c r="J472" s="840"/>
      <c r="K472" s="843"/>
      <c r="L472" s="804"/>
      <c r="M472" s="874"/>
      <c r="N472" s="804"/>
      <c r="O472" s="804"/>
      <c r="P472" s="804"/>
      <c r="Q472" s="1002"/>
      <c r="R472" s="798"/>
      <c r="S472" s="1365"/>
      <c r="T472" s="798"/>
      <c r="U472" s="1365"/>
      <c r="V472" s="798"/>
      <c r="W472" s="1365"/>
      <c r="X472" s="864"/>
      <c r="Y472" s="1365"/>
      <c r="Z472" s="1365"/>
      <c r="AA472" s="852"/>
      <c r="AB472" s="152">
        <v>3</v>
      </c>
      <c r="AC472" s="132" t="s">
        <v>2089</v>
      </c>
      <c r="AD472" s="132">
        <v>1</v>
      </c>
      <c r="AE472" s="132" t="s">
        <v>1620</v>
      </c>
      <c r="AF472" s="147" t="str">
        <f t="shared" si="51"/>
        <v>Probabilidad</v>
      </c>
      <c r="AG472" s="153" t="s">
        <v>286</v>
      </c>
      <c r="AH472" s="760">
        <f t="shared" si="52"/>
        <v>0.15</v>
      </c>
      <c r="AI472" s="153" t="s">
        <v>217</v>
      </c>
      <c r="AJ472" s="760">
        <f t="shared" si="53"/>
        <v>0.15</v>
      </c>
      <c r="AK472" s="149">
        <f t="shared" si="54"/>
        <v>0.3</v>
      </c>
      <c r="AL472" s="154">
        <f>IFERROR(IF(AND(AF471="Probabilidad",AF472="Probabilidad"),(AL471-(+AL471*AK472)),IF(AND(AF471="Impacto",AF472="Probabilidad"),(AL470-(+AL470*AK472)),IF(AF472="Impacto",AL471,""))),"")</f>
        <v>5.8800000000000005E-2</v>
      </c>
      <c r="AM472" s="154">
        <f>IFERROR(IF(AND(AF471="Impacto",AF472="Impacto"),(AM471-(+AM471*AK472)),IF(AND(AF471="Probabilidad",AF472="Impacto"),(AM470-(+AM470*AK472)),IF(AF472="Probabilidad",AM471,""))),"")</f>
        <v>0.4</v>
      </c>
      <c r="AN472" s="51" t="s">
        <v>952</v>
      </c>
      <c r="AO472" s="155" t="s">
        <v>247</v>
      </c>
      <c r="AP472" s="155" t="s">
        <v>243</v>
      </c>
      <c r="AQ472" s="155" t="s">
        <v>221</v>
      </c>
      <c r="AR472" s="837"/>
      <c r="AS472" s="855"/>
      <c r="AT472" s="855"/>
      <c r="AU472" s="852"/>
      <c r="AV472" s="855"/>
      <c r="AW472" s="855"/>
      <c r="AX472" s="852"/>
      <c r="AY472" s="852"/>
      <c r="AZ472" s="852"/>
      <c r="BA472" s="798"/>
      <c r="BB472" s="131"/>
      <c r="BC472" s="131"/>
      <c r="BD472" s="175" t="str">
        <f t="shared" si="55"/>
        <v/>
      </c>
      <c r="BE472" s="151"/>
      <c r="BF472" s="151"/>
      <c r="BG472" s="151"/>
      <c r="BH472" s="151"/>
      <c r="BI472" s="131"/>
      <c r="BJ472" s="131"/>
      <c r="BK472" s="131"/>
      <c r="BL472" s="131"/>
      <c r="BM472" s="157"/>
      <c r="BN472" s="157"/>
      <c r="BO472" s="157"/>
      <c r="BP472" s="157"/>
      <c r="BQ472" s="158" t="str">
        <f t="shared" si="56"/>
        <v/>
      </c>
      <c r="BR472" s="762" t="str">
        <f t="shared" si="57"/>
        <v/>
      </c>
      <c r="BS472" s="819"/>
      <c r="BT472" s="868"/>
      <c r="BU472" s="868"/>
      <c r="BV472" s="871"/>
    </row>
    <row r="473" spans="1:74" ht="171.75" x14ac:dyDescent="0.25">
      <c r="A473" s="1062"/>
      <c r="B473" s="928"/>
      <c r="C473" s="1179"/>
      <c r="D473" s="828"/>
      <c r="E473" s="831"/>
      <c r="F473" s="834"/>
      <c r="G473" s="804"/>
      <c r="H473" s="837"/>
      <c r="I473" s="798"/>
      <c r="J473" s="840"/>
      <c r="K473" s="843"/>
      <c r="L473" s="804"/>
      <c r="M473" s="874"/>
      <c r="N473" s="804"/>
      <c r="O473" s="804"/>
      <c r="P473" s="804"/>
      <c r="Q473" s="1002"/>
      <c r="R473" s="798"/>
      <c r="S473" s="1365"/>
      <c r="T473" s="798"/>
      <c r="U473" s="1365"/>
      <c r="V473" s="798"/>
      <c r="W473" s="1365"/>
      <c r="X473" s="864"/>
      <c r="Y473" s="1365"/>
      <c r="Z473" s="1365"/>
      <c r="AA473" s="852"/>
      <c r="AB473" s="152">
        <v>4</v>
      </c>
      <c r="AC473" s="132" t="s">
        <v>1933</v>
      </c>
      <c r="AD473" s="132">
        <v>4</v>
      </c>
      <c r="AE473" s="132" t="s">
        <v>2090</v>
      </c>
      <c r="AF473" s="147" t="str">
        <f t="shared" si="51"/>
        <v>Probabilidad</v>
      </c>
      <c r="AG473" s="153" t="s">
        <v>216</v>
      </c>
      <c r="AH473" s="760">
        <f t="shared" si="52"/>
        <v>0.25</v>
      </c>
      <c r="AI473" s="153" t="s">
        <v>217</v>
      </c>
      <c r="AJ473" s="760">
        <f t="shared" si="53"/>
        <v>0.15</v>
      </c>
      <c r="AK473" s="149">
        <f t="shared" si="54"/>
        <v>0.4</v>
      </c>
      <c r="AL473" s="154">
        <f>IFERROR(IF(AND(AF472="Probabilidad",AF473="Probabilidad"),(AL472-(+AL472*AK473)),IF(AND(AF472="Impacto",AF473="Probabilidad"),(AL471-(+AL471*AK473)),IF(AF473="Impacto",AL472,""))),"")</f>
        <v>3.5280000000000006E-2</v>
      </c>
      <c r="AM473" s="154">
        <f>IFERROR(IF(AND(AF472="Impacto",AF473="Impacto"),(AM472-(+AM472*AK473)),IF(AND(AF472="Probabilidad",AF473="Impacto"),(AM471-(+AM471*AK473)),IF(AF473="Probabilidad",AM472,""))),"")</f>
        <v>0.4</v>
      </c>
      <c r="AN473" s="155" t="s">
        <v>952</v>
      </c>
      <c r="AO473" s="155" t="s">
        <v>296</v>
      </c>
      <c r="AP473" s="155" t="s">
        <v>243</v>
      </c>
      <c r="AQ473" s="155" t="s">
        <v>221</v>
      </c>
      <c r="AR473" s="837"/>
      <c r="AS473" s="855"/>
      <c r="AT473" s="855"/>
      <c r="AU473" s="852"/>
      <c r="AV473" s="855"/>
      <c r="AW473" s="855"/>
      <c r="AX473" s="852"/>
      <c r="AY473" s="852"/>
      <c r="AZ473" s="852"/>
      <c r="BA473" s="798"/>
      <c r="BB473" s="131"/>
      <c r="BC473" s="131"/>
      <c r="BD473" s="175" t="str">
        <f t="shared" si="55"/>
        <v/>
      </c>
      <c r="BE473" s="151"/>
      <c r="BF473" s="151"/>
      <c r="BG473" s="151"/>
      <c r="BH473" s="151"/>
      <c r="BI473" s="131"/>
      <c r="BJ473" s="131"/>
      <c r="BK473" s="131"/>
      <c r="BL473" s="131"/>
      <c r="BM473" s="157"/>
      <c r="BN473" s="157"/>
      <c r="BO473" s="157"/>
      <c r="BP473" s="157"/>
      <c r="BQ473" s="158" t="str">
        <f t="shared" si="56"/>
        <v/>
      </c>
      <c r="BR473" s="762" t="str">
        <f t="shared" si="57"/>
        <v/>
      </c>
      <c r="BS473" s="819"/>
      <c r="BT473" s="868"/>
      <c r="BU473" s="868"/>
      <c r="BV473" s="871"/>
    </row>
    <row r="474" spans="1:74" ht="171.75" x14ac:dyDescent="0.25">
      <c r="A474" s="1062"/>
      <c r="B474" s="928"/>
      <c r="C474" s="1179"/>
      <c r="D474" s="828"/>
      <c r="E474" s="831"/>
      <c r="F474" s="834"/>
      <c r="G474" s="804"/>
      <c r="H474" s="837"/>
      <c r="I474" s="798"/>
      <c r="J474" s="840"/>
      <c r="K474" s="843"/>
      <c r="L474" s="804"/>
      <c r="M474" s="874"/>
      <c r="N474" s="804"/>
      <c r="O474" s="804"/>
      <c r="P474" s="804"/>
      <c r="Q474" s="1002"/>
      <c r="R474" s="798"/>
      <c r="S474" s="1365"/>
      <c r="T474" s="798"/>
      <c r="U474" s="1365"/>
      <c r="V474" s="798"/>
      <c r="W474" s="1365"/>
      <c r="X474" s="864"/>
      <c r="Y474" s="1365"/>
      <c r="Z474" s="1365"/>
      <c r="AA474" s="852"/>
      <c r="AB474" s="152">
        <v>5</v>
      </c>
      <c r="AC474" s="132" t="s">
        <v>2091</v>
      </c>
      <c r="AD474" s="132">
        <v>4</v>
      </c>
      <c r="AE474" s="132" t="s">
        <v>2092</v>
      </c>
      <c r="AF474" s="147" t="str">
        <f t="shared" si="51"/>
        <v>Impacto</v>
      </c>
      <c r="AG474" s="153" t="s">
        <v>267</v>
      </c>
      <c r="AH474" s="760">
        <f t="shared" si="52"/>
        <v>0.1</v>
      </c>
      <c r="AI474" s="153" t="s">
        <v>217</v>
      </c>
      <c r="AJ474" s="760">
        <f t="shared" si="53"/>
        <v>0.15</v>
      </c>
      <c r="AK474" s="149">
        <f t="shared" si="54"/>
        <v>0.25</v>
      </c>
      <c r="AL474" s="154">
        <f>IFERROR(IF(AND(AF473="Probabilidad",AF474="Probabilidad"),(AL473-(+AL473*AK474)),IF(AND(AF473="Impacto",AF474="Probabilidad"),(AL472-(+AL472*AK474)),IF(AF474="Impacto",AL473,""))),"")</f>
        <v>3.5280000000000006E-2</v>
      </c>
      <c r="AM474" s="154">
        <f>IFERROR(IF(AND(AF473="Impacto",AF474="Impacto"),(AM473-(+AM473*AK474)),IF(AND(AF473="Probabilidad",AF474="Impacto"),(AM472-(+AM472*AK474)),IF(AF474="Probabilidad",AM473,""))),"")</f>
        <v>0.30000000000000004</v>
      </c>
      <c r="AN474" s="155" t="s">
        <v>952</v>
      </c>
      <c r="AO474" s="155" t="s">
        <v>296</v>
      </c>
      <c r="AP474" s="155" t="s">
        <v>243</v>
      </c>
      <c r="AQ474" s="155" t="s">
        <v>221</v>
      </c>
      <c r="AR474" s="837"/>
      <c r="AS474" s="855"/>
      <c r="AT474" s="855"/>
      <c r="AU474" s="852"/>
      <c r="AV474" s="855"/>
      <c r="AW474" s="855"/>
      <c r="AX474" s="852"/>
      <c r="AY474" s="852"/>
      <c r="AZ474" s="852"/>
      <c r="BA474" s="798"/>
      <c r="BB474" s="131"/>
      <c r="BC474" s="131"/>
      <c r="BD474" s="175" t="str">
        <f t="shared" si="55"/>
        <v/>
      </c>
      <c r="BE474" s="151"/>
      <c r="BF474" s="151"/>
      <c r="BG474" s="151"/>
      <c r="BH474" s="151"/>
      <c r="BI474" s="131"/>
      <c r="BJ474" s="131"/>
      <c r="BK474" s="131"/>
      <c r="BL474" s="131"/>
      <c r="BM474" s="157"/>
      <c r="BN474" s="157"/>
      <c r="BO474" s="157"/>
      <c r="BP474" s="157"/>
      <c r="BQ474" s="158" t="str">
        <f t="shared" si="56"/>
        <v/>
      </c>
      <c r="BR474" s="762" t="str">
        <f t="shared" si="57"/>
        <v/>
      </c>
      <c r="BS474" s="819"/>
      <c r="BT474" s="868"/>
      <c r="BU474" s="868"/>
      <c r="BV474" s="871"/>
    </row>
    <row r="475" spans="1:74" ht="15.75" thickBot="1" x14ac:dyDescent="0.3">
      <c r="A475" s="1062"/>
      <c r="B475" s="928"/>
      <c r="C475" s="1179"/>
      <c r="D475" s="829"/>
      <c r="E475" s="832"/>
      <c r="F475" s="835"/>
      <c r="G475" s="805"/>
      <c r="H475" s="838"/>
      <c r="I475" s="799"/>
      <c r="J475" s="841"/>
      <c r="K475" s="844"/>
      <c r="L475" s="805"/>
      <c r="M475" s="875"/>
      <c r="N475" s="805"/>
      <c r="O475" s="805"/>
      <c r="P475" s="805"/>
      <c r="Q475" s="1003"/>
      <c r="R475" s="799"/>
      <c r="S475" s="1366"/>
      <c r="T475" s="799"/>
      <c r="U475" s="1366"/>
      <c r="V475" s="799"/>
      <c r="W475" s="1366"/>
      <c r="X475" s="865"/>
      <c r="Y475" s="1366"/>
      <c r="Z475" s="1366"/>
      <c r="AA475" s="853"/>
      <c r="AB475" s="164">
        <v>6</v>
      </c>
      <c r="AC475" s="162"/>
      <c r="AD475" s="162"/>
      <c r="AE475" s="162"/>
      <c r="AF475" s="177" t="str">
        <f t="shared" si="51"/>
        <v/>
      </c>
      <c r="AG475" s="165"/>
      <c r="AH475" s="763" t="str">
        <f t="shared" si="52"/>
        <v/>
      </c>
      <c r="AI475" s="165"/>
      <c r="AJ475" s="763" t="str">
        <f t="shared" si="53"/>
        <v/>
      </c>
      <c r="AK475" s="166" t="str">
        <f t="shared" si="54"/>
        <v/>
      </c>
      <c r="AL475" s="154" t="str">
        <f>IFERROR(IF(AND(AF474="Probabilidad",AF475="Probabilidad"),(AL474-(+AL474*AK475)),IF(AND(AF474="Impacto",AF475="Probabilidad"),(AL473-(+AL473*AK475)),IF(AF475="Impacto",AL474,""))),"")</f>
        <v/>
      </c>
      <c r="AM475" s="154" t="str">
        <f>IFERROR(IF(AND(AF474="Impacto",AF475="Impacto"),(AM474-(+AM474*AK475)),IF(AND(AF474="Probabilidad",AF475="Impacto"),(AM473-(+AM473*AK475)),IF(AF475="Probabilidad",AM474,""))),"")</f>
        <v/>
      </c>
      <c r="AN475" s="52"/>
      <c r="AO475" s="52"/>
      <c r="AP475" s="52"/>
      <c r="AQ475" s="52"/>
      <c r="AR475" s="838"/>
      <c r="AS475" s="856"/>
      <c r="AT475" s="856"/>
      <c r="AU475" s="853"/>
      <c r="AV475" s="856"/>
      <c r="AW475" s="856"/>
      <c r="AX475" s="853"/>
      <c r="AY475" s="853"/>
      <c r="AZ475" s="853"/>
      <c r="BA475" s="799"/>
      <c r="BB475" s="169"/>
      <c r="BC475" s="169"/>
      <c r="BD475" s="178" t="str">
        <f t="shared" si="55"/>
        <v/>
      </c>
      <c r="BE475" s="162"/>
      <c r="BF475" s="162"/>
      <c r="BG475" s="162"/>
      <c r="BH475" s="162"/>
      <c r="BI475" s="169"/>
      <c r="BJ475" s="169"/>
      <c r="BK475" s="169"/>
      <c r="BL475" s="169"/>
      <c r="BM475" s="170"/>
      <c r="BN475" s="170"/>
      <c r="BO475" s="170"/>
      <c r="BP475" s="170"/>
      <c r="BQ475" s="171" t="str">
        <f t="shared" si="56"/>
        <v/>
      </c>
      <c r="BR475" s="764" t="str">
        <f t="shared" si="57"/>
        <v/>
      </c>
      <c r="BS475" s="820"/>
      <c r="BT475" s="869"/>
      <c r="BU475" s="869"/>
      <c r="BV475" s="872"/>
    </row>
    <row r="476" spans="1:74" ht="171.75" x14ac:dyDescent="0.25">
      <c r="A476" s="1062" t="s">
        <v>1081</v>
      </c>
      <c r="B476" s="928" t="s">
        <v>202</v>
      </c>
      <c r="C476" s="1179" t="s">
        <v>1082</v>
      </c>
      <c r="D476" s="827" t="s">
        <v>1533</v>
      </c>
      <c r="E476" s="830" t="s">
        <v>1083</v>
      </c>
      <c r="F476" s="833">
        <v>1</v>
      </c>
      <c r="G476" s="867" t="s">
        <v>2093</v>
      </c>
      <c r="H476" s="836" t="s">
        <v>1371</v>
      </c>
      <c r="I476" s="797" t="s">
        <v>1347</v>
      </c>
      <c r="J476" s="839" t="s">
        <v>3049</v>
      </c>
      <c r="K476" s="842" t="s">
        <v>324</v>
      </c>
      <c r="L476" s="821" t="s">
        <v>618</v>
      </c>
      <c r="M476" s="873" t="s">
        <v>1535</v>
      </c>
      <c r="N476" s="803" t="s">
        <v>2094</v>
      </c>
      <c r="O476" s="803" t="s">
        <v>2095</v>
      </c>
      <c r="P476" s="867" t="s">
        <v>609</v>
      </c>
      <c r="Q476" s="879" t="s">
        <v>609</v>
      </c>
      <c r="R476" s="797" t="s">
        <v>212</v>
      </c>
      <c r="S476" s="1364">
        <f>IF(R476="Muy Alta",100%,IF(R476="Alta",80%,IF(R476="Media",60%,IF(R476="Baja",40%,IF(R476="Muy Baja",20%,"")))))</f>
        <v>0.6</v>
      </c>
      <c r="T476" s="797" t="s">
        <v>328</v>
      </c>
      <c r="U476" s="1364">
        <f>IF(T476="Catastrófico",100%,IF(T476="Mayor",80%,IF(T476="Moderado",60%,IF(T476="Menor",40%,IF(T476="Leve",20%,"")))))</f>
        <v>0.2</v>
      </c>
      <c r="V476" s="797" t="s">
        <v>253</v>
      </c>
      <c r="W476" s="1364">
        <f>IF(V476="Catastrófico",100%,IF(V476="Mayor",80%,IF(V476="Moderado",60%,IF(V476="Menor",40%,IF(V476="Leve",20%,"")))))</f>
        <v>0.4</v>
      </c>
      <c r="X476" s="863" t="str">
        <f>IF(Y476=100%,"Catastrófico",IF(Y476=80%,"Mayor",IF(Y476=60%,"Moderado",IF(Y476=40%,"Menor",IF(Y476=20%,"Leve","")))))</f>
        <v>Menor</v>
      </c>
      <c r="Y476" s="1364">
        <f>IF(AND(U476="",W476=""),"",MAX(U476,W476))</f>
        <v>0.4</v>
      </c>
      <c r="Z476" s="1364" t="str">
        <f>CONCATENATE(R476,X476)</f>
        <v>MediaMenor</v>
      </c>
      <c r="AA476" s="845" t="str">
        <f>IF(Z476="Muy AltaLeve","Alto",IF(Z476="Muy AltaMenor","Alto",IF(Z476="Muy AltaModerado","Alto",IF(Z476="Muy AltaMayor","Alto",IF(Z476="Muy AltaCatastrófico","Extremo",IF(Z476="AltaLeve","Moderado",IF(Z476="AltaMenor","Moderado",IF(Z476="AltaModerado","Alto",IF(Z476="AltaMayor","Alto",IF(Z476="AltaCatastrófico","Extremo",IF(Z476="MediaLeve","Moderado",IF(Z476="MediaMenor","Moderado",IF(Z476="MediaModerado","Moderado",IF(Z476="MediaMayor","Alto",IF(Z476="MediaCatastrófico","Extremo",IF(Z476="BajaLeve","Bajo",IF(Z476="BajaMenor","Moderado",IF(Z476="BajaModerado","Moderado",IF(Z476="BajaMayor","Alto",IF(Z476="BajaCatastrófico","Extremo",IF(Z476="Muy BajaLeve","Bajo",IF(Z476="Muy BajaMenor","Bajo",IF(Z476="Muy BajaModerado","Moderado",IF(Z476="Muy BajaMayor","Alto",IF(Z476="Muy BajaCatastrófico","Extremo","")))))))))))))))))))))))))</f>
        <v>Moderado</v>
      </c>
      <c r="AB476" s="98">
        <v>1</v>
      </c>
      <c r="AC476" s="9" t="s">
        <v>2096</v>
      </c>
      <c r="AD476" s="9">
        <v>2</v>
      </c>
      <c r="AE476" s="9" t="s">
        <v>2097</v>
      </c>
      <c r="AF476" s="147" t="str">
        <f t="shared" si="51"/>
        <v>Probabilidad</v>
      </c>
      <c r="AG476" s="10" t="s">
        <v>286</v>
      </c>
      <c r="AH476" s="760">
        <f t="shared" si="52"/>
        <v>0.15</v>
      </c>
      <c r="AI476" s="10" t="s">
        <v>217</v>
      </c>
      <c r="AJ476" s="760">
        <f t="shared" si="53"/>
        <v>0.15</v>
      </c>
      <c r="AK476" s="149">
        <f t="shared" si="54"/>
        <v>0.3</v>
      </c>
      <c r="AL476" s="101">
        <f>IFERROR(IF(AF476="Probabilidad",(S476-(+S476*AK476)),IF(AF476="Impacto",S476,"")),"")</f>
        <v>0.42</v>
      </c>
      <c r="AM476" s="101">
        <f>IFERROR(IF(AF476="Impacto",(Y476-(+Y476*AK476)),IF(AF476="Probabilidad",Y476,"")),"")</f>
        <v>0.4</v>
      </c>
      <c r="AN476" s="51" t="s">
        <v>952</v>
      </c>
      <c r="AO476" s="51" t="s">
        <v>296</v>
      </c>
      <c r="AP476" s="51" t="s">
        <v>243</v>
      </c>
      <c r="AQ476" s="51" t="s">
        <v>221</v>
      </c>
      <c r="AR476" s="866" t="s">
        <v>2098</v>
      </c>
      <c r="AS476" s="854">
        <f>S476</f>
        <v>0.6</v>
      </c>
      <c r="AT476" s="854">
        <f>IF(AL476="","",MIN(AL476:AL481))</f>
        <v>0.14405999999999999</v>
      </c>
      <c r="AU476" s="851" t="str">
        <f>IFERROR(IF(AT476="","",IF(AT476&lt;=0.2,"Muy Baja",IF(AT476&lt;=0.4,"Baja",IF(AT476&lt;=0.6,"Media",IF(AT476&lt;=0.8,"Alta","Muy Alta"))))),"")</f>
        <v>Muy Baja</v>
      </c>
      <c r="AV476" s="854">
        <f>Y476</f>
        <v>0.4</v>
      </c>
      <c r="AW476" s="854">
        <f>IF(AM476="","",MIN(AM476:AM481))</f>
        <v>0.30000000000000004</v>
      </c>
      <c r="AX476" s="851" t="str">
        <f>IFERROR(IF(AW476="","",IF(AW476&lt;=0.2,"Leve",IF(AW476&lt;=0.4,"Menor",IF(AW476&lt;=0.6,"Moderado",IF(AW476&lt;=0.8,"Mayor","Catastrófico"))))),"")</f>
        <v>Menor</v>
      </c>
      <c r="AY476" s="851" t="str">
        <f>AA476</f>
        <v>Moderado</v>
      </c>
      <c r="AZ476" s="851" t="str">
        <f>IFERROR(IF(OR(AND(AU476="Muy Baja",AX476="Leve"),AND(AU476="Muy Baja",AX476="Menor"),AND(AU476="Baja",AX476="Leve")),"Bajo",IF(OR(AND(AU476="Muy baja",AX476="Moderado"),AND(AU476="Baja",AX476="Menor"),AND(AU476="Baja",AX476="Moderado"),AND(AU476="Media",AX476="Leve"),AND(AU476="Media",AX476="Menor"),AND(AU476="Media",AX476="Moderado"),AND(AU476="Alta",AX476="Leve"),AND(AU476="Alta",AX476="Menor")),"Moderado",IF(OR(AND(AU476="Muy Baja",AX476="Mayor"),AND(AU476="Baja",AX476="Mayor"),AND(AU476="Media",AX476="Mayor"),AND(AU476="Alta",AX476="Moderado"),AND(AU476="Alta",AX476="Mayor"),AND(AU476="Muy Alta",AX476="Leve"),AND(AU476="Muy Alta",AX476="Menor"),AND(AU476="Muy Alta",AX476="Moderado"),AND(AU476="Muy Alta",AX476="Mayor")),"Alto",IF(OR(AND(AU476="Muy Baja",AX476="Catastrófico"),AND(AU476="Baja",AX476="Catastrófico"),AND(AU476="Media",AX476="Catastrófico"),AND(AU476="Alta",AX476="Catastrófico"),AND(AU476="Muy Alta",AX476="Catastrófico")),"Extremo","")))),"")</f>
        <v>Bajo</v>
      </c>
      <c r="BA476" s="797" t="s">
        <v>257</v>
      </c>
      <c r="BB476" s="218"/>
      <c r="BC476" s="218"/>
      <c r="BD476" s="103" t="str">
        <f>IF(SUM(BE476:BH476)=0,"",SUM(BE476:BH476))</f>
        <v/>
      </c>
      <c r="BE476" s="50"/>
      <c r="BF476" s="50"/>
      <c r="BG476" s="50"/>
      <c r="BH476" s="50"/>
      <c r="BI476" s="47"/>
      <c r="BJ476" s="47"/>
      <c r="BK476" s="47"/>
      <c r="BL476" s="47"/>
      <c r="BM476" s="49"/>
      <c r="BN476" s="49"/>
      <c r="BO476" s="49"/>
      <c r="BP476" s="49"/>
      <c r="BQ476" s="105" t="str">
        <f>IF(SUM(BM476:BP476)=0,"",SUM(BM476:BP476))</f>
        <v/>
      </c>
      <c r="BR476" s="761" t="str">
        <f>IF(ISERROR(BQ476/BD476),"",(BQ476/BD476))</f>
        <v/>
      </c>
      <c r="BS476" s="818" t="s">
        <v>609</v>
      </c>
      <c r="BT476" s="867" t="s">
        <v>2892</v>
      </c>
      <c r="BU476" s="867" t="s">
        <v>609</v>
      </c>
      <c r="BV476" s="870" t="s">
        <v>609</v>
      </c>
    </row>
    <row r="477" spans="1:74" ht="145.5" x14ac:dyDescent="0.25">
      <c r="A477" s="1062"/>
      <c r="B477" s="928"/>
      <c r="C477" s="1179"/>
      <c r="D477" s="828"/>
      <c r="E477" s="831"/>
      <c r="F477" s="834"/>
      <c r="G477" s="868"/>
      <c r="H477" s="837"/>
      <c r="I477" s="798"/>
      <c r="J477" s="840"/>
      <c r="K477" s="843"/>
      <c r="L477" s="822"/>
      <c r="M477" s="874"/>
      <c r="N477" s="804"/>
      <c r="O477" s="804"/>
      <c r="P477" s="868"/>
      <c r="Q477" s="880"/>
      <c r="R477" s="798"/>
      <c r="S477" s="1365"/>
      <c r="T477" s="798"/>
      <c r="U477" s="1365"/>
      <c r="V477" s="798"/>
      <c r="W477" s="1365"/>
      <c r="X477" s="864"/>
      <c r="Y477" s="1365"/>
      <c r="Z477" s="1365"/>
      <c r="AA477" s="846"/>
      <c r="AB477" s="152">
        <v>2</v>
      </c>
      <c r="AC477" s="132" t="s">
        <v>2099</v>
      </c>
      <c r="AD477" s="132">
        <v>2</v>
      </c>
      <c r="AE477" s="151" t="s">
        <v>2100</v>
      </c>
      <c r="AF477" s="147" t="str">
        <f t="shared" si="51"/>
        <v>Probabilidad</v>
      </c>
      <c r="AG477" s="153" t="s">
        <v>286</v>
      </c>
      <c r="AH477" s="760">
        <f t="shared" si="52"/>
        <v>0.15</v>
      </c>
      <c r="AI477" s="153" t="s">
        <v>217</v>
      </c>
      <c r="AJ477" s="760">
        <f t="shared" si="53"/>
        <v>0.15</v>
      </c>
      <c r="AK477" s="149">
        <f t="shared" si="54"/>
        <v>0.3</v>
      </c>
      <c r="AL477" s="154">
        <f>IFERROR(IF(AND(AF476="Probabilidad",AF477="Probabilidad"),(AL476-(+AL476*AK477)),IF(AF477="Probabilidad",(S476-(+S476*AK477)),IF(AF477="Impacto",AL476,""))),"")</f>
        <v>0.29399999999999998</v>
      </c>
      <c r="AM477" s="154">
        <f>IFERROR(IF(AND(AF476="Impacto",AF477="Impacto"),(AM476-(+AM476*AK477)),IF(AF477="Impacto",(Y476-(+Y476*AK477)),IF(AF477="Probabilidad",AM476,""))),"")</f>
        <v>0.4</v>
      </c>
      <c r="AN477" s="155" t="s">
        <v>218</v>
      </c>
      <c r="AO477" s="155" t="s">
        <v>219</v>
      </c>
      <c r="AP477" s="155" t="s">
        <v>243</v>
      </c>
      <c r="AQ477" s="155" t="s">
        <v>221</v>
      </c>
      <c r="AR477" s="837"/>
      <c r="AS477" s="855"/>
      <c r="AT477" s="855"/>
      <c r="AU477" s="852"/>
      <c r="AV477" s="855"/>
      <c r="AW477" s="855"/>
      <c r="AX477" s="852"/>
      <c r="AY477" s="852"/>
      <c r="AZ477" s="852"/>
      <c r="BA477" s="798"/>
      <c r="BB477" s="130"/>
      <c r="BC477" s="130"/>
      <c r="BD477" s="150" t="str">
        <f t="shared" ref="BD477:BD540" si="58">IF(SUM(BE477:BH477)=0,"",SUM(BE477:BH477))</f>
        <v/>
      </c>
      <c r="BE477" s="156"/>
      <c r="BF477" s="156"/>
      <c r="BG477" s="156"/>
      <c r="BH477" s="156"/>
      <c r="BI477" s="131"/>
      <c r="BJ477" s="131"/>
      <c r="BK477" s="131"/>
      <c r="BL477" s="131"/>
      <c r="BM477" s="157"/>
      <c r="BN477" s="157"/>
      <c r="BO477" s="157"/>
      <c r="BP477" s="157"/>
      <c r="BQ477" s="158" t="str">
        <f>IF(SUM(BM477:BP477)=0,"",SUM(BM477:BP477))</f>
        <v/>
      </c>
      <c r="BR477" s="762" t="str">
        <f>IF(ISERROR(BQ477/BD477),"",(BQ477/BD477))</f>
        <v/>
      </c>
      <c r="BS477" s="819"/>
      <c r="BT477" s="868"/>
      <c r="BU477" s="868"/>
      <c r="BV477" s="871"/>
    </row>
    <row r="478" spans="1:74" ht="145.5" x14ac:dyDescent="0.25">
      <c r="A478" s="1062"/>
      <c r="B478" s="928"/>
      <c r="C478" s="1179"/>
      <c r="D478" s="828"/>
      <c r="E478" s="831"/>
      <c r="F478" s="834"/>
      <c r="G478" s="868"/>
      <c r="H478" s="837"/>
      <c r="I478" s="798"/>
      <c r="J478" s="840"/>
      <c r="K478" s="843"/>
      <c r="L478" s="822"/>
      <c r="M478" s="874"/>
      <c r="N478" s="804"/>
      <c r="O478" s="804"/>
      <c r="P478" s="868"/>
      <c r="Q478" s="880"/>
      <c r="R478" s="798"/>
      <c r="S478" s="1365"/>
      <c r="T478" s="798"/>
      <c r="U478" s="1365"/>
      <c r="V478" s="798"/>
      <c r="W478" s="1365"/>
      <c r="X478" s="864"/>
      <c r="Y478" s="1365"/>
      <c r="Z478" s="1365"/>
      <c r="AA478" s="846"/>
      <c r="AB478" s="152">
        <v>3</v>
      </c>
      <c r="AC478" s="132" t="s">
        <v>1968</v>
      </c>
      <c r="AD478" s="132">
        <v>1</v>
      </c>
      <c r="AE478" s="132" t="s">
        <v>2100</v>
      </c>
      <c r="AF478" s="147" t="str">
        <f t="shared" si="51"/>
        <v>Probabilidad</v>
      </c>
      <c r="AG478" s="153" t="s">
        <v>286</v>
      </c>
      <c r="AH478" s="760">
        <f t="shared" si="52"/>
        <v>0.15</v>
      </c>
      <c r="AI478" s="153" t="s">
        <v>217</v>
      </c>
      <c r="AJ478" s="760">
        <f t="shared" si="53"/>
        <v>0.15</v>
      </c>
      <c r="AK478" s="149">
        <f t="shared" si="54"/>
        <v>0.3</v>
      </c>
      <c r="AL478" s="154">
        <f>IFERROR(IF(AND(AF477="Probabilidad",AF478="Probabilidad"),(AL477-(+AL477*AK478)),IF(AND(AF477="Impacto",AF478="Probabilidad"),(AL476-(+AL476*AK478)),IF(AF478="Impacto",AL477,""))),"")</f>
        <v>0.20579999999999998</v>
      </c>
      <c r="AM478" s="154">
        <f>IFERROR(IF(AND(AF477="Impacto",AF478="Impacto"),(AM477-(+AM477*AK478)),IF(AND(AF477="Probabilidad",AF478="Impacto"),(AM476-(+AM476*AK478)),IF(AF478="Probabilidad",AM477,""))),"")</f>
        <v>0.4</v>
      </c>
      <c r="AN478" s="155" t="s">
        <v>218</v>
      </c>
      <c r="AO478" s="155" t="s">
        <v>396</v>
      </c>
      <c r="AP478" s="155" t="s">
        <v>243</v>
      </c>
      <c r="AQ478" s="155" t="s">
        <v>221</v>
      </c>
      <c r="AR478" s="837"/>
      <c r="AS478" s="855"/>
      <c r="AT478" s="855"/>
      <c r="AU478" s="852"/>
      <c r="AV478" s="855"/>
      <c r="AW478" s="855"/>
      <c r="AX478" s="852"/>
      <c r="AY478" s="852"/>
      <c r="AZ478" s="852"/>
      <c r="BA478" s="798"/>
      <c r="BB478" s="130"/>
      <c r="BC478" s="130"/>
      <c r="BD478" s="150" t="str">
        <f t="shared" si="58"/>
        <v/>
      </c>
      <c r="BE478" s="156"/>
      <c r="BF478" s="156"/>
      <c r="BG478" s="156"/>
      <c r="BH478" s="156"/>
      <c r="BI478" s="131"/>
      <c r="BJ478" s="131"/>
      <c r="BK478" s="131"/>
      <c r="BL478" s="131"/>
      <c r="BM478" s="157"/>
      <c r="BN478" s="157"/>
      <c r="BO478" s="157"/>
      <c r="BP478" s="157"/>
      <c r="BQ478" s="158" t="str">
        <f t="shared" ref="BQ478:BQ541" si="59">IF(SUM(BM478:BP478)=0,"",SUM(BM478:BP478))</f>
        <v/>
      </c>
      <c r="BR478" s="762" t="str">
        <f t="shared" ref="BR478:BR541" si="60">IF(ISERROR(BQ478/BD478),"",(BQ478/BD478))</f>
        <v/>
      </c>
      <c r="BS478" s="819"/>
      <c r="BT478" s="868"/>
      <c r="BU478" s="868"/>
      <c r="BV478" s="871"/>
    </row>
    <row r="479" spans="1:74" ht="171.75" x14ac:dyDescent="0.25">
      <c r="A479" s="1062"/>
      <c r="B479" s="928"/>
      <c r="C479" s="1179"/>
      <c r="D479" s="828"/>
      <c r="E479" s="831"/>
      <c r="F479" s="834"/>
      <c r="G479" s="868"/>
      <c r="H479" s="837"/>
      <c r="I479" s="798"/>
      <c r="J479" s="840"/>
      <c r="K479" s="843"/>
      <c r="L479" s="822"/>
      <c r="M479" s="874"/>
      <c r="N479" s="804"/>
      <c r="O479" s="804"/>
      <c r="P479" s="868"/>
      <c r="Q479" s="880"/>
      <c r="R479" s="798"/>
      <c r="S479" s="1365"/>
      <c r="T479" s="798"/>
      <c r="U479" s="1365"/>
      <c r="V479" s="798"/>
      <c r="W479" s="1365"/>
      <c r="X479" s="864"/>
      <c r="Y479" s="1365"/>
      <c r="Z479" s="1365"/>
      <c r="AA479" s="846"/>
      <c r="AB479" s="152">
        <v>4</v>
      </c>
      <c r="AC479" s="151" t="s">
        <v>2101</v>
      </c>
      <c r="AD479" s="151">
        <v>2</v>
      </c>
      <c r="AE479" s="151" t="s">
        <v>2102</v>
      </c>
      <c r="AF479" s="147" t="str">
        <f t="shared" si="51"/>
        <v>Impacto</v>
      </c>
      <c r="AG479" s="153" t="s">
        <v>267</v>
      </c>
      <c r="AH479" s="760">
        <f t="shared" si="52"/>
        <v>0.1</v>
      </c>
      <c r="AI479" s="153" t="s">
        <v>217</v>
      </c>
      <c r="AJ479" s="760">
        <f t="shared" si="53"/>
        <v>0.15</v>
      </c>
      <c r="AK479" s="149">
        <f t="shared" si="54"/>
        <v>0.25</v>
      </c>
      <c r="AL479" s="154">
        <f>IFERROR(IF(AND(AF478="Probabilidad",AF479="Probabilidad"),(AL478-(+AL478*AK479)),IF(AND(AF478="Impacto",AF479="Probabilidad"),(AL477-(+AL477*AK479)),IF(AF479="Impacto",AL478,""))),"")</f>
        <v>0.20579999999999998</v>
      </c>
      <c r="AM479" s="154">
        <f>IFERROR(IF(AND(AF478="Impacto",AF479="Impacto"),(AM478-(+AM478*AK479)),IF(AND(AF478="Probabilidad",AF479="Impacto"),(AM477-(+AM477*AK479)),IF(AF479="Probabilidad",AM478,""))),"")</f>
        <v>0.30000000000000004</v>
      </c>
      <c r="AN479" s="155" t="s">
        <v>218</v>
      </c>
      <c r="AO479" s="155" t="s">
        <v>296</v>
      </c>
      <c r="AP479" s="155" t="s">
        <v>243</v>
      </c>
      <c r="AQ479" s="155" t="s">
        <v>221</v>
      </c>
      <c r="AR479" s="837"/>
      <c r="AS479" s="855"/>
      <c r="AT479" s="855"/>
      <c r="AU479" s="852"/>
      <c r="AV479" s="855"/>
      <c r="AW479" s="855"/>
      <c r="AX479" s="852"/>
      <c r="AY479" s="852"/>
      <c r="AZ479" s="852"/>
      <c r="BA479" s="798"/>
      <c r="BB479" s="130"/>
      <c r="BC479" s="130"/>
      <c r="BD479" s="150" t="str">
        <f t="shared" si="58"/>
        <v/>
      </c>
      <c r="BE479" s="156"/>
      <c r="BF479" s="156"/>
      <c r="BG479" s="156"/>
      <c r="BH479" s="156"/>
      <c r="BI479" s="131"/>
      <c r="BJ479" s="131"/>
      <c r="BK479" s="131"/>
      <c r="BL479" s="131"/>
      <c r="BM479" s="157"/>
      <c r="BN479" s="157"/>
      <c r="BO479" s="157"/>
      <c r="BP479" s="157"/>
      <c r="BQ479" s="158" t="str">
        <f t="shared" si="59"/>
        <v/>
      </c>
      <c r="BR479" s="762" t="str">
        <f t="shared" si="60"/>
        <v/>
      </c>
      <c r="BS479" s="819"/>
      <c r="BT479" s="868"/>
      <c r="BU479" s="868"/>
      <c r="BV479" s="871"/>
    </row>
    <row r="480" spans="1:74" ht="117.75" x14ac:dyDescent="0.25">
      <c r="A480" s="1062"/>
      <c r="B480" s="928"/>
      <c r="C480" s="1179"/>
      <c r="D480" s="828"/>
      <c r="E480" s="831"/>
      <c r="F480" s="834"/>
      <c r="G480" s="868"/>
      <c r="H480" s="837"/>
      <c r="I480" s="798"/>
      <c r="J480" s="840"/>
      <c r="K480" s="843"/>
      <c r="L480" s="822"/>
      <c r="M480" s="874"/>
      <c r="N480" s="804"/>
      <c r="O480" s="804"/>
      <c r="P480" s="868"/>
      <c r="Q480" s="880"/>
      <c r="R480" s="798"/>
      <c r="S480" s="1365"/>
      <c r="T480" s="798"/>
      <c r="U480" s="1365"/>
      <c r="V480" s="798"/>
      <c r="W480" s="1365"/>
      <c r="X480" s="864"/>
      <c r="Y480" s="1365"/>
      <c r="Z480" s="1365"/>
      <c r="AA480" s="846"/>
      <c r="AB480" s="152">
        <v>5</v>
      </c>
      <c r="AC480" s="180" t="s">
        <v>1709</v>
      </c>
      <c r="AD480" s="151">
        <v>1</v>
      </c>
      <c r="AE480" s="151" t="s">
        <v>1710</v>
      </c>
      <c r="AF480" s="147" t="str">
        <f t="shared" si="51"/>
        <v>Probabilidad</v>
      </c>
      <c r="AG480" s="153" t="s">
        <v>286</v>
      </c>
      <c r="AH480" s="760">
        <f t="shared" si="52"/>
        <v>0.15</v>
      </c>
      <c r="AI480" s="153" t="s">
        <v>217</v>
      </c>
      <c r="AJ480" s="760">
        <f t="shared" si="53"/>
        <v>0.15</v>
      </c>
      <c r="AK480" s="149">
        <f t="shared" si="54"/>
        <v>0.3</v>
      </c>
      <c r="AL480" s="154">
        <f>IFERROR(IF(AND(AF479="Probabilidad",AF480="Probabilidad"),(AL479-(+AL479*AK480)),IF(AND(AF479="Impacto",AF480="Probabilidad"),(AL478-(+AL478*AK480)),IF(AF480="Impacto",AL479,""))),"")</f>
        <v>0.14405999999999999</v>
      </c>
      <c r="AM480" s="154">
        <f>IFERROR(IF(AND(AF479="Impacto",AF480="Impacto"),(AM479-(+AM479*AK480)),IF(AND(AF479="Probabilidad",AF480="Impacto"),(AM478-(+AM478*AK480)),IF(AF480="Probabilidad",AM479,""))),"")</f>
        <v>0.30000000000000004</v>
      </c>
      <c r="AN480" s="155" t="s">
        <v>952</v>
      </c>
      <c r="AO480" s="155" t="s">
        <v>247</v>
      </c>
      <c r="AP480" s="155" t="s">
        <v>243</v>
      </c>
      <c r="AQ480" s="155" t="s">
        <v>221</v>
      </c>
      <c r="AR480" s="837"/>
      <c r="AS480" s="855"/>
      <c r="AT480" s="855"/>
      <c r="AU480" s="852"/>
      <c r="AV480" s="855"/>
      <c r="AW480" s="855"/>
      <c r="AX480" s="852"/>
      <c r="AY480" s="852"/>
      <c r="AZ480" s="852"/>
      <c r="BA480" s="798"/>
      <c r="BB480" s="130"/>
      <c r="BC480" s="130"/>
      <c r="BD480" s="150" t="str">
        <f t="shared" si="58"/>
        <v/>
      </c>
      <c r="BE480" s="156"/>
      <c r="BF480" s="156"/>
      <c r="BG480" s="156"/>
      <c r="BH480" s="156"/>
      <c r="BI480" s="131"/>
      <c r="BJ480" s="131"/>
      <c r="BK480" s="131"/>
      <c r="BL480" s="131"/>
      <c r="BM480" s="157"/>
      <c r="BN480" s="157"/>
      <c r="BO480" s="157"/>
      <c r="BP480" s="157"/>
      <c r="BQ480" s="158" t="str">
        <f t="shared" si="59"/>
        <v/>
      </c>
      <c r="BR480" s="762" t="str">
        <f t="shared" si="60"/>
        <v/>
      </c>
      <c r="BS480" s="819"/>
      <c r="BT480" s="868"/>
      <c r="BU480" s="868"/>
      <c r="BV480" s="871"/>
    </row>
    <row r="481" spans="1:74" ht="15.75" thickBot="1" x14ac:dyDescent="0.3">
      <c r="A481" s="1062"/>
      <c r="B481" s="928"/>
      <c r="C481" s="1179"/>
      <c r="D481" s="829"/>
      <c r="E481" s="832"/>
      <c r="F481" s="835"/>
      <c r="G481" s="869"/>
      <c r="H481" s="838"/>
      <c r="I481" s="799"/>
      <c r="J481" s="841"/>
      <c r="K481" s="844"/>
      <c r="L481" s="823"/>
      <c r="M481" s="875"/>
      <c r="N481" s="805"/>
      <c r="O481" s="805"/>
      <c r="P481" s="869"/>
      <c r="Q481" s="881"/>
      <c r="R481" s="799"/>
      <c r="S481" s="1366"/>
      <c r="T481" s="799"/>
      <c r="U481" s="1366"/>
      <c r="V481" s="799"/>
      <c r="W481" s="1366"/>
      <c r="X481" s="865"/>
      <c r="Y481" s="1366"/>
      <c r="Z481" s="1366"/>
      <c r="AA481" s="847"/>
      <c r="AB481" s="164">
        <v>6</v>
      </c>
      <c r="AC481" s="162"/>
      <c r="AD481" s="162"/>
      <c r="AE481" s="162"/>
      <c r="AF481" s="99" t="str">
        <f t="shared" si="51"/>
        <v/>
      </c>
      <c r="AG481" s="165"/>
      <c r="AH481" s="763" t="str">
        <f t="shared" si="52"/>
        <v/>
      </c>
      <c r="AI481" s="165"/>
      <c r="AJ481" s="763" t="str">
        <f t="shared" si="53"/>
        <v/>
      </c>
      <c r="AK481" s="166" t="str">
        <f t="shared" si="54"/>
        <v/>
      </c>
      <c r="AL481" s="154" t="str">
        <f>IFERROR(IF(AND(AF480="Probabilidad",AF481="Probabilidad"),(AL480-(+AL480*AK481)),IF(AND(AF480="Impacto",AF481="Probabilidad"),(AL479-(+AL479*AK481)),IF(AF481="Impacto",AL480,""))),"")</f>
        <v/>
      </c>
      <c r="AM481" s="154" t="str">
        <f>IFERROR(IF(AND(AF480="Impacto",AF481="Impacto"),(AM480-(+AM480*AK481)),IF(AND(AF480="Probabilidad",AF481="Impacto"),(AM479-(+AM479*AK481)),IF(AF481="Probabilidad",AM480,""))),"")</f>
        <v/>
      </c>
      <c r="AN481" s="127"/>
      <c r="AO481" s="52"/>
      <c r="AP481" s="52"/>
      <c r="AQ481" s="52"/>
      <c r="AR481" s="838"/>
      <c r="AS481" s="856"/>
      <c r="AT481" s="856"/>
      <c r="AU481" s="853"/>
      <c r="AV481" s="856"/>
      <c r="AW481" s="856"/>
      <c r="AX481" s="853"/>
      <c r="AY481" s="853"/>
      <c r="AZ481" s="853"/>
      <c r="BA481" s="799"/>
      <c r="BB481" s="167"/>
      <c r="BC481" s="167"/>
      <c r="BD481" s="161" t="str">
        <f t="shared" si="58"/>
        <v/>
      </c>
      <c r="BE481" s="168"/>
      <c r="BF481" s="168"/>
      <c r="BG481" s="168"/>
      <c r="BH481" s="168"/>
      <c r="BI481" s="169"/>
      <c r="BJ481" s="169"/>
      <c r="BK481" s="169"/>
      <c r="BL481" s="169"/>
      <c r="BM481" s="170"/>
      <c r="BN481" s="170"/>
      <c r="BO481" s="170"/>
      <c r="BP481" s="170"/>
      <c r="BQ481" s="171" t="str">
        <f t="shared" si="59"/>
        <v/>
      </c>
      <c r="BR481" s="764" t="str">
        <f t="shared" si="60"/>
        <v/>
      </c>
      <c r="BS481" s="820"/>
      <c r="BT481" s="869"/>
      <c r="BU481" s="869"/>
      <c r="BV481" s="872"/>
    </row>
    <row r="482" spans="1:74" ht="145.5" x14ac:dyDescent="0.25">
      <c r="A482" s="1062"/>
      <c r="B482" s="928"/>
      <c r="C482" s="1179"/>
      <c r="D482" s="827" t="s">
        <v>1533</v>
      </c>
      <c r="E482" s="830" t="s">
        <v>1083</v>
      </c>
      <c r="F482" s="833">
        <v>2</v>
      </c>
      <c r="G482" s="803" t="s">
        <v>2093</v>
      </c>
      <c r="H482" s="836" t="s">
        <v>1371</v>
      </c>
      <c r="I482" s="797" t="s">
        <v>1344</v>
      </c>
      <c r="J482" s="839" t="s">
        <v>3050</v>
      </c>
      <c r="K482" s="842" t="s">
        <v>324</v>
      </c>
      <c r="L482" s="803" t="s">
        <v>618</v>
      </c>
      <c r="M482" s="873" t="s">
        <v>1535</v>
      </c>
      <c r="N482" s="803" t="s">
        <v>2103</v>
      </c>
      <c r="O482" s="803" t="s">
        <v>2104</v>
      </c>
      <c r="P482" s="803" t="s">
        <v>609</v>
      </c>
      <c r="Q482" s="1001" t="s">
        <v>609</v>
      </c>
      <c r="R482" s="797" t="s">
        <v>212</v>
      </c>
      <c r="S482" s="1364">
        <f>IF(R482="Muy Alta",100%,IF(R482="Alta",80%,IF(R482="Media",60%,IF(R482="Baja",40%,IF(R482="Muy Baja",20%,"")))))</f>
        <v>0.6</v>
      </c>
      <c r="T482" s="797" t="s">
        <v>328</v>
      </c>
      <c r="U482" s="1364">
        <f>IF(T482="Catastrófico",100%,IF(T482="Mayor",80%,IF(T482="Moderado",60%,IF(T482="Menor",40%,IF(T482="Leve",20%,"")))))</f>
        <v>0.2</v>
      </c>
      <c r="V482" s="797" t="s">
        <v>253</v>
      </c>
      <c r="W482" s="1364">
        <f>IF(V482="Catastrófico",100%,IF(V482="Mayor",80%,IF(V482="Moderado",60%,IF(V482="Menor",40%,IF(V482="Leve",20%,"")))))</f>
        <v>0.4</v>
      </c>
      <c r="X482" s="863" t="str">
        <f>IF(Y482=100%,"Catastrófico",IF(Y482=80%,"Mayor",IF(Y482=60%,"Moderado",IF(Y482=40%,"Menor",IF(Y482=20%,"Leve","")))))</f>
        <v>Menor</v>
      </c>
      <c r="Y482" s="1364">
        <f>IF(AND(U482="",W482=""),"",MAX(U482,W482))</f>
        <v>0.4</v>
      </c>
      <c r="Z482" s="1364" t="str">
        <f>CONCATENATE(R482,X482)</f>
        <v>MediaMenor</v>
      </c>
      <c r="AA482" s="851" t="str">
        <f>IF(Z482="Muy AltaLeve","Alto",IF(Z482="Muy AltaMenor","Alto",IF(Z482="Muy AltaModerado","Alto",IF(Z482="Muy AltaMayor","Alto",IF(Z482="Muy AltaCatastrófico","Extremo",IF(Z482="AltaLeve","Moderado",IF(Z482="AltaMenor","Moderado",IF(Z482="AltaModerado","Alto",IF(Z482="AltaMayor","Alto",IF(Z482="AltaCatastrófico","Extremo",IF(Z482="MediaLeve","Moderado",IF(Z482="MediaMenor","Moderado",IF(Z482="MediaModerado","Moderado",IF(Z482="MediaMayor","Alto",IF(Z482="MediaCatastrófico","Extremo",IF(Z482="BajaLeve","Bajo",IF(Z482="BajaMenor","Moderado",IF(Z482="BajaModerado","Moderado",IF(Z482="BajaMayor","Alto",IF(Z482="BajaCatastrófico","Extremo",IF(Z482="Muy BajaLeve","Bajo",IF(Z482="Muy BajaMenor","Bajo",IF(Z482="Muy BajaModerado","Moderado",IF(Z482="Muy BajaMayor","Alto",IF(Z482="Muy BajaCatastrófico","Extremo","")))))))))))))))))))))))))</f>
        <v>Moderado</v>
      </c>
      <c r="AB482" s="98">
        <v>1</v>
      </c>
      <c r="AC482" s="13" t="s">
        <v>2105</v>
      </c>
      <c r="AD482" s="13">
        <v>1</v>
      </c>
      <c r="AE482" s="13" t="s">
        <v>2106</v>
      </c>
      <c r="AF482" s="100" t="str">
        <f t="shared" si="51"/>
        <v>Probabilidad</v>
      </c>
      <c r="AG482" s="10" t="s">
        <v>216</v>
      </c>
      <c r="AH482" s="759">
        <f t="shared" si="52"/>
        <v>0.25</v>
      </c>
      <c r="AI482" s="10" t="s">
        <v>814</v>
      </c>
      <c r="AJ482" s="759">
        <f t="shared" si="53"/>
        <v>0.25</v>
      </c>
      <c r="AK482" s="102">
        <f t="shared" si="54"/>
        <v>0.5</v>
      </c>
      <c r="AL482" s="101">
        <f>IFERROR(IF(AF482="Probabilidad",(S482-(+S482*AK482)),IF(AF482="Impacto",S482,"")),"")</f>
        <v>0.3</v>
      </c>
      <c r="AM482" s="101">
        <f>IFERROR(IF(AF482="Impacto",(Y482-(+Y482*AK482)),IF(AF482="Probabilidad",Y482,"")),"")</f>
        <v>0.4</v>
      </c>
      <c r="AN482" s="51" t="s">
        <v>218</v>
      </c>
      <c r="AO482" s="51" t="s">
        <v>475</v>
      </c>
      <c r="AP482" s="51" t="s">
        <v>243</v>
      </c>
      <c r="AQ482" s="51" t="s">
        <v>221</v>
      </c>
      <c r="AR482" s="866" t="s">
        <v>2107</v>
      </c>
      <c r="AS482" s="854">
        <f>S482</f>
        <v>0.6</v>
      </c>
      <c r="AT482" s="854">
        <f>IF(AL482="","",MIN(AL482:AL487))</f>
        <v>0.21</v>
      </c>
      <c r="AU482" s="851" t="str">
        <f>IFERROR(IF(AT482="","",IF(AT482&lt;=0.2,"Muy Baja",IF(AT482&lt;=0.4,"Baja",IF(AT482&lt;=0.6,"Media",IF(AT482&lt;=0.8,"Alta","Muy Alta"))))),"")</f>
        <v>Baja</v>
      </c>
      <c r="AV482" s="854">
        <f>Y482</f>
        <v>0.4</v>
      </c>
      <c r="AW482" s="854">
        <f>IF(AM482="","",MIN(AM482:AM487))</f>
        <v>0.30000000000000004</v>
      </c>
      <c r="AX482" s="851" t="str">
        <f>IFERROR(IF(AW482="","",IF(AW482&lt;=0.2,"Leve",IF(AW482&lt;=0.4,"Menor",IF(AW482&lt;=0.6,"Moderado",IF(AW482&lt;=0.8,"Mayor","Catastrófico"))))),"")</f>
        <v>Menor</v>
      </c>
      <c r="AY482" s="851" t="str">
        <f>AA482</f>
        <v>Moderado</v>
      </c>
      <c r="AZ482" s="851" t="str">
        <f>IFERROR(IF(OR(AND(AU482="Muy Baja",AX482="Leve"),AND(AU482="Muy Baja",AX482="Menor"),AND(AU482="Baja",AX482="Leve")),"Bajo",IF(OR(AND(AU482="Muy baja",AX482="Moderado"),AND(AU482="Baja",AX482="Menor"),AND(AU482="Baja",AX482="Moderado"),AND(AU482="Media",AX482="Leve"),AND(AU482="Media",AX482="Menor"),AND(AU482="Media",AX482="Moderado"),AND(AU482="Alta",AX482="Leve"),AND(AU482="Alta",AX482="Menor")),"Moderado",IF(OR(AND(AU482="Muy Baja",AX482="Mayor"),AND(AU482="Baja",AX482="Mayor"),AND(AU482="Media",AX482="Mayor"),AND(AU482="Alta",AX482="Moderado"),AND(AU482="Alta",AX482="Mayor"),AND(AU482="Muy Alta",AX482="Leve"),AND(AU482="Muy Alta",AX482="Menor"),AND(AU482="Muy Alta",AX482="Moderado"),AND(AU482="Muy Alta",AX482="Mayor")),"Alto",IF(OR(AND(AU482="Muy Baja",AX482="Catastrófico"),AND(AU482="Baja",AX482="Catastrófico"),AND(AU482="Media",AX482="Catastrófico"),AND(AU482="Alta",AX482="Catastrófico"),AND(AU482="Muy Alta",AX482="Catastrófico")),"Extremo","")))),"")</f>
        <v>Moderado</v>
      </c>
      <c r="BA482" s="797" t="s">
        <v>223</v>
      </c>
      <c r="BB482" s="47" t="s">
        <v>2108</v>
      </c>
      <c r="BC482" s="47" t="s">
        <v>2109</v>
      </c>
      <c r="BD482" s="104">
        <f t="shared" si="58"/>
        <v>1</v>
      </c>
      <c r="BE482" s="9"/>
      <c r="BF482" s="9"/>
      <c r="BG482" s="9">
        <v>1</v>
      </c>
      <c r="BH482" s="9"/>
      <c r="BI482" s="47" t="s">
        <v>2110</v>
      </c>
      <c r="BJ482" s="47" t="s">
        <v>2111</v>
      </c>
      <c r="BK482" s="47"/>
      <c r="BL482" s="47"/>
      <c r="BM482" s="49"/>
      <c r="BN482" s="49"/>
      <c r="BO482" s="49"/>
      <c r="BP482" s="49"/>
      <c r="BQ482" s="105" t="str">
        <f t="shared" si="59"/>
        <v/>
      </c>
      <c r="BR482" s="761" t="str">
        <f t="shared" si="60"/>
        <v/>
      </c>
      <c r="BS482" s="818" t="s">
        <v>609</v>
      </c>
      <c r="BT482" s="867" t="s">
        <v>2892</v>
      </c>
      <c r="BU482" s="867" t="s">
        <v>609</v>
      </c>
      <c r="BV482" s="870" t="s">
        <v>609</v>
      </c>
    </row>
    <row r="483" spans="1:74" ht="171.75" x14ac:dyDescent="0.25">
      <c r="A483" s="1062"/>
      <c r="B483" s="928"/>
      <c r="C483" s="1179"/>
      <c r="D483" s="828"/>
      <c r="E483" s="831"/>
      <c r="F483" s="834"/>
      <c r="G483" s="804"/>
      <c r="H483" s="837"/>
      <c r="I483" s="798"/>
      <c r="J483" s="840"/>
      <c r="K483" s="843"/>
      <c r="L483" s="804"/>
      <c r="M483" s="874"/>
      <c r="N483" s="804"/>
      <c r="O483" s="804"/>
      <c r="P483" s="804"/>
      <c r="Q483" s="1002"/>
      <c r="R483" s="798"/>
      <c r="S483" s="1365"/>
      <c r="T483" s="798"/>
      <c r="U483" s="1365"/>
      <c r="V483" s="798"/>
      <c r="W483" s="1365"/>
      <c r="X483" s="864"/>
      <c r="Y483" s="1365"/>
      <c r="Z483" s="1365"/>
      <c r="AA483" s="852"/>
      <c r="AB483" s="152">
        <v>2</v>
      </c>
      <c r="AC483" s="151" t="s">
        <v>2112</v>
      </c>
      <c r="AD483" s="151">
        <v>1</v>
      </c>
      <c r="AE483" s="151" t="s">
        <v>2106</v>
      </c>
      <c r="AF483" s="173" t="str">
        <f>IF(OR(AG483="Preventivo",AG483="Detectivo"),"Probabilidad",IF(AG483="Correctivo","Impacto",""))</f>
        <v>Impacto</v>
      </c>
      <c r="AG483" s="155" t="s">
        <v>267</v>
      </c>
      <c r="AH483" s="760">
        <f t="shared" si="52"/>
        <v>0.1</v>
      </c>
      <c r="AI483" s="155" t="s">
        <v>217</v>
      </c>
      <c r="AJ483" s="760">
        <f t="shared" si="53"/>
        <v>0.15</v>
      </c>
      <c r="AK483" s="149">
        <f t="shared" si="54"/>
        <v>0.25</v>
      </c>
      <c r="AL483" s="174">
        <f>IFERROR(IF(AND(AF482="Probabilidad",AF483="Probabilidad"),(AL482-(+AL482*AK483)),IF(AF483="Probabilidad",(S482-(+S482*AK483)),IF(AF483="Impacto",AL482,""))),"")</f>
        <v>0.3</v>
      </c>
      <c r="AM483" s="174">
        <f>IFERROR(IF(AND(AF482="Impacto",AF483="Impacto"),(AM482-(+AM482*AK483)),IF(AF483="Impacto",(Y482-(+Y482*AK483)),IF(AF483="Probabilidad",AM482,""))),"")</f>
        <v>0.30000000000000004</v>
      </c>
      <c r="AN483" s="155" t="s">
        <v>218</v>
      </c>
      <c r="AO483" s="155" t="s">
        <v>296</v>
      </c>
      <c r="AP483" s="155" t="s">
        <v>243</v>
      </c>
      <c r="AQ483" s="155" t="s">
        <v>221</v>
      </c>
      <c r="AR483" s="837"/>
      <c r="AS483" s="855"/>
      <c r="AT483" s="855"/>
      <c r="AU483" s="852"/>
      <c r="AV483" s="855"/>
      <c r="AW483" s="855"/>
      <c r="AX483" s="852"/>
      <c r="AY483" s="852"/>
      <c r="AZ483" s="852"/>
      <c r="BA483" s="798"/>
      <c r="BB483" s="131"/>
      <c r="BC483" s="131"/>
      <c r="BD483" s="175" t="str">
        <f t="shared" si="58"/>
        <v/>
      </c>
      <c r="BE483" s="151"/>
      <c r="BF483" s="151"/>
      <c r="BG483" s="151"/>
      <c r="BH483" s="151"/>
      <c r="BI483" s="131"/>
      <c r="BJ483" s="131"/>
      <c r="BK483" s="131"/>
      <c r="BL483" s="131"/>
      <c r="BM483" s="157"/>
      <c r="BN483" s="157"/>
      <c r="BO483" s="157"/>
      <c r="BP483" s="157"/>
      <c r="BQ483" s="158" t="str">
        <f t="shared" si="59"/>
        <v/>
      </c>
      <c r="BR483" s="762" t="str">
        <f t="shared" si="60"/>
        <v/>
      </c>
      <c r="BS483" s="819"/>
      <c r="BT483" s="868"/>
      <c r="BU483" s="868"/>
      <c r="BV483" s="871"/>
    </row>
    <row r="484" spans="1:74" ht="117.75" x14ac:dyDescent="0.25">
      <c r="A484" s="1062"/>
      <c r="B484" s="928"/>
      <c r="C484" s="1179"/>
      <c r="D484" s="828"/>
      <c r="E484" s="831"/>
      <c r="F484" s="834"/>
      <c r="G484" s="804"/>
      <c r="H484" s="837"/>
      <c r="I484" s="798"/>
      <c r="J484" s="840"/>
      <c r="K484" s="843"/>
      <c r="L484" s="804"/>
      <c r="M484" s="874"/>
      <c r="N484" s="804"/>
      <c r="O484" s="804"/>
      <c r="P484" s="804"/>
      <c r="Q484" s="1002"/>
      <c r="R484" s="798"/>
      <c r="S484" s="1365"/>
      <c r="T484" s="798"/>
      <c r="U484" s="1365"/>
      <c r="V484" s="798"/>
      <c r="W484" s="1365"/>
      <c r="X484" s="864"/>
      <c r="Y484" s="1365"/>
      <c r="Z484" s="1365"/>
      <c r="AA484" s="852"/>
      <c r="AB484" s="152">
        <v>3</v>
      </c>
      <c r="AC484" s="180" t="s">
        <v>1709</v>
      </c>
      <c r="AD484" s="132">
        <v>1</v>
      </c>
      <c r="AE484" s="151" t="s">
        <v>1710</v>
      </c>
      <c r="AF484" s="147" t="str">
        <f>IF(OR(AG484="Preventivo",AG484="Detectivo"),"Probabilidad",IF(AG484="Correctivo","Impacto",""))</f>
        <v>Probabilidad</v>
      </c>
      <c r="AG484" s="153" t="s">
        <v>286</v>
      </c>
      <c r="AH484" s="760">
        <f t="shared" ref="AH484:AH547" si="61">IF(AG484="","",IF(AG484="Preventivo",25%,IF(AG484="Detectivo",15%,IF(AG484="Correctivo",10%))))</f>
        <v>0.15</v>
      </c>
      <c r="AI484" s="153" t="s">
        <v>217</v>
      </c>
      <c r="AJ484" s="760">
        <f t="shared" ref="AJ484:AJ547" si="62">IF(AI484="Automático",25%,IF(AI484="Manual",15%,""))</f>
        <v>0.15</v>
      </c>
      <c r="AK484" s="149">
        <f t="shared" ref="AK484:AK547" si="63">IF(OR(AH484="",AJ484=""),"",AH484+AJ484)</f>
        <v>0.3</v>
      </c>
      <c r="AL484" s="154">
        <f>IFERROR(IF(AND(AF483="Probabilidad",AF484="Probabilidad"),(AL483-(+AL483*AK484)),IF(AND(AF483="Impacto",AF484="Probabilidad"),(AL482-(+AL482*AK484)),IF(AF484="Impacto",AL483,""))),"")</f>
        <v>0.21</v>
      </c>
      <c r="AM484" s="154">
        <f>IFERROR(IF(AND(AF483="Impacto",AF484="Impacto"),(AM483-(+AM483*AK484)),IF(AND(AF483="Probabilidad",AF484="Impacto"),(AM482-(+AM482*AK484)),IF(AF484="Probabilidad",AM483,""))),"")</f>
        <v>0.30000000000000004</v>
      </c>
      <c r="AN484" s="155" t="s">
        <v>952</v>
      </c>
      <c r="AO484" s="155" t="s">
        <v>247</v>
      </c>
      <c r="AP484" s="155" t="s">
        <v>243</v>
      </c>
      <c r="AQ484" s="155" t="s">
        <v>221</v>
      </c>
      <c r="AR484" s="837"/>
      <c r="AS484" s="855"/>
      <c r="AT484" s="855"/>
      <c r="AU484" s="852"/>
      <c r="AV484" s="855"/>
      <c r="AW484" s="855"/>
      <c r="AX484" s="852"/>
      <c r="AY484" s="852"/>
      <c r="AZ484" s="852"/>
      <c r="BA484" s="798"/>
      <c r="BB484" s="131"/>
      <c r="BC484" s="131"/>
      <c r="BD484" s="175" t="str">
        <f t="shared" si="58"/>
        <v/>
      </c>
      <c r="BE484" s="151"/>
      <c r="BF484" s="151"/>
      <c r="BG484" s="151"/>
      <c r="BH484" s="151"/>
      <c r="BI484" s="131"/>
      <c r="BJ484" s="131"/>
      <c r="BK484" s="131"/>
      <c r="BL484" s="131"/>
      <c r="BM484" s="157"/>
      <c r="BN484" s="157"/>
      <c r="BO484" s="157"/>
      <c r="BP484" s="157"/>
      <c r="BQ484" s="158" t="str">
        <f t="shared" si="59"/>
        <v/>
      </c>
      <c r="BR484" s="762" t="str">
        <f t="shared" si="60"/>
        <v/>
      </c>
      <c r="BS484" s="819"/>
      <c r="BT484" s="868"/>
      <c r="BU484" s="868"/>
      <c r="BV484" s="871"/>
    </row>
    <row r="485" spans="1:74" x14ac:dyDescent="0.25">
      <c r="A485" s="1062"/>
      <c r="B485" s="928"/>
      <c r="C485" s="1179"/>
      <c r="D485" s="828"/>
      <c r="E485" s="831"/>
      <c r="F485" s="834"/>
      <c r="G485" s="804"/>
      <c r="H485" s="837"/>
      <c r="I485" s="798"/>
      <c r="J485" s="840"/>
      <c r="K485" s="843"/>
      <c r="L485" s="804"/>
      <c r="M485" s="874"/>
      <c r="N485" s="804"/>
      <c r="O485" s="804"/>
      <c r="P485" s="804"/>
      <c r="Q485" s="1002"/>
      <c r="R485" s="798"/>
      <c r="S485" s="1365"/>
      <c r="T485" s="798"/>
      <c r="U485" s="1365"/>
      <c r="V485" s="798"/>
      <c r="W485" s="1365"/>
      <c r="X485" s="864"/>
      <c r="Y485" s="1365"/>
      <c r="Z485" s="1365"/>
      <c r="AA485" s="852"/>
      <c r="AB485" s="152">
        <v>4</v>
      </c>
      <c r="AC485" s="151"/>
      <c r="AD485" s="151"/>
      <c r="AE485" s="151"/>
      <c r="AF485" s="147" t="str">
        <f t="shared" ref="AF485:AF548" si="64">IF(OR(AG485="Preventivo",AG485="Detectivo"),"Probabilidad",IF(AG485="Correctivo","Impacto",""))</f>
        <v/>
      </c>
      <c r="AG485" s="153"/>
      <c r="AH485" s="760" t="str">
        <f t="shared" si="61"/>
        <v/>
      </c>
      <c r="AI485" s="153"/>
      <c r="AJ485" s="760" t="str">
        <f t="shared" si="62"/>
        <v/>
      </c>
      <c r="AK485" s="149" t="str">
        <f t="shared" si="63"/>
        <v/>
      </c>
      <c r="AL485" s="154" t="str">
        <f>IFERROR(IF(AND(AF484="Probabilidad",AF485="Probabilidad"),(AL484-(+AL484*AK485)),IF(AND(AF484="Impacto",AF485="Probabilidad"),(AL483-(+AL483*AK485)),IF(AF485="Impacto",AL484,""))),"")</f>
        <v/>
      </c>
      <c r="AM485" s="154" t="str">
        <f>IFERROR(IF(AND(AF484="Impacto",AF485="Impacto"),(AM484-(+AM484*AK485)),IF(AND(AF484="Probabilidad",AF485="Impacto"),(AM483-(+AM483*AK485)),IF(AF485="Probabilidad",AM484,""))),"")</f>
        <v/>
      </c>
      <c r="AN485" s="155"/>
      <c r="AO485" s="155"/>
      <c r="AP485" s="155"/>
      <c r="AQ485" s="155"/>
      <c r="AR485" s="837"/>
      <c r="AS485" s="855"/>
      <c r="AT485" s="855"/>
      <c r="AU485" s="852"/>
      <c r="AV485" s="855"/>
      <c r="AW485" s="855"/>
      <c r="AX485" s="852"/>
      <c r="AY485" s="852"/>
      <c r="AZ485" s="852"/>
      <c r="BA485" s="798"/>
      <c r="BB485" s="131"/>
      <c r="BC485" s="131"/>
      <c r="BD485" s="175" t="str">
        <f t="shared" si="58"/>
        <v/>
      </c>
      <c r="BE485" s="151"/>
      <c r="BF485" s="151"/>
      <c r="BG485" s="151"/>
      <c r="BH485" s="151"/>
      <c r="BI485" s="131"/>
      <c r="BJ485" s="131"/>
      <c r="BK485" s="131"/>
      <c r="BL485" s="131"/>
      <c r="BM485" s="157"/>
      <c r="BN485" s="157"/>
      <c r="BO485" s="157"/>
      <c r="BP485" s="157"/>
      <c r="BQ485" s="158" t="str">
        <f t="shared" si="59"/>
        <v/>
      </c>
      <c r="BR485" s="762" t="str">
        <f t="shared" si="60"/>
        <v/>
      </c>
      <c r="BS485" s="819"/>
      <c r="BT485" s="868"/>
      <c r="BU485" s="868"/>
      <c r="BV485" s="871"/>
    </row>
    <row r="486" spans="1:74" x14ac:dyDescent="0.25">
      <c r="A486" s="1062"/>
      <c r="B486" s="928"/>
      <c r="C486" s="1179"/>
      <c r="D486" s="828"/>
      <c r="E486" s="831"/>
      <c r="F486" s="834"/>
      <c r="G486" s="804"/>
      <c r="H486" s="837"/>
      <c r="I486" s="798"/>
      <c r="J486" s="840"/>
      <c r="K486" s="843"/>
      <c r="L486" s="804"/>
      <c r="M486" s="874"/>
      <c r="N486" s="804"/>
      <c r="O486" s="804"/>
      <c r="P486" s="804"/>
      <c r="Q486" s="1002"/>
      <c r="R486" s="798"/>
      <c r="S486" s="1365"/>
      <c r="T486" s="798"/>
      <c r="U486" s="1365"/>
      <c r="V486" s="798"/>
      <c r="W486" s="1365"/>
      <c r="X486" s="864"/>
      <c r="Y486" s="1365"/>
      <c r="Z486" s="1365"/>
      <c r="AA486" s="852"/>
      <c r="AB486" s="152">
        <v>5</v>
      </c>
      <c r="AC486" s="176"/>
      <c r="AD486" s="176"/>
      <c r="AE486" s="151"/>
      <c r="AF486" s="147" t="str">
        <f t="shared" si="64"/>
        <v/>
      </c>
      <c r="AG486" s="153"/>
      <c r="AH486" s="760" t="str">
        <f t="shared" si="61"/>
        <v/>
      </c>
      <c r="AI486" s="153"/>
      <c r="AJ486" s="760" t="str">
        <f t="shared" si="62"/>
        <v/>
      </c>
      <c r="AK486" s="149" t="str">
        <f t="shared" si="63"/>
        <v/>
      </c>
      <c r="AL486" s="154" t="str">
        <f>IFERROR(IF(AND(AF485="Probabilidad",AF486="Probabilidad"),(AL485-(+AL485*AK486)),IF(AND(AF485="Impacto",AF486="Probabilidad"),(AL484-(+AL484*AK486)),IF(AF486="Impacto",AL485,""))),"")</f>
        <v/>
      </c>
      <c r="AM486" s="154" t="str">
        <f>IFERROR(IF(AND(AF485="Impacto",AF486="Impacto"),(AM485-(+AM485*AK486)),IF(AND(AF485="Probabilidad",AF486="Impacto"),(AM484-(+AM484*AK486)),IF(AF486="Probabilidad",AM485,""))),"")</f>
        <v/>
      </c>
      <c r="AN486" s="155"/>
      <c r="AO486" s="155"/>
      <c r="AP486" s="155"/>
      <c r="AQ486" s="155"/>
      <c r="AR486" s="837"/>
      <c r="AS486" s="855"/>
      <c r="AT486" s="855"/>
      <c r="AU486" s="852"/>
      <c r="AV486" s="855"/>
      <c r="AW486" s="855"/>
      <c r="AX486" s="852"/>
      <c r="AY486" s="852"/>
      <c r="AZ486" s="852"/>
      <c r="BA486" s="798"/>
      <c r="BB486" s="131"/>
      <c r="BC486" s="131"/>
      <c r="BD486" s="175" t="str">
        <f t="shared" si="58"/>
        <v/>
      </c>
      <c r="BE486" s="151"/>
      <c r="BF486" s="151"/>
      <c r="BG486" s="151"/>
      <c r="BH486" s="151"/>
      <c r="BI486" s="131"/>
      <c r="BJ486" s="131"/>
      <c r="BK486" s="131"/>
      <c r="BL486" s="131"/>
      <c r="BM486" s="157"/>
      <c r="BN486" s="157"/>
      <c r="BO486" s="157"/>
      <c r="BP486" s="157"/>
      <c r="BQ486" s="158" t="str">
        <f t="shared" si="59"/>
        <v/>
      </c>
      <c r="BR486" s="762" t="str">
        <f t="shared" si="60"/>
        <v/>
      </c>
      <c r="BS486" s="819"/>
      <c r="BT486" s="868"/>
      <c r="BU486" s="868"/>
      <c r="BV486" s="871"/>
    </row>
    <row r="487" spans="1:74" ht="15.75" thickBot="1" x14ac:dyDescent="0.3">
      <c r="A487" s="1062"/>
      <c r="B487" s="928"/>
      <c r="C487" s="1179"/>
      <c r="D487" s="829"/>
      <c r="E487" s="832"/>
      <c r="F487" s="835"/>
      <c r="G487" s="805"/>
      <c r="H487" s="838"/>
      <c r="I487" s="799"/>
      <c r="J487" s="841"/>
      <c r="K487" s="844"/>
      <c r="L487" s="805"/>
      <c r="M487" s="875"/>
      <c r="N487" s="805"/>
      <c r="O487" s="805"/>
      <c r="P487" s="805"/>
      <c r="Q487" s="1003"/>
      <c r="R487" s="799"/>
      <c r="S487" s="1366"/>
      <c r="T487" s="799"/>
      <c r="U487" s="1366"/>
      <c r="V487" s="799"/>
      <c r="W487" s="1366"/>
      <c r="X487" s="865"/>
      <c r="Y487" s="1366"/>
      <c r="Z487" s="1366"/>
      <c r="AA487" s="853"/>
      <c r="AB487" s="164">
        <v>6</v>
      </c>
      <c r="AC487" s="162"/>
      <c r="AD487" s="162"/>
      <c r="AE487" s="162"/>
      <c r="AF487" s="177" t="str">
        <f t="shared" si="64"/>
        <v/>
      </c>
      <c r="AG487" s="165"/>
      <c r="AH487" s="763" t="str">
        <f t="shared" si="61"/>
        <v/>
      </c>
      <c r="AI487" s="165"/>
      <c r="AJ487" s="763" t="str">
        <f t="shared" si="62"/>
        <v/>
      </c>
      <c r="AK487" s="166" t="str">
        <f t="shared" si="63"/>
        <v/>
      </c>
      <c r="AL487" s="154" t="str">
        <f>IFERROR(IF(AND(AF486="Probabilidad",AF487="Probabilidad"),(AL486-(+AL486*AK487)),IF(AND(AF486="Impacto",AF487="Probabilidad"),(AL485-(+AL485*AK487)),IF(AF487="Impacto",AL486,""))),"")</f>
        <v/>
      </c>
      <c r="AM487" s="154" t="str">
        <f>IFERROR(IF(AND(AF486="Impacto",AF487="Impacto"),(AM486-(+AM486*AK487)),IF(AND(AF486="Probabilidad",AF487="Impacto"),(AM485-(+AM485*AK487)),IF(AF487="Probabilidad",AM486,""))),"")</f>
        <v/>
      </c>
      <c r="AN487" s="52"/>
      <c r="AO487" s="52"/>
      <c r="AP487" s="52"/>
      <c r="AQ487" s="52"/>
      <c r="AR487" s="838"/>
      <c r="AS487" s="856"/>
      <c r="AT487" s="856"/>
      <c r="AU487" s="853"/>
      <c r="AV487" s="856"/>
      <c r="AW487" s="856"/>
      <c r="AX487" s="853"/>
      <c r="AY487" s="853"/>
      <c r="AZ487" s="853"/>
      <c r="BA487" s="799"/>
      <c r="BB487" s="169"/>
      <c r="BC487" s="169"/>
      <c r="BD487" s="178" t="str">
        <f t="shared" si="58"/>
        <v/>
      </c>
      <c r="BE487" s="162"/>
      <c r="BF487" s="162"/>
      <c r="BG487" s="162"/>
      <c r="BH487" s="162"/>
      <c r="BI487" s="169"/>
      <c r="BJ487" s="169"/>
      <c r="BK487" s="169"/>
      <c r="BL487" s="169"/>
      <c r="BM487" s="170"/>
      <c r="BN487" s="170"/>
      <c r="BO487" s="170"/>
      <c r="BP487" s="170"/>
      <c r="BQ487" s="171" t="str">
        <f t="shared" si="59"/>
        <v/>
      </c>
      <c r="BR487" s="764" t="str">
        <f t="shared" si="60"/>
        <v/>
      </c>
      <c r="BS487" s="820"/>
      <c r="BT487" s="869"/>
      <c r="BU487" s="869"/>
      <c r="BV487" s="872"/>
    </row>
    <row r="488" spans="1:74" ht="171.75" x14ac:dyDescent="0.25">
      <c r="A488" s="1062"/>
      <c r="B488" s="928"/>
      <c r="C488" s="1179"/>
      <c r="D488" s="827" t="s">
        <v>1533</v>
      </c>
      <c r="E488" s="830" t="s">
        <v>1083</v>
      </c>
      <c r="F488" s="833">
        <v>3</v>
      </c>
      <c r="G488" s="803" t="s">
        <v>2113</v>
      </c>
      <c r="H488" s="836" t="s">
        <v>1376</v>
      </c>
      <c r="I488" s="797" t="s">
        <v>1347</v>
      </c>
      <c r="J488" s="839" t="s">
        <v>3051</v>
      </c>
      <c r="K488" s="842" t="s">
        <v>324</v>
      </c>
      <c r="L488" s="803" t="s">
        <v>325</v>
      </c>
      <c r="M488" s="873" t="s">
        <v>1535</v>
      </c>
      <c r="N488" s="803" t="s">
        <v>2114</v>
      </c>
      <c r="O488" s="803" t="s">
        <v>2115</v>
      </c>
      <c r="P488" s="867" t="s">
        <v>609</v>
      </c>
      <c r="Q488" s="879" t="s">
        <v>609</v>
      </c>
      <c r="R488" s="797" t="s">
        <v>252</v>
      </c>
      <c r="S488" s="1364">
        <f>IF(R488="Muy Alta",100%,IF(R488="Alta",80%,IF(R488="Media",60%,IF(R488="Baja",40%,IF(R488="Muy Baja",20%,"")))))</f>
        <v>0.4</v>
      </c>
      <c r="T488" s="797" t="s">
        <v>328</v>
      </c>
      <c r="U488" s="1364">
        <f>IF(T488="Catastrófico",100%,IF(T488="Mayor",80%,IF(T488="Moderado",60%,IF(T488="Menor",40%,IF(T488="Leve",20%,"")))))</f>
        <v>0.2</v>
      </c>
      <c r="V488" s="797" t="s">
        <v>328</v>
      </c>
      <c r="W488" s="1364">
        <f>IF(V488="Catastrófico",100%,IF(V488="Mayor",80%,IF(V488="Moderado",60%,IF(V488="Menor",40%,IF(V488="Leve",20%,"")))))</f>
        <v>0.2</v>
      </c>
      <c r="X488" s="863" t="str">
        <f>IF(Y488=100%,"Catastrófico",IF(Y488=80%,"Mayor",IF(Y488=60%,"Moderado",IF(Y488=40%,"Menor",IF(Y488=20%,"Leve","")))))</f>
        <v>Leve</v>
      </c>
      <c r="Y488" s="1364">
        <f>IF(AND(U488="",W488=""),"",MAX(U488,W488))</f>
        <v>0.2</v>
      </c>
      <c r="Z488" s="1364" t="str">
        <f>CONCATENATE(R488,X488)</f>
        <v>BajaLeve</v>
      </c>
      <c r="AA488" s="851" t="str">
        <f>IF(Z488="Muy AltaLeve","Alto",IF(Z488="Muy AltaMenor","Alto",IF(Z488="Muy AltaModerado","Alto",IF(Z488="Muy AltaMayor","Alto",IF(Z488="Muy AltaCatastrófico","Extremo",IF(Z488="AltaLeve","Moderado",IF(Z488="AltaMenor","Moderado",IF(Z488="AltaModerado","Alto",IF(Z488="AltaMayor","Alto",IF(Z488="AltaCatastrófico","Extremo",IF(Z488="MediaLeve","Moderado",IF(Z488="MediaMenor","Moderado",IF(Z488="MediaModerado","Moderado",IF(Z488="MediaMayor","Alto",IF(Z488="MediaCatastrófico","Extremo",IF(Z488="BajaLeve","Bajo",IF(Z488="BajaMenor","Moderado",IF(Z488="BajaModerado","Moderado",IF(Z488="BajaMayor","Alto",IF(Z488="BajaCatastrófico","Extremo",IF(Z488="Muy BajaLeve","Bajo",IF(Z488="Muy BajaMenor","Bajo",IF(Z488="Muy BajaModerado","Moderado",IF(Z488="Muy BajaMayor","Alto",IF(Z488="Muy BajaCatastrófico","Extremo","")))))))))))))))))))))))))</f>
        <v>Bajo</v>
      </c>
      <c r="AB488" s="98">
        <v>1</v>
      </c>
      <c r="AC488" s="180" t="s">
        <v>2116</v>
      </c>
      <c r="AD488" s="233">
        <v>1.2</v>
      </c>
      <c r="AE488" s="13" t="s">
        <v>1941</v>
      </c>
      <c r="AF488" s="100" t="str">
        <f t="shared" si="64"/>
        <v>Probabilidad</v>
      </c>
      <c r="AG488" s="10" t="s">
        <v>286</v>
      </c>
      <c r="AH488" s="759">
        <f t="shared" si="61"/>
        <v>0.15</v>
      </c>
      <c r="AI488" s="10" t="s">
        <v>217</v>
      </c>
      <c r="AJ488" s="759">
        <f t="shared" si="62"/>
        <v>0.15</v>
      </c>
      <c r="AK488" s="102">
        <f t="shared" si="63"/>
        <v>0.3</v>
      </c>
      <c r="AL488" s="101">
        <f>IFERROR(IF(AF488="Probabilidad",(S488-(+S488*AK488)),IF(AF488="Impacto",S488,"")),"")</f>
        <v>0.28000000000000003</v>
      </c>
      <c r="AM488" s="101">
        <f>IFERROR(IF(AF488="Impacto",(Y488-(+Y488*AK488)),IF(AF488="Probabilidad",Y488,"")),"")</f>
        <v>0.2</v>
      </c>
      <c r="AN488" s="51" t="s">
        <v>218</v>
      </c>
      <c r="AO488" s="51" t="s">
        <v>296</v>
      </c>
      <c r="AP488" s="51" t="s">
        <v>243</v>
      </c>
      <c r="AQ488" s="51" t="s">
        <v>221</v>
      </c>
      <c r="AR488" s="866" t="s">
        <v>2098</v>
      </c>
      <c r="AS488" s="854">
        <f>S488</f>
        <v>0.4</v>
      </c>
      <c r="AT488" s="854">
        <f>IF(AL488="","",MIN(AL488:AL493))</f>
        <v>7.0559999999999998E-2</v>
      </c>
      <c r="AU488" s="851" t="str">
        <f>IFERROR(IF(AT488="","",IF(AT488&lt;=0.2,"Muy Baja",IF(AT488&lt;=0.4,"Baja",IF(AT488&lt;=0.6,"Media",IF(AT488&lt;=0.8,"Alta","Muy Alta"))))),"")</f>
        <v>Muy Baja</v>
      </c>
      <c r="AV488" s="854">
        <f>Y488</f>
        <v>0.2</v>
      </c>
      <c r="AW488" s="854">
        <f>IF(AM488="","",MIN(AM488:AM493))</f>
        <v>0.2</v>
      </c>
      <c r="AX488" s="851" t="str">
        <f>IFERROR(IF(AW488="","",IF(AW488&lt;=0.2,"Leve",IF(AW488&lt;=0.4,"Menor",IF(AW488&lt;=0.6,"Moderado",IF(AW488&lt;=0.8,"Mayor","Catastrófico"))))),"")</f>
        <v>Leve</v>
      </c>
      <c r="AY488" s="851" t="str">
        <f>AA488</f>
        <v>Bajo</v>
      </c>
      <c r="AZ488" s="851" t="str">
        <f>IFERROR(IF(OR(AND(AU488="Muy Baja",AX488="Leve"),AND(AU488="Muy Baja",AX488="Menor"),AND(AU488="Baja",AX488="Leve")),"Bajo",IF(OR(AND(AU488="Muy baja",AX488="Moderado"),AND(AU488="Baja",AX488="Menor"),AND(AU488="Baja",AX488="Moderado"),AND(AU488="Media",AX488="Leve"),AND(AU488="Media",AX488="Menor"),AND(AU488="Media",AX488="Moderado"),AND(AU488="Alta",AX488="Leve"),AND(AU488="Alta",AX488="Menor")),"Moderado",IF(OR(AND(AU488="Muy Baja",AX488="Mayor"),AND(AU488="Baja",AX488="Mayor"),AND(AU488="Media",AX488="Mayor"),AND(AU488="Alta",AX488="Moderado"),AND(AU488="Alta",AX488="Mayor"),AND(AU488="Muy Alta",AX488="Leve"),AND(AU488="Muy Alta",AX488="Menor"),AND(AU488="Muy Alta",AX488="Moderado"),AND(AU488="Muy Alta",AX488="Mayor")),"Alto",IF(OR(AND(AU488="Muy Baja",AX488="Catastrófico"),AND(AU488="Baja",AX488="Catastrófico"),AND(AU488="Media",AX488="Catastrófico"),AND(AU488="Alta",AX488="Catastrófico"),AND(AU488="Muy Alta",AX488="Catastrófico")),"Extremo","")))),"")</f>
        <v>Bajo</v>
      </c>
      <c r="BA488" s="797" t="s">
        <v>257</v>
      </c>
      <c r="BB488" s="313"/>
      <c r="BC488" s="47"/>
      <c r="BD488" s="104" t="str">
        <f t="shared" si="58"/>
        <v/>
      </c>
      <c r="BE488" s="9"/>
      <c r="BF488" s="9"/>
      <c r="BG488" s="9"/>
      <c r="BH488" s="9"/>
      <c r="BI488" s="47"/>
      <c r="BJ488" s="47"/>
      <c r="BK488" s="47"/>
      <c r="BL488" s="47"/>
      <c r="BM488" s="49"/>
      <c r="BN488" s="49"/>
      <c r="BO488" s="49"/>
      <c r="BP488" s="49"/>
      <c r="BQ488" s="105" t="str">
        <f t="shared" si="59"/>
        <v/>
      </c>
      <c r="BR488" s="761" t="str">
        <f t="shared" si="60"/>
        <v/>
      </c>
      <c r="BS488" s="818" t="s">
        <v>609</v>
      </c>
      <c r="BT488" s="867" t="s">
        <v>2892</v>
      </c>
      <c r="BU488" s="867" t="s">
        <v>609</v>
      </c>
      <c r="BV488" s="870" t="s">
        <v>609</v>
      </c>
    </row>
    <row r="489" spans="1:74" ht="145.5" x14ac:dyDescent="0.25">
      <c r="A489" s="1062"/>
      <c r="B489" s="928"/>
      <c r="C489" s="1179"/>
      <c r="D489" s="828"/>
      <c r="E489" s="831"/>
      <c r="F489" s="834"/>
      <c r="G489" s="804"/>
      <c r="H489" s="837"/>
      <c r="I489" s="798"/>
      <c r="J489" s="840"/>
      <c r="K489" s="843"/>
      <c r="L489" s="804"/>
      <c r="M489" s="874"/>
      <c r="N489" s="804"/>
      <c r="O489" s="804"/>
      <c r="P489" s="868"/>
      <c r="Q489" s="880"/>
      <c r="R489" s="798"/>
      <c r="S489" s="1365"/>
      <c r="T489" s="798"/>
      <c r="U489" s="1365"/>
      <c r="V489" s="798"/>
      <c r="W489" s="1365"/>
      <c r="X489" s="864"/>
      <c r="Y489" s="1365"/>
      <c r="Z489" s="1365"/>
      <c r="AA489" s="852"/>
      <c r="AB489" s="152">
        <v>2</v>
      </c>
      <c r="AC489" s="180" t="s">
        <v>1709</v>
      </c>
      <c r="AD489" s="180">
        <v>2</v>
      </c>
      <c r="AE489" s="151" t="s">
        <v>1710</v>
      </c>
      <c r="AF489" s="147" t="str">
        <f t="shared" si="64"/>
        <v>Probabilidad</v>
      </c>
      <c r="AG489" s="153" t="s">
        <v>286</v>
      </c>
      <c r="AH489" s="760">
        <f t="shared" si="61"/>
        <v>0.15</v>
      </c>
      <c r="AI489" s="153" t="s">
        <v>217</v>
      </c>
      <c r="AJ489" s="760">
        <f t="shared" si="62"/>
        <v>0.15</v>
      </c>
      <c r="AK489" s="149">
        <f t="shared" si="63"/>
        <v>0.3</v>
      </c>
      <c r="AL489" s="154">
        <f>IFERROR(IF(AND(AF488="Probabilidad",AF489="Probabilidad"),(AL488-(+AL488*AK489)),IF(AF489="Probabilidad",(S488-(+S488*AK489)),IF(AF489="Impacto",AL488,""))),"")</f>
        <v>0.19600000000000001</v>
      </c>
      <c r="AM489" s="154">
        <f>IFERROR(IF(AND(AF488="Impacto",AF489="Impacto"),(AM488-(+AM488*AK489)),IF(AF489="Impacto",(Y488-(+Y488*AK489)),IF(AF489="Probabilidad",AM488,""))),"")</f>
        <v>0.2</v>
      </c>
      <c r="AN489" s="155" t="s">
        <v>218</v>
      </c>
      <c r="AO489" s="155" t="s">
        <v>247</v>
      </c>
      <c r="AP489" s="155" t="s">
        <v>243</v>
      </c>
      <c r="AQ489" s="155" t="s">
        <v>221</v>
      </c>
      <c r="AR489" s="837"/>
      <c r="AS489" s="855"/>
      <c r="AT489" s="855"/>
      <c r="AU489" s="852"/>
      <c r="AV489" s="855"/>
      <c r="AW489" s="855"/>
      <c r="AX489" s="852"/>
      <c r="AY489" s="852"/>
      <c r="AZ489" s="852"/>
      <c r="BA489" s="798"/>
      <c r="BB489" s="179"/>
      <c r="BC489" s="131"/>
      <c r="BD489" s="175" t="str">
        <f t="shared" si="58"/>
        <v/>
      </c>
      <c r="BE489" s="151"/>
      <c r="BF489" s="151"/>
      <c r="BG489" s="151"/>
      <c r="BH489" s="151"/>
      <c r="BI489" s="131"/>
      <c r="BJ489" s="131"/>
      <c r="BK489" s="131"/>
      <c r="BL489" s="131"/>
      <c r="BM489" s="157"/>
      <c r="BN489" s="157"/>
      <c r="BO489" s="157"/>
      <c r="BP489" s="157"/>
      <c r="BQ489" s="158" t="str">
        <f t="shared" si="59"/>
        <v/>
      </c>
      <c r="BR489" s="762" t="str">
        <f t="shared" si="60"/>
        <v/>
      </c>
      <c r="BS489" s="819"/>
      <c r="BT489" s="868"/>
      <c r="BU489" s="868"/>
      <c r="BV489" s="871"/>
    </row>
    <row r="490" spans="1:74" ht="171.75" x14ac:dyDescent="0.25">
      <c r="A490" s="1062"/>
      <c r="B490" s="928"/>
      <c r="C490" s="1179"/>
      <c r="D490" s="828"/>
      <c r="E490" s="831"/>
      <c r="F490" s="834"/>
      <c r="G490" s="804"/>
      <c r="H490" s="837"/>
      <c r="I490" s="798"/>
      <c r="J490" s="840"/>
      <c r="K490" s="843"/>
      <c r="L490" s="804"/>
      <c r="M490" s="874"/>
      <c r="N490" s="804"/>
      <c r="O490" s="804"/>
      <c r="P490" s="868"/>
      <c r="Q490" s="880"/>
      <c r="R490" s="798"/>
      <c r="S490" s="1365"/>
      <c r="T490" s="798"/>
      <c r="U490" s="1365"/>
      <c r="V490" s="798"/>
      <c r="W490" s="1365"/>
      <c r="X490" s="864"/>
      <c r="Y490" s="1365"/>
      <c r="Z490" s="1365"/>
      <c r="AA490" s="852"/>
      <c r="AB490" s="152">
        <v>3</v>
      </c>
      <c r="AC490" s="180" t="s">
        <v>2117</v>
      </c>
      <c r="AD490" s="180">
        <v>1</v>
      </c>
      <c r="AE490" s="151" t="s">
        <v>2118</v>
      </c>
      <c r="AF490" s="147" t="str">
        <f t="shared" si="64"/>
        <v>Probabilidad</v>
      </c>
      <c r="AG490" s="153" t="s">
        <v>216</v>
      </c>
      <c r="AH490" s="760">
        <f t="shared" si="61"/>
        <v>0.25</v>
      </c>
      <c r="AI490" s="153" t="s">
        <v>217</v>
      </c>
      <c r="AJ490" s="760">
        <f t="shared" si="62"/>
        <v>0.15</v>
      </c>
      <c r="AK490" s="149">
        <f t="shared" si="63"/>
        <v>0.4</v>
      </c>
      <c r="AL490" s="154">
        <f>IFERROR(IF(AND(AF489="Probabilidad",AF490="Probabilidad"),(AL489-(+AL489*AK490)),IF(AND(AF489="Impacto",AF490="Probabilidad"),(AL488-(+AL488*AK490)),IF(AF490="Impacto",AL489,""))),"")</f>
        <v>0.1176</v>
      </c>
      <c r="AM490" s="154">
        <f>IFERROR(IF(AND(AF489="Impacto",AF490="Impacto"),(AM489-(+AM489*AK490)),IF(AND(AF489="Probabilidad",AF490="Impacto"),(AM488-(+AM488*AK490)),IF(AF490="Probabilidad",AM489,""))),"")</f>
        <v>0.2</v>
      </c>
      <c r="AN490" s="155" t="s">
        <v>952</v>
      </c>
      <c r="AO490" s="155" t="s">
        <v>296</v>
      </c>
      <c r="AP490" s="155" t="s">
        <v>243</v>
      </c>
      <c r="AQ490" s="155" t="s">
        <v>221</v>
      </c>
      <c r="AR490" s="837"/>
      <c r="AS490" s="855"/>
      <c r="AT490" s="855"/>
      <c r="AU490" s="852"/>
      <c r="AV490" s="855"/>
      <c r="AW490" s="855"/>
      <c r="AX490" s="852"/>
      <c r="AY490" s="852"/>
      <c r="AZ490" s="852"/>
      <c r="BA490" s="798"/>
      <c r="BB490" s="179"/>
      <c r="BC490" s="131"/>
      <c r="BD490" s="175" t="str">
        <f t="shared" si="58"/>
        <v/>
      </c>
      <c r="BE490" s="151"/>
      <c r="BF490" s="151"/>
      <c r="BG490" s="151"/>
      <c r="BH490" s="151"/>
      <c r="BI490" s="131"/>
      <c r="BJ490" s="131"/>
      <c r="BK490" s="131"/>
      <c r="BL490" s="131"/>
      <c r="BM490" s="157"/>
      <c r="BN490" s="157"/>
      <c r="BO490" s="157"/>
      <c r="BP490" s="157"/>
      <c r="BQ490" s="158" t="str">
        <f t="shared" si="59"/>
        <v/>
      </c>
      <c r="BR490" s="762" t="str">
        <f t="shared" si="60"/>
        <v/>
      </c>
      <c r="BS490" s="819"/>
      <c r="BT490" s="868"/>
      <c r="BU490" s="868"/>
      <c r="BV490" s="871"/>
    </row>
    <row r="491" spans="1:74" ht="171.75" x14ac:dyDescent="0.25">
      <c r="A491" s="1062"/>
      <c r="B491" s="928"/>
      <c r="C491" s="1179"/>
      <c r="D491" s="828"/>
      <c r="E491" s="831"/>
      <c r="F491" s="834"/>
      <c r="G491" s="804"/>
      <c r="H491" s="837"/>
      <c r="I491" s="798"/>
      <c r="J491" s="840"/>
      <c r="K491" s="843"/>
      <c r="L491" s="804"/>
      <c r="M491" s="874"/>
      <c r="N491" s="804"/>
      <c r="O491" s="804"/>
      <c r="P491" s="868"/>
      <c r="Q491" s="880"/>
      <c r="R491" s="798"/>
      <c r="S491" s="1365"/>
      <c r="T491" s="798"/>
      <c r="U491" s="1365"/>
      <c r="V491" s="798"/>
      <c r="W491" s="1365"/>
      <c r="X491" s="864"/>
      <c r="Y491" s="1365"/>
      <c r="Z491" s="1365"/>
      <c r="AA491" s="852"/>
      <c r="AB491" s="152">
        <v>4</v>
      </c>
      <c r="AC491" s="180" t="s">
        <v>2119</v>
      </c>
      <c r="AD491" s="180">
        <v>1.2</v>
      </c>
      <c r="AE491" s="151" t="s">
        <v>2118</v>
      </c>
      <c r="AF491" s="147" t="str">
        <f t="shared" si="64"/>
        <v>Probabilidad</v>
      </c>
      <c r="AG491" s="153" t="s">
        <v>216</v>
      </c>
      <c r="AH491" s="760">
        <f t="shared" si="61"/>
        <v>0.25</v>
      </c>
      <c r="AI491" s="153" t="s">
        <v>217</v>
      </c>
      <c r="AJ491" s="760">
        <f t="shared" si="62"/>
        <v>0.15</v>
      </c>
      <c r="AK491" s="149">
        <f t="shared" si="63"/>
        <v>0.4</v>
      </c>
      <c r="AL491" s="154">
        <f>IFERROR(IF(AND(AF490="Probabilidad",AF491="Probabilidad"),(AL490-(+AL490*AK491)),IF(AND(AF490="Impacto",AF491="Probabilidad"),(AL489-(+AL489*AK491)),IF(AF491="Impacto",AL490,""))),"")</f>
        <v>7.0559999999999998E-2</v>
      </c>
      <c r="AM491" s="154">
        <f>IFERROR(IF(AND(AF490="Impacto",AF491="Impacto"),(AM490-(+AM490*AK491)),IF(AND(AF490="Probabilidad",AF491="Impacto"),(AM489-(+AM489*AK491)),IF(AF491="Probabilidad",AM490,""))),"")</f>
        <v>0.2</v>
      </c>
      <c r="AN491" s="155" t="s">
        <v>952</v>
      </c>
      <c r="AO491" s="155" t="s">
        <v>296</v>
      </c>
      <c r="AP491" s="155" t="s">
        <v>243</v>
      </c>
      <c r="AQ491" s="155" t="s">
        <v>221</v>
      </c>
      <c r="AR491" s="837"/>
      <c r="AS491" s="855"/>
      <c r="AT491" s="855"/>
      <c r="AU491" s="852"/>
      <c r="AV491" s="855"/>
      <c r="AW491" s="855"/>
      <c r="AX491" s="852"/>
      <c r="AY491" s="852"/>
      <c r="AZ491" s="852"/>
      <c r="BA491" s="798"/>
      <c r="BB491" s="179"/>
      <c r="BC491" s="131"/>
      <c r="BD491" s="175" t="str">
        <f t="shared" si="58"/>
        <v/>
      </c>
      <c r="BE491" s="151"/>
      <c r="BF491" s="151"/>
      <c r="BG491" s="151"/>
      <c r="BH491" s="151"/>
      <c r="BI491" s="131"/>
      <c r="BJ491" s="131"/>
      <c r="BK491" s="131"/>
      <c r="BL491" s="131"/>
      <c r="BM491" s="157"/>
      <c r="BN491" s="157"/>
      <c r="BO491" s="157"/>
      <c r="BP491" s="157"/>
      <c r="BQ491" s="158" t="str">
        <f t="shared" si="59"/>
        <v/>
      </c>
      <c r="BR491" s="762" t="str">
        <f t="shared" si="60"/>
        <v/>
      </c>
      <c r="BS491" s="819"/>
      <c r="BT491" s="868"/>
      <c r="BU491" s="868"/>
      <c r="BV491" s="871"/>
    </row>
    <row r="492" spans="1:74" x14ac:dyDescent="0.25">
      <c r="A492" s="1062"/>
      <c r="B492" s="928"/>
      <c r="C492" s="1179"/>
      <c r="D492" s="828"/>
      <c r="E492" s="831"/>
      <c r="F492" s="834"/>
      <c r="G492" s="804"/>
      <c r="H492" s="837"/>
      <c r="I492" s="798"/>
      <c r="J492" s="840"/>
      <c r="K492" s="843"/>
      <c r="L492" s="804"/>
      <c r="M492" s="874"/>
      <c r="N492" s="804"/>
      <c r="O492" s="804"/>
      <c r="P492" s="868"/>
      <c r="Q492" s="880"/>
      <c r="R492" s="798"/>
      <c r="S492" s="1365"/>
      <c r="T492" s="798"/>
      <c r="U492" s="1365"/>
      <c r="V492" s="798"/>
      <c r="W492" s="1365"/>
      <c r="X492" s="864"/>
      <c r="Y492" s="1365"/>
      <c r="Z492" s="1365"/>
      <c r="AA492" s="852"/>
      <c r="AB492" s="152">
        <v>5</v>
      </c>
      <c r="AC492" s="181"/>
      <c r="AD492" s="181"/>
      <c r="AE492" s="29"/>
      <c r="AF492" s="147" t="str">
        <f t="shared" si="64"/>
        <v/>
      </c>
      <c r="AG492" s="153"/>
      <c r="AH492" s="760" t="str">
        <f t="shared" si="61"/>
        <v/>
      </c>
      <c r="AI492" s="153"/>
      <c r="AJ492" s="760" t="str">
        <f t="shared" si="62"/>
        <v/>
      </c>
      <c r="AK492" s="149" t="str">
        <f t="shared" si="63"/>
        <v/>
      </c>
      <c r="AL492" s="154" t="str">
        <f>IFERROR(IF(AND(AF491="Probabilidad",AF492="Probabilidad"),(AL491-(+AL491*AK492)),IF(AND(AF491="Impacto",AF492="Probabilidad"),(AL490-(+AL490*AK492)),IF(AF492="Impacto",AL491,""))),"")</f>
        <v/>
      </c>
      <c r="AM492" s="154" t="str">
        <f>IFERROR(IF(AND(AF491="Impacto",AF492="Impacto"),(AM491-(+AM491*AK492)),IF(AND(AF491="Probabilidad",AF492="Impacto"),(AM490-(+AM490*AK492)),IF(AF492="Probabilidad",AM491,""))),"")</f>
        <v/>
      </c>
      <c r="AN492" s="155"/>
      <c r="AO492" s="155"/>
      <c r="AP492" s="155"/>
      <c r="AQ492" s="155"/>
      <c r="AR492" s="837"/>
      <c r="AS492" s="855"/>
      <c r="AT492" s="855"/>
      <c r="AU492" s="852"/>
      <c r="AV492" s="855"/>
      <c r="AW492" s="855"/>
      <c r="AX492" s="852"/>
      <c r="AY492" s="852"/>
      <c r="AZ492" s="852"/>
      <c r="BA492" s="798"/>
      <c r="BB492" s="179"/>
      <c r="BC492" s="131"/>
      <c r="BD492" s="175" t="str">
        <f t="shared" si="58"/>
        <v/>
      </c>
      <c r="BE492" s="151"/>
      <c r="BF492" s="151"/>
      <c r="BG492" s="151"/>
      <c r="BH492" s="151"/>
      <c r="BI492" s="131"/>
      <c r="BJ492" s="131"/>
      <c r="BK492" s="131"/>
      <c r="BL492" s="131"/>
      <c r="BM492" s="157"/>
      <c r="BN492" s="157"/>
      <c r="BO492" s="157"/>
      <c r="BP492" s="157"/>
      <c r="BQ492" s="158" t="str">
        <f t="shared" si="59"/>
        <v/>
      </c>
      <c r="BR492" s="762" t="str">
        <f t="shared" si="60"/>
        <v/>
      </c>
      <c r="BS492" s="819"/>
      <c r="BT492" s="868"/>
      <c r="BU492" s="868"/>
      <c r="BV492" s="871"/>
    </row>
    <row r="493" spans="1:74" ht="15.75" thickBot="1" x14ac:dyDescent="0.3">
      <c r="A493" s="1062"/>
      <c r="B493" s="928"/>
      <c r="C493" s="1179"/>
      <c r="D493" s="829"/>
      <c r="E493" s="832"/>
      <c r="F493" s="835"/>
      <c r="G493" s="805"/>
      <c r="H493" s="838"/>
      <c r="I493" s="799"/>
      <c r="J493" s="841"/>
      <c r="K493" s="844"/>
      <c r="L493" s="805"/>
      <c r="M493" s="875"/>
      <c r="N493" s="805"/>
      <c r="O493" s="805"/>
      <c r="P493" s="869"/>
      <c r="Q493" s="881"/>
      <c r="R493" s="799"/>
      <c r="S493" s="1366"/>
      <c r="T493" s="799"/>
      <c r="U493" s="1366"/>
      <c r="V493" s="799"/>
      <c r="W493" s="1366"/>
      <c r="X493" s="865"/>
      <c r="Y493" s="1366"/>
      <c r="Z493" s="1366"/>
      <c r="AA493" s="853"/>
      <c r="AB493" s="164">
        <v>6</v>
      </c>
      <c r="AC493" s="162"/>
      <c r="AD493" s="162"/>
      <c r="AE493" s="162"/>
      <c r="AF493" s="177" t="str">
        <f t="shared" si="64"/>
        <v/>
      </c>
      <c r="AG493" s="165"/>
      <c r="AH493" s="763" t="str">
        <f t="shared" si="61"/>
        <v/>
      </c>
      <c r="AI493" s="165"/>
      <c r="AJ493" s="763" t="str">
        <f t="shared" si="62"/>
        <v/>
      </c>
      <c r="AK493" s="166" t="str">
        <f t="shared" si="63"/>
        <v/>
      </c>
      <c r="AL493" s="154" t="str">
        <f>IFERROR(IF(AND(AF492="Probabilidad",AF493="Probabilidad"),(AL492-(+AL492*AK493)),IF(AND(AF492="Impacto",AF493="Probabilidad"),(AL491-(+AL491*AK493)),IF(AF493="Impacto",AL492,""))),"")</f>
        <v/>
      </c>
      <c r="AM493" s="154" t="str">
        <f>IFERROR(IF(AND(AF492="Impacto",AF493="Impacto"),(AM492-(+AM492*AK493)),IF(AND(AF492="Probabilidad",AF493="Impacto"),(AM491-(+AM491*AK493)),IF(AF493="Probabilidad",AM492,""))),"")</f>
        <v/>
      </c>
      <c r="AN493" s="52"/>
      <c r="AO493" s="52"/>
      <c r="AP493" s="52"/>
      <c r="AQ493" s="52"/>
      <c r="AR493" s="838"/>
      <c r="AS493" s="856"/>
      <c r="AT493" s="856"/>
      <c r="AU493" s="853"/>
      <c r="AV493" s="856"/>
      <c r="AW493" s="856"/>
      <c r="AX493" s="853"/>
      <c r="AY493" s="853"/>
      <c r="AZ493" s="853"/>
      <c r="BA493" s="799"/>
      <c r="BB493" s="314"/>
      <c r="BC493" s="169"/>
      <c r="BD493" s="178" t="str">
        <f t="shared" si="58"/>
        <v/>
      </c>
      <c r="BE493" s="162"/>
      <c r="BF493" s="162"/>
      <c r="BG493" s="162"/>
      <c r="BH493" s="162"/>
      <c r="BI493" s="169"/>
      <c r="BJ493" s="169"/>
      <c r="BK493" s="169"/>
      <c r="BL493" s="169"/>
      <c r="BM493" s="170"/>
      <c r="BN493" s="170"/>
      <c r="BO493" s="170"/>
      <c r="BP493" s="170"/>
      <c r="BQ493" s="171" t="str">
        <f t="shared" si="59"/>
        <v/>
      </c>
      <c r="BR493" s="764" t="str">
        <f t="shared" si="60"/>
        <v/>
      </c>
      <c r="BS493" s="820"/>
      <c r="BT493" s="869"/>
      <c r="BU493" s="869"/>
      <c r="BV493" s="872"/>
    </row>
    <row r="494" spans="1:74" ht="171.75" x14ac:dyDescent="0.25">
      <c r="A494" s="1062"/>
      <c r="B494" s="928"/>
      <c r="C494" s="1179"/>
      <c r="D494" s="827" t="s">
        <v>1533</v>
      </c>
      <c r="E494" s="830" t="s">
        <v>1083</v>
      </c>
      <c r="F494" s="833">
        <v>4</v>
      </c>
      <c r="G494" s="803" t="s">
        <v>2113</v>
      </c>
      <c r="H494" s="836" t="s">
        <v>1376</v>
      </c>
      <c r="I494" s="797" t="s">
        <v>1344</v>
      </c>
      <c r="J494" s="839" t="s">
        <v>3052</v>
      </c>
      <c r="K494" s="842" t="s">
        <v>324</v>
      </c>
      <c r="L494" s="803" t="s">
        <v>325</v>
      </c>
      <c r="M494" s="873" t="s">
        <v>1535</v>
      </c>
      <c r="N494" s="803" t="s">
        <v>2120</v>
      </c>
      <c r="O494" s="803" t="s">
        <v>2104</v>
      </c>
      <c r="P494" s="867" t="s">
        <v>609</v>
      </c>
      <c r="Q494" s="1367" t="s">
        <v>609</v>
      </c>
      <c r="R494" s="797" t="s">
        <v>252</v>
      </c>
      <c r="S494" s="1364">
        <f>IF(R494="Muy Alta",100%,IF(R494="Alta",80%,IF(R494="Media",60%,IF(R494="Baja",40%,IF(R494="Muy Baja",20%,"")))))</f>
        <v>0.4</v>
      </c>
      <c r="T494" s="797" t="s">
        <v>328</v>
      </c>
      <c r="U494" s="1364">
        <f>IF(T494="Catastrófico",100%,IF(T494="Mayor",80%,IF(T494="Moderado",60%,IF(T494="Menor",40%,IF(T494="Leve",20%,"")))))</f>
        <v>0.2</v>
      </c>
      <c r="V494" s="797" t="s">
        <v>253</v>
      </c>
      <c r="W494" s="1364">
        <f>IF(V494="Catastrófico",100%,IF(V494="Mayor",80%,IF(V494="Moderado",60%,IF(V494="Menor",40%,IF(V494="Leve",20%,"")))))</f>
        <v>0.4</v>
      </c>
      <c r="X494" s="863" t="str">
        <f>IF(Y494=100%,"Catastrófico",IF(Y494=80%,"Mayor",IF(Y494=60%,"Moderado",IF(Y494=40%,"Menor",IF(Y494=20%,"Leve","")))))</f>
        <v>Menor</v>
      </c>
      <c r="Y494" s="1364">
        <f>IF(AND(U494="",W494=""),"",MAX(U494,W494))</f>
        <v>0.4</v>
      </c>
      <c r="Z494" s="1364" t="str">
        <f>CONCATENATE(R494,X494)</f>
        <v>BajaMenor</v>
      </c>
      <c r="AA494" s="851" t="str">
        <f>IF(Z494="Muy AltaLeve","Alto",IF(Z494="Muy AltaMenor","Alto",IF(Z494="Muy AltaModerado","Alto",IF(Z494="Muy AltaMayor","Alto",IF(Z494="Muy AltaCatastrófico","Extremo",IF(Z494="AltaLeve","Moderado",IF(Z494="AltaMenor","Moderado",IF(Z494="AltaModerado","Alto",IF(Z494="AltaMayor","Alto",IF(Z494="AltaCatastrófico","Extremo",IF(Z494="MediaLeve","Moderado",IF(Z494="MediaMenor","Moderado",IF(Z494="MediaModerado","Moderado",IF(Z494="MediaMayor","Alto",IF(Z494="MediaCatastrófico","Extremo",IF(Z494="BajaLeve","Bajo",IF(Z494="BajaMenor","Moderado",IF(Z494="BajaModerado","Moderado",IF(Z494="BajaMayor","Alto",IF(Z494="BajaCatastrófico","Extremo",IF(Z494="Muy BajaLeve","Bajo",IF(Z494="Muy BajaMenor","Bajo",IF(Z494="Muy BajaModerado","Moderado",IF(Z494="Muy BajaMayor","Alto",IF(Z494="Muy BajaCatastrófico","Extremo","")))))))))))))))))))))))))</f>
        <v>Moderado</v>
      </c>
      <c r="AB494" s="98">
        <v>1</v>
      </c>
      <c r="AC494" s="9" t="s">
        <v>2117</v>
      </c>
      <c r="AD494" s="9">
        <v>1</v>
      </c>
      <c r="AE494" s="9" t="s">
        <v>2118</v>
      </c>
      <c r="AF494" s="100" t="str">
        <f t="shared" si="64"/>
        <v>Probabilidad</v>
      </c>
      <c r="AG494" s="10" t="s">
        <v>216</v>
      </c>
      <c r="AH494" s="759">
        <f t="shared" si="61"/>
        <v>0.25</v>
      </c>
      <c r="AI494" s="10" t="s">
        <v>217</v>
      </c>
      <c r="AJ494" s="759">
        <f t="shared" si="62"/>
        <v>0.15</v>
      </c>
      <c r="AK494" s="102">
        <f t="shared" si="63"/>
        <v>0.4</v>
      </c>
      <c r="AL494" s="101">
        <f>IFERROR(IF(AF494="Probabilidad",(S494-(+S494*AK494)),IF(AF494="Impacto",S494,"")),"")</f>
        <v>0.24</v>
      </c>
      <c r="AM494" s="101">
        <f>IFERROR(IF(AF494="Impacto",(Y494-(+Y494*AK494)),IF(AF494="Probabilidad",Y494,"")),"")</f>
        <v>0.4</v>
      </c>
      <c r="AN494" s="51" t="s">
        <v>952</v>
      </c>
      <c r="AO494" s="51" t="s">
        <v>296</v>
      </c>
      <c r="AP494" s="51" t="s">
        <v>243</v>
      </c>
      <c r="AQ494" s="51" t="s">
        <v>221</v>
      </c>
      <c r="AR494" s="866" t="s">
        <v>2107</v>
      </c>
      <c r="AS494" s="854">
        <f>S494</f>
        <v>0.4</v>
      </c>
      <c r="AT494" s="854">
        <f>IF(AL494="","",MIN(AL494:AL499))</f>
        <v>6.0479999999999999E-2</v>
      </c>
      <c r="AU494" s="851" t="str">
        <f>IFERROR(IF(AT494="","",IF(AT494&lt;=0.2,"Muy Baja",IF(AT494&lt;=0.4,"Baja",IF(AT494&lt;=0.6,"Media",IF(AT494&lt;=0.8,"Alta","Muy Alta"))))),"")</f>
        <v>Muy Baja</v>
      </c>
      <c r="AV494" s="854">
        <f>Y494</f>
        <v>0.4</v>
      </c>
      <c r="AW494" s="854">
        <f>IF(AM494="","",MIN(AM494:AM499))</f>
        <v>0.4</v>
      </c>
      <c r="AX494" s="851" t="str">
        <f>IFERROR(IF(AW494="","",IF(AW494&lt;=0.2,"Leve",IF(AW494&lt;=0.4,"Menor",IF(AW494&lt;=0.6,"Moderado",IF(AW494&lt;=0.8,"Mayor","Catastrófico"))))),"")</f>
        <v>Menor</v>
      </c>
      <c r="AY494" s="851" t="str">
        <f>AA494</f>
        <v>Moderado</v>
      </c>
      <c r="AZ494" s="851" t="str">
        <f>IFERROR(IF(OR(AND(AU494="Muy Baja",AX494="Leve"),AND(AU494="Muy Baja",AX494="Menor"),AND(AU494="Baja",AX494="Leve")),"Bajo",IF(OR(AND(AU494="Muy baja",AX494="Moderado"),AND(AU494="Baja",AX494="Menor"),AND(AU494="Baja",AX494="Moderado"),AND(AU494="Media",AX494="Leve"),AND(AU494="Media",AX494="Menor"),AND(AU494="Media",AX494="Moderado"),AND(AU494="Alta",AX494="Leve"),AND(AU494="Alta",AX494="Menor")),"Moderado",IF(OR(AND(AU494="Muy Baja",AX494="Mayor"),AND(AU494="Baja",AX494="Mayor"),AND(AU494="Media",AX494="Mayor"),AND(AU494="Alta",AX494="Moderado"),AND(AU494="Alta",AX494="Mayor"),AND(AU494="Muy Alta",AX494="Leve"),AND(AU494="Muy Alta",AX494="Menor"),AND(AU494="Muy Alta",AX494="Moderado"),AND(AU494="Muy Alta",AX494="Mayor")),"Alto",IF(OR(AND(AU494="Muy Baja",AX494="Catastrófico"),AND(AU494="Baja",AX494="Catastrófico"),AND(AU494="Media",AX494="Catastrófico"),AND(AU494="Alta",AX494="Catastrófico"),AND(AU494="Muy Alta",AX494="Catastrófico")),"Extremo","")))),"")</f>
        <v>Bajo</v>
      </c>
      <c r="BA494" s="797" t="s">
        <v>257</v>
      </c>
      <c r="BB494" s="47"/>
      <c r="BC494" s="47"/>
      <c r="BD494" s="104" t="str">
        <f t="shared" si="58"/>
        <v/>
      </c>
      <c r="BE494" s="9"/>
      <c r="BF494" s="9"/>
      <c r="BG494" s="9"/>
      <c r="BH494" s="9"/>
      <c r="BI494" s="47"/>
      <c r="BJ494" s="47"/>
      <c r="BK494" s="47"/>
      <c r="BL494" s="47"/>
      <c r="BM494" s="49"/>
      <c r="BN494" s="49"/>
      <c r="BO494" s="49"/>
      <c r="BP494" s="49"/>
      <c r="BQ494" s="105" t="str">
        <f t="shared" si="59"/>
        <v/>
      </c>
      <c r="BR494" s="761" t="str">
        <f t="shared" si="60"/>
        <v/>
      </c>
      <c r="BS494" s="818" t="s">
        <v>609</v>
      </c>
      <c r="BT494" s="867" t="s">
        <v>2892</v>
      </c>
      <c r="BU494" s="867" t="s">
        <v>609</v>
      </c>
      <c r="BV494" s="870" t="s">
        <v>609</v>
      </c>
    </row>
    <row r="495" spans="1:74" ht="171.75" x14ac:dyDescent="0.25">
      <c r="A495" s="1062"/>
      <c r="B495" s="928"/>
      <c r="C495" s="1179"/>
      <c r="D495" s="828"/>
      <c r="E495" s="831"/>
      <c r="F495" s="834"/>
      <c r="G495" s="804"/>
      <c r="H495" s="837"/>
      <c r="I495" s="798"/>
      <c r="J495" s="840"/>
      <c r="K495" s="843"/>
      <c r="L495" s="804"/>
      <c r="M495" s="874"/>
      <c r="N495" s="804"/>
      <c r="O495" s="804"/>
      <c r="P495" s="868"/>
      <c r="Q495" s="1368"/>
      <c r="R495" s="798"/>
      <c r="S495" s="1365"/>
      <c r="T495" s="798"/>
      <c r="U495" s="1365"/>
      <c r="V495" s="798"/>
      <c r="W495" s="1365"/>
      <c r="X495" s="864"/>
      <c r="Y495" s="1365"/>
      <c r="Z495" s="1365"/>
      <c r="AA495" s="852"/>
      <c r="AB495" s="152">
        <v>2</v>
      </c>
      <c r="AC495" s="151" t="s">
        <v>2119</v>
      </c>
      <c r="AD495" s="151">
        <v>1</v>
      </c>
      <c r="AE495" s="151" t="s">
        <v>2118</v>
      </c>
      <c r="AF495" s="147" t="str">
        <f t="shared" si="64"/>
        <v>Probabilidad</v>
      </c>
      <c r="AG495" s="153" t="s">
        <v>216</v>
      </c>
      <c r="AH495" s="760">
        <f t="shared" si="61"/>
        <v>0.25</v>
      </c>
      <c r="AI495" s="153" t="s">
        <v>217</v>
      </c>
      <c r="AJ495" s="760">
        <f t="shared" si="62"/>
        <v>0.15</v>
      </c>
      <c r="AK495" s="149">
        <f t="shared" si="63"/>
        <v>0.4</v>
      </c>
      <c r="AL495" s="154">
        <f>IFERROR(IF(AND(AF494="Probabilidad",AF495="Probabilidad"),(AL494-(+AL494*AK495)),IF(AF495="Probabilidad",(S494-(+S494*AK495)),IF(AF495="Impacto",AL494,""))),"")</f>
        <v>0.14399999999999999</v>
      </c>
      <c r="AM495" s="154">
        <f>IFERROR(IF(AND(AF494="Impacto",AF495="Impacto"),(AM494-(+AM494*AK495)),IF(AF495="Impacto",(Y494-(+Y494*AK495)),IF(AF495="Probabilidad",AM494,""))),"")</f>
        <v>0.4</v>
      </c>
      <c r="AN495" s="155" t="s">
        <v>218</v>
      </c>
      <c r="AO495" s="155" t="s">
        <v>296</v>
      </c>
      <c r="AP495" s="155" t="s">
        <v>243</v>
      </c>
      <c r="AQ495" s="155" t="s">
        <v>221</v>
      </c>
      <c r="AR495" s="837"/>
      <c r="AS495" s="855"/>
      <c r="AT495" s="855"/>
      <c r="AU495" s="852"/>
      <c r="AV495" s="855"/>
      <c r="AW495" s="855"/>
      <c r="AX495" s="852"/>
      <c r="AY495" s="852"/>
      <c r="AZ495" s="852"/>
      <c r="BA495" s="798"/>
      <c r="BB495" s="131"/>
      <c r="BC495" s="131"/>
      <c r="BD495" s="175" t="str">
        <f t="shared" si="58"/>
        <v/>
      </c>
      <c r="BE495" s="151"/>
      <c r="BF495" s="151"/>
      <c r="BG495" s="151"/>
      <c r="BH495" s="151"/>
      <c r="BI495" s="131"/>
      <c r="BJ495" s="131"/>
      <c r="BK495" s="131"/>
      <c r="BL495" s="131"/>
      <c r="BM495" s="157"/>
      <c r="BN495" s="157"/>
      <c r="BO495" s="157"/>
      <c r="BP495" s="157"/>
      <c r="BQ495" s="158" t="str">
        <f t="shared" si="59"/>
        <v/>
      </c>
      <c r="BR495" s="762" t="str">
        <f t="shared" si="60"/>
        <v/>
      </c>
      <c r="BS495" s="819"/>
      <c r="BT495" s="868"/>
      <c r="BU495" s="868"/>
      <c r="BV495" s="871"/>
    </row>
    <row r="496" spans="1:74" ht="117.75" x14ac:dyDescent="0.25">
      <c r="A496" s="1062"/>
      <c r="B496" s="928"/>
      <c r="C496" s="1179"/>
      <c r="D496" s="828"/>
      <c r="E496" s="831"/>
      <c r="F496" s="834"/>
      <c r="G496" s="804"/>
      <c r="H496" s="837"/>
      <c r="I496" s="798"/>
      <c r="J496" s="840"/>
      <c r="K496" s="843"/>
      <c r="L496" s="804"/>
      <c r="M496" s="874"/>
      <c r="N496" s="804"/>
      <c r="O496" s="804"/>
      <c r="P496" s="868"/>
      <c r="Q496" s="1368"/>
      <c r="R496" s="798"/>
      <c r="S496" s="1365"/>
      <c r="T496" s="798"/>
      <c r="U496" s="1365"/>
      <c r="V496" s="798"/>
      <c r="W496" s="1365"/>
      <c r="X496" s="864"/>
      <c r="Y496" s="1365"/>
      <c r="Z496" s="1365"/>
      <c r="AA496" s="852"/>
      <c r="AB496" s="152">
        <v>3</v>
      </c>
      <c r="AC496" s="180" t="s">
        <v>1709</v>
      </c>
      <c r="AD496" s="151">
        <v>2</v>
      </c>
      <c r="AE496" s="151" t="s">
        <v>1710</v>
      </c>
      <c r="AF496" s="147" t="str">
        <f t="shared" si="64"/>
        <v>Probabilidad</v>
      </c>
      <c r="AG496" s="153" t="s">
        <v>286</v>
      </c>
      <c r="AH496" s="760">
        <f t="shared" si="61"/>
        <v>0.15</v>
      </c>
      <c r="AI496" s="153" t="s">
        <v>217</v>
      </c>
      <c r="AJ496" s="760">
        <f t="shared" si="62"/>
        <v>0.15</v>
      </c>
      <c r="AK496" s="149">
        <f t="shared" si="63"/>
        <v>0.3</v>
      </c>
      <c r="AL496" s="154">
        <f>IFERROR(IF(AND(AF495="Probabilidad",AF496="Probabilidad"),(AL495-(+AL495*AK496)),IF(AND(AF495="Impacto",AF496="Probabilidad"),(AL494-(+AL494*AK496)),IF(AF496="Impacto",AL495,""))),"")</f>
        <v>0.1008</v>
      </c>
      <c r="AM496" s="154">
        <f>IFERROR(IF(AND(AF495="Impacto",AF496="Impacto"),(AM495-(+AM495*AK496)),IF(AND(AF495="Probabilidad",AF496="Impacto"),(AM494-(+AM494*AK496)),IF(AF496="Probabilidad",AM495,""))),"")</f>
        <v>0.4</v>
      </c>
      <c r="AN496" s="155" t="s">
        <v>952</v>
      </c>
      <c r="AO496" s="155" t="s">
        <v>247</v>
      </c>
      <c r="AP496" s="155" t="s">
        <v>243</v>
      </c>
      <c r="AQ496" s="155" t="s">
        <v>221</v>
      </c>
      <c r="AR496" s="837"/>
      <c r="AS496" s="855"/>
      <c r="AT496" s="855"/>
      <c r="AU496" s="852"/>
      <c r="AV496" s="855"/>
      <c r="AW496" s="855"/>
      <c r="AX496" s="852"/>
      <c r="AY496" s="852"/>
      <c r="AZ496" s="852"/>
      <c r="BA496" s="798"/>
      <c r="BB496" s="131"/>
      <c r="BC496" s="131"/>
      <c r="BD496" s="175" t="str">
        <f t="shared" si="58"/>
        <v/>
      </c>
      <c r="BE496" s="151"/>
      <c r="BF496" s="151"/>
      <c r="BG496" s="151"/>
      <c r="BH496" s="151"/>
      <c r="BI496" s="131"/>
      <c r="BJ496" s="131"/>
      <c r="BK496" s="131"/>
      <c r="BL496" s="131"/>
      <c r="BM496" s="157"/>
      <c r="BN496" s="157"/>
      <c r="BO496" s="157"/>
      <c r="BP496" s="157"/>
      <c r="BQ496" s="158" t="str">
        <f t="shared" si="59"/>
        <v/>
      </c>
      <c r="BR496" s="762" t="str">
        <f t="shared" si="60"/>
        <v/>
      </c>
      <c r="BS496" s="819"/>
      <c r="BT496" s="868"/>
      <c r="BU496" s="868"/>
      <c r="BV496" s="871"/>
    </row>
    <row r="497" spans="1:74" ht="171.75" x14ac:dyDescent="0.25">
      <c r="A497" s="1062"/>
      <c r="B497" s="928"/>
      <c r="C497" s="1179"/>
      <c r="D497" s="828"/>
      <c r="E497" s="831"/>
      <c r="F497" s="834"/>
      <c r="G497" s="804"/>
      <c r="H497" s="837"/>
      <c r="I497" s="798"/>
      <c r="J497" s="840"/>
      <c r="K497" s="843"/>
      <c r="L497" s="804"/>
      <c r="M497" s="874"/>
      <c r="N497" s="804"/>
      <c r="O497" s="804"/>
      <c r="P497" s="868"/>
      <c r="Q497" s="1368"/>
      <c r="R497" s="798"/>
      <c r="S497" s="1365"/>
      <c r="T497" s="798"/>
      <c r="U497" s="1365"/>
      <c r="V497" s="798"/>
      <c r="W497" s="1365"/>
      <c r="X497" s="864"/>
      <c r="Y497" s="1365"/>
      <c r="Z497" s="1365"/>
      <c r="AA497" s="852"/>
      <c r="AB497" s="152">
        <v>4</v>
      </c>
      <c r="AC497" s="132" t="s">
        <v>2121</v>
      </c>
      <c r="AD497" s="132">
        <v>3</v>
      </c>
      <c r="AE497" s="132" t="s">
        <v>2090</v>
      </c>
      <c r="AF497" s="173" t="str">
        <f t="shared" si="64"/>
        <v>Probabilidad</v>
      </c>
      <c r="AG497" s="155" t="s">
        <v>216</v>
      </c>
      <c r="AH497" s="760">
        <f t="shared" si="61"/>
        <v>0.25</v>
      </c>
      <c r="AI497" s="153" t="s">
        <v>217</v>
      </c>
      <c r="AJ497" s="760">
        <f t="shared" si="62"/>
        <v>0.15</v>
      </c>
      <c r="AK497" s="149">
        <f t="shared" si="63"/>
        <v>0.4</v>
      </c>
      <c r="AL497" s="154">
        <f>IFERROR(IF(AND(AF496="Probabilidad",AF497="Probabilidad"),(AL496-(+AL496*AK497)),IF(AND(AF496="Impacto",AF497="Probabilidad"),(AL495-(+AL495*AK497)),IF(AF497="Impacto",AL496,""))),"")</f>
        <v>6.0479999999999999E-2</v>
      </c>
      <c r="AM497" s="154">
        <f>IFERROR(IF(AND(AF496="Impacto",AF497="Impacto"),(AM496-(+AM496*AK497)),IF(AND(AF496="Probabilidad",AF497="Impacto"),(AM495-(+AM495*AK497)),IF(AF497="Probabilidad",AM496,""))),"")</f>
        <v>0.4</v>
      </c>
      <c r="AN497" s="155" t="s">
        <v>952</v>
      </c>
      <c r="AO497" s="155" t="s">
        <v>296</v>
      </c>
      <c r="AP497" s="155" t="s">
        <v>220</v>
      </c>
      <c r="AQ497" s="155" t="s">
        <v>221</v>
      </c>
      <c r="AR497" s="837"/>
      <c r="AS497" s="855"/>
      <c r="AT497" s="855"/>
      <c r="AU497" s="852"/>
      <c r="AV497" s="855"/>
      <c r="AW497" s="855"/>
      <c r="AX497" s="852"/>
      <c r="AY497" s="852"/>
      <c r="AZ497" s="852"/>
      <c r="BA497" s="798"/>
      <c r="BB497" s="131"/>
      <c r="BC497" s="131"/>
      <c r="BD497" s="175" t="str">
        <f t="shared" si="58"/>
        <v/>
      </c>
      <c r="BE497" s="151"/>
      <c r="BF497" s="151"/>
      <c r="BG497" s="151"/>
      <c r="BH497" s="151"/>
      <c r="BI497" s="131"/>
      <c r="BJ497" s="131"/>
      <c r="BK497" s="131"/>
      <c r="BL497" s="131"/>
      <c r="BM497" s="157"/>
      <c r="BN497" s="157"/>
      <c r="BO497" s="157"/>
      <c r="BP497" s="157"/>
      <c r="BQ497" s="158" t="str">
        <f t="shared" si="59"/>
        <v/>
      </c>
      <c r="BR497" s="762" t="str">
        <f t="shared" si="60"/>
        <v/>
      </c>
      <c r="BS497" s="819"/>
      <c r="BT497" s="868"/>
      <c r="BU497" s="868"/>
      <c r="BV497" s="871"/>
    </row>
    <row r="498" spans="1:74" x14ac:dyDescent="0.25">
      <c r="A498" s="1062"/>
      <c r="B498" s="928"/>
      <c r="C498" s="1179"/>
      <c r="D498" s="828"/>
      <c r="E498" s="831"/>
      <c r="F498" s="834"/>
      <c r="G498" s="804"/>
      <c r="H498" s="837"/>
      <c r="I498" s="798"/>
      <c r="J498" s="840"/>
      <c r="K498" s="843"/>
      <c r="L498" s="804"/>
      <c r="M498" s="874"/>
      <c r="N498" s="804"/>
      <c r="O498" s="804"/>
      <c r="P498" s="868"/>
      <c r="Q498" s="1368"/>
      <c r="R498" s="798"/>
      <c r="S498" s="1365"/>
      <c r="T498" s="798"/>
      <c r="U498" s="1365"/>
      <c r="V498" s="798"/>
      <c r="W498" s="1365"/>
      <c r="X498" s="864"/>
      <c r="Y498" s="1365"/>
      <c r="Z498" s="1365"/>
      <c r="AA498" s="852"/>
      <c r="AB498" s="152">
        <v>5</v>
      </c>
      <c r="AC498" s="151"/>
      <c r="AD498" s="151"/>
      <c r="AE498" s="151"/>
      <c r="AF498" s="147" t="str">
        <f t="shared" si="64"/>
        <v/>
      </c>
      <c r="AG498" s="153"/>
      <c r="AH498" s="760" t="str">
        <f t="shared" si="61"/>
        <v/>
      </c>
      <c r="AI498" s="153"/>
      <c r="AJ498" s="760" t="str">
        <f t="shared" si="62"/>
        <v/>
      </c>
      <c r="AK498" s="149" t="str">
        <f t="shared" si="63"/>
        <v/>
      </c>
      <c r="AL498" s="154" t="str">
        <f>IFERROR(IF(AND(AF497="Probabilidad",AF498="Probabilidad"),(AL497-(+AL497*AK498)),IF(AND(AF497="Impacto",AF498="Probabilidad"),(AL496-(+AL496*AK498)),IF(AF498="Impacto",AL497,""))),"")</f>
        <v/>
      </c>
      <c r="AM498" s="154" t="str">
        <f>IFERROR(IF(AND(AF497="Impacto",AF498="Impacto"),(AM497-(+AM497*AK498)),IF(AND(AF497="Probabilidad",AF498="Impacto"),(AM496-(+AM496*AK498)),IF(AF498="Probabilidad",AM497,""))),"")</f>
        <v/>
      </c>
      <c r="AN498" s="155"/>
      <c r="AO498" s="155"/>
      <c r="AP498" s="155"/>
      <c r="AQ498" s="155"/>
      <c r="AR498" s="837"/>
      <c r="AS498" s="855"/>
      <c r="AT498" s="855"/>
      <c r="AU498" s="852"/>
      <c r="AV498" s="855"/>
      <c r="AW498" s="855"/>
      <c r="AX498" s="852"/>
      <c r="AY498" s="852"/>
      <c r="AZ498" s="852"/>
      <c r="BA498" s="798"/>
      <c r="BB498" s="131"/>
      <c r="BC498" s="131"/>
      <c r="BD498" s="175" t="str">
        <f t="shared" si="58"/>
        <v/>
      </c>
      <c r="BE498" s="151"/>
      <c r="BF498" s="151"/>
      <c r="BG498" s="151"/>
      <c r="BH498" s="151"/>
      <c r="BI498" s="131"/>
      <c r="BJ498" s="131"/>
      <c r="BK498" s="131"/>
      <c r="BL498" s="131"/>
      <c r="BM498" s="157"/>
      <c r="BN498" s="157"/>
      <c r="BO498" s="157"/>
      <c r="BP498" s="157"/>
      <c r="BQ498" s="158" t="str">
        <f t="shared" si="59"/>
        <v/>
      </c>
      <c r="BR498" s="762" t="str">
        <f t="shared" si="60"/>
        <v/>
      </c>
      <c r="BS498" s="819"/>
      <c r="BT498" s="868"/>
      <c r="BU498" s="868"/>
      <c r="BV498" s="871"/>
    </row>
    <row r="499" spans="1:74" ht="15.75" thickBot="1" x14ac:dyDescent="0.3">
      <c r="A499" s="1062"/>
      <c r="B499" s="928"/>
      <c r="C499" s="1179"/>
      <c r="D499" s="829"/>
      <c r="E499" s="832"/>
      <c r="F499" s="835"/>
      <c r="G499" s="805"/>
      <c r="H499" s="838"/>
      <c r="I499" s="799"/>
      <c r="J499" s="841"/>
      <c r="K499" s="844"/>
      <c r="L499" s="805"/>
      <c r="M499" s="875"/>
      <c r="N499" s="805"/>
      <c r="O499" s="805"/>
      <c r="P499" s="869"/>
      <c r="Q499" s="1369"/>
      <c r="R499" s="799"/>
      <c r="S499" s="1366"/>
      <c r="T499" s="799"/>
      <c r="U499" s="1366"/>
      <c r="V499" s="799"/>
      <c r="W499" s="1366"/>
      <c r="X499" s="865"/>
      <c r="Y499" s="1366"/>
      <c r="Z499" s="1366"/>
      <c r="AA499" s="853"/>
      <c r="AB499" s="164">
        <v>6</v>
      </c>
      <c r="AC499" s="162"/>
      <c r="AD499" s="162"/>
      <c r="AE499" s="162"/>
      <c r="AF499" s="177" t="str">
        <f t="shared" si="64"/>
        <v/>
      </c>
      <c r="AG499" s="165"/>
      <c r="AH499" s="763" t="str">
        <f t="shared" si="61"/>
        <v/>
      </c>
      <c r="AI499" s="165"/>
      <c r="AJ499" s="763" t="str">
        <f t="shared" si="62"/>
        <v/>
      </c>
      <c r="AK499" s="166" t="str">
        <f t="shared" si="63"/>
        <v/>
      </c>
      <c r="AL499" s="154" t="str">
        <f>IFERROR(IF(AND(AF498="Probabilidad",AF499="Probabilidad"),(AL498-(+AL498*AK499)),IF(AND(AF498="Impacto",AF499="Probabilidad"),(AL497-(+AL497*AK499)),IF(AF499="Impacto",AL498,""))),"")</f>
        <v/>
      </c>
      <c r="AM499" s="154" t="str">
        <f>IFERROR(IF(AND(AF498="Impacto",AF499="Impacto"),(AM498-(+AM498*AK499)),IF(AND(AF498="Probabilidad",AF499="Impacto"),(AM497-(+AM497*AK499)),IF(AF499="Probabilidad",AM498,""))),"")</f>
        <v/>
      </c>
      <c r="AN499" s="52"/>
      <c r="AO499" s="52"/>
      <c r="AP499" s="52"/>
      <c r="AQ499" s="52"/>
      <c r="AR499" s="838"/>
      <c r="AS499" s="856"/>
      <c r="AT499" s="856"/>
      <c r="AU499" s="853"/>
      <c r="AV499" s="856"/>
      <c r="AW499" s="856"/>
      <c r="AX499" s="853"/>
      <c r="AY499" s="853"/>
      <c r="AZ499" s="853"/>
      <c r="BA499" s="799"/>
      <c r="BB499" s="169"/>
      <c r="BC499" s="169"/>
      <c r="BD499" s="178" t="str">
        <f t="shared" si="58"/>
        <v/>
      </c>
      <c r="BE499" s="162"/>
      <c r="BF499" s="162"/>
      <c r="BG499" s="162"/>
      <c r="BH499" s="162"/>
      <c r="BI499" s="169"/>
      <c r="BJ499" s="169"/>
      <c r="BK499" s="169"/>
      <c r="BL499" s="169"/>
      <c r="BM499" s="170"/>
      <c r="BN499" s="170"/>
      <c r="BO499" s="170"/>
      <c r="BP499" s="170"/>
      <c r="BQ499" s="171" t="str">
        <f t="shared" si="59"/>
        <v/>
      </c>
      <c r="BR499" s="764" t="str">
        <f t="shared" si="60"/>
        <v/>
      </c>
      <c r="BS499" s="820"/>
      <c r="BT499" s="869"/>
      <c r="BU499" s="869"/>
      <c r="BV499" s="872"/>
    </row>
    <row r="500" spans="1:74" ht="117.75" x14ac:dyDescent="0.25">
      <c r="A500" s="1062"/>
      <c r="B500" s="928"/>
      <c r="C500" s="1179"/>
      <c r="D500" s="827" t="s">
        <v>1533</v>
      </c>
      <c r="E500" s="830" t="s">
        <v>1083</v>
      </c>
      <c r="F500" s="833">
        <v>5</v>
      </c>
      <c r="G500" s="803" t="s">
        <v>2122</v>
      </c>
      <c r="H500" s="836" t="s">
        <v>1374</v>
      </c>
      <c r="I500" s="797" t="s">
        <v>1345</v>
      </c>
      <c r="J500" s="839" t="s">
        <v>3053</v>
      </c>
      <c r="K500" s="842" t="s">
        <v>324</v>
      </c>
      <c r="L500" s="803" t="s">
        <v>325</v>
      </c>
      <c r="M500" s="873" t="s">
        <v>1535</v>
      </c>
      <c r="N500" s="803" t="s">
        <v>2123</v>
      </c>
      <c r="O500" s="803" t="s">
        <v>2124</v>
      </c>
      <c r="P500" s="848" t="s">
        <v>609</v>
      </c>
      <c r="Q500" s="1367" t="s">
        <v>609</v>
      </c>
      <c r="R500" s="797" t="s">
        <v>212</v>
      </c>
      <c r="S500" s="1364">
        <f>IF(R500="Muy Alta",100%,IF(R500="Alta",80%,IF(R500="Media",60%,IF(R500="Baja",40%,IF(R500="Muy Baja",20%,"")))))</f>
        <v>0.6</v>
      </c>
      <c r="T500" s="797" t="s">
        <v>328</v>
      </c>
      <c r="U500" s="1364">
        <f>IF(T500="Catastrófico",100%,IF(T500="Mayor",80%,IF(T500="Moderado",60%,IF(T500="Menor",40%,IF(T500="Leve",20%,"")))))</f>
        <v>0.2</v>
      </c>
      <c r="V500" s="797" t="s">
        <v>213</v>
      </c>
      <c r="W500" s="1364">
        <f>IF(V500="Catastrófico",100%,IF(V500="Mayor",80%,IF(V500="Moderado",60%,IF(V500="Menor",40%,IF(V500="Leve",20%,"")))))</f>
        <v>0.6</v>
      </c>
      <c r="X500" s="863" t="str">
        <f>IF(Y500=100%,"Catastrófico",IF(Y500=80%,"Mayor",IF(Y500=60%,"Moderado",IF(Y500=40%,"Menor",IF(Y500=20%,"Leve","")))))</f>
        <v>Moderado</v>
      </c>
      <c r="Y500" s="1364">
        <f>IF(AND(U500="",W500=""),"",MAX(U500,W500))</f>
        <v>0.6</v>
      </c>
      <c r="Z500" s="1364" t="str">
        <f>CONCATENATE(R500,X500)</f>
        <v>MediaModerado</v>
      </c>
      <c r="AA500" s="851" t="str">
        <f>IF(Z500="Muy AltaLeve","Alto",IF(Z500="Muy AltaMenor","Alto",IF(Z500="Muy AltaModerado","Alto",IF(Z500="Muy AltaMayor","Alto",IF(Z500="Muy AltaCatastrófico","Extremo",IF(Z500="AltaLeve","Moderado",IF(Z500="AltaMenor","Moderado",IF(Z500="AltaModerado","Alto",IF(Z500="AltaMayor","Alto",IF(Z500="AltaCatastrófico","Extremo",IF(Z500="MediaLeve","Moderado",IF(Z500="MediaMenor","Moderado",IF(Z500="MediaModerado","Moderado",IF(Z500="MediaMayor","Alto",IF(Z500="MediaCatastrófico","Extremo",IF(Z500="BajaLeve","Bajo",IF(Z500="BajaMenor","Moderado",IF(Z500="BajaModerado","Moderado",IF(Z500="BajaMayor","Alto",IF(Z500="BajaCatastrófico","Extremo",IF(Z500="Muy BajaLeve","Bajo",IF(Z500="Muy BajaMenor","Bajo",IF(Z500="Muy BajaModerado","Moderado",IF(Z500="Muy BajaMayor","Alto",IF(Z500="Muy BajaCatastrófico","Extremo","")))))))))))))))))))))))))</f>
        <v>Moderado</v>
      </c>
      <c r="AB500" s="98">
        <v>1</v>
      </c>
      <c r="AC500" s="180" t="s">
        <v>1709</v>
      </c>
      <c r="AD500" s="9">
        <v>1</v>
      </c>
      <c r="AE500" s="9" t="s">
        <v>1710</v>
      </c>
      <c r="AF500" s="234" t="str">
        <f t="shared" si="64"/>
        <v>Probabilidad</v>
      </c>
      <c r="AG500" s="10" t="s">
        <v>286</v>
      </c>
      <c r="AH500" s="759">
        <f t="shared" si="61"/>
        <v>0.15</v>
      </c>
      <c r="AI500" s="10" t="s">
        <v>217</v>
      </c>
      <c r="AJ500" s="759">
        <f t="shared" si="62"/>
        <v>0.15</v>
      </c>
      <c r="AK500" s="102">
        <f t="shared" si="63"/>
        <v>0.3</v>
      </c>
      <c r="AL500" s="101">
        <f>IFERROR(IF(AF500="Probabilidad",(S500-(+S500*AK500)),IF(AF500="Impacto",S500,"")),"")</f>
        <v>0.42</v>
      </c>
      <c r="AM500" s="101">
        <f>IFERROR(IF(AF500="Impacto",(Y500-(+Y500*AK500)),IF(AF500="Probabilidad",Y500,"")),"")</f>
        <v>0.6</v>
      </c>
      <c r="AN500" s="51" t="s">
        <v>952</v>
      </c>
      <c r="AO500" s="51" t="s">
        <v>247</v>
      </c>
      <c r="AP500" s="51" t="s">
        <v>243</v>
      </c>
      <c r="AQ500" s="51" t="s">
        <v>221</v>
      </c>
      <c r="AR500" s="866" t="s">
        <v>2125</v>
      </c>
      <c r="AS500" s="854">
        <f>S500</f>
        <v>0.6</v>
      </c>
      <c r="AT500" s="854">
        <f>IF(AL500="","",MIN(AL500:AL505))</f>
        <v>0.252</v>
      </c>
      <c r="AU500" s="851" t="str">
        <f>IFERROR(IF(AT500="","",IF(AT500&lt;=0.2,"Muy Baja",IF(AT500&lt;=0.4,"Baja",IF(AT500&lt;=0.6,"Media",IF(AT500&lt;=0.8,"Alta","Muy Alta"))))),"")</f>
        <v>Baja</v>
      </c>
      <c r="AV500" s="854">
        <f>Y500</f>
        <v>0.6</v>
      </c>
      <c r="AW500" s="854">
        <f>IF(AM500="","",MIN(AM500:AM505))</f>
        <v>0.6</v>
      </c>
      <c r="AX500" s="851" t="str">
        <f>IFERROR(IF(AW500="","",IF(AW500&lt;=0.2,"Leve",IF(AW500&lt;=0.4,"Menor",IF(AW500&lt;=0.6,"Moderado",IF(AW500&lt;=0.8,"Mayor","Catastrófico"))))),"")</f>
        <v>Moderado</v>
      </c>
      <c r="AY500" s="851" t="str">
        <f>AA500</f>
        <v>Moderado</v>
      </c>
      <c r="AZ500" s="851" t="str">
        <f>IFERROR(IF(OR(AND(AU500="Muy Baja",AX500="Leve"),AND(AU500="Muy Baja",AX500="Menor"),AND(AU500="Baja",AX500="Leve")),"Bajo",IF(OR(AND(AU500="Muy baja",AX500="Moderado"),AND(AU500="Baja",AX500="Menor"),AND(AU500="Baja",AX500="Moderado"),AND(AU500="Media",AX500="Leve"),AND(AU500="Media",AX500="Menor"),AND(AU500="Media",AX500="Moderado"),AND(AU500="Alta",AX500="Leve"),AND(AU500="Alta",AX500="Menor")),"Moderado",IF(OR(AND(AU500="Muy Baja",AX500="Mayor"),AND(AU500="Baja",AX500="Mayor"),AND(AU500="Media",AX500="Mayor"),AND(AU500="Alta",AX500="Moderado"),AND(AU500="Alta",AX500="Mayor"),AND(AU500="Muy Alta",AX500="Leve"),AND(AU500="Muy Alta",AX500="Menor"),AND(AU500="Muy Alta",AX500="Moderado"),AND(AU500="Muy Alta",AX500="Mayor")),"Alto",IF(OR(AND(AU500="Muy Baja",AX500="Catastrófico"),AND(AU500="Baja",AX500="Catastrófico"),AND(AU500="Media",AX500="Catastrófico"),AND(AU500="Alta",AX500="Catastrófico"),AND(AU500="Muy Alta",AX500="Catastrófico")),"Extremo","")))),"")</f>
        <v>Moderado</v>
      </c>
      <c r="BA500" s="797" t="s">
        <v>223</v>
      </c>
      <c r="BB500" s="47" t="s">
        <v>2126</v>
      </c>
      <c r="BC500" s="47" t="s">
        <v>2109</v>
      </c>
      <c r="BD500" s="104">
        <f t="shared" si="58"/>
        <v>1</v>
      </c>
      <c r="BE500" s="9"/>
      <c r="BF500" s="9"/>
      <c r="BG500" s="9">
        <v>1</v>
      </c>
      <c r="BH500" s="9"/>
      <c r="BI500" s="47" t="s">
        <v>2110</v>
      </c>
      <c r="BJ500" s="47" t="s">
        <v>2111</v>
      </c>
      <c r="BK500" s="47"/>
      <c r="BL500" s="47"/>
      <c r="BM500" s="49"/>
      <c r="BN500" s="49"/>
      <c r="BO500" s="49"/>
      <c r="BP500" s="49"/>
      <c r="BQ500" s="105" t="str">
        <f t="shared" si="59"/>
        <v/>
      </c>
      <c r="BR500" s="761" t="str">
        <f t="shared" si="60"/>
        <v/>
      </c>
      <c r="BS500" s="818" t="s">
        <v>609</v>
      </c>
      <c r="BT500" s="867" t="s">
        <v>2892</v>
      </c>
      <c r="BU500" s="867" t="s">
        <v>609</v>
      </c>
      <c r="BV500" s="870" t="s">
        <v>609</v>
      </c>
    </row>
    <row r="501" spans="1:74" ht="171.75" x14ac:dyDescent="0.25">
      <c r="A501" s="1062"/>
      <c r="B501" s="928"/>
      <c r="C501" s="1179"/>
      <c r="D501" s="828"/>
      <c r="E501" s="831"/>
      <c r="F501" s="834"/>
      <c r="G501" s="804"/>
      <c r="H501" s="837"/>
      <c r="I501" s="798"/>
      <c r="J501" s="840"/>
      <c r="K501" s="843"/>
      <c r="L501" s="804"/>
      <c r="M501" s="874"/>
      <c r="N501" s="804"/>
      <c r="O501" s="804"/>
      <c r="P501" s="849"/>
      <c r="Q501" s="1368"/>
      <c r="R501" s="798"/>
      <c r="S501" s="1365"/>
      <c r="T501" s="798"/>
      <c r="U501" s="1365"/>
      <c r="V501" s="798"/>
      <c r="W501" s="1365"/>
      <c r="X501" s="864"/>
      <c r="Y501" s="1365"/>
      <c r="Z501" s="1365"/>
      <c r="AA501" s="852"/>
      <c r="AB501" s="152">
        <v>2</v>
      </c>
      <c r="AC501" s="151" t="s">
        <v>2127</v>
      </c>
      <c r="AD501" s="151">
        <v>1</v>
      </c>
      <c r="AE501" s="151" t="s">
        <v>1929</v>
      </c>
      <c r="AF501" s="147" t="str">
        <f t="shared" si="64"/>
        <v>Probabilidad</v>
      </c>
      <c r="AG501" s="153" t="s">
        <v>216</v>
      </c>
      <c r="AH501" s="760">
        <f t="shared" si="61"/>
        <v>0.25</v>
      </c>
      <c r="AI501" s="153" t="s">
        <v>217</v>
      </c>
      <c r="AJ501" s="760">
        <f t="shared" si="62"/>
        <v>0.15</v>
      </c>
      <c r="AK501" s="149">
        <f t="shared" si="63"/>
        <v>0.4</v>
      </c>
      <c r="AL501" s="154">
        <f>IFERROR(IF(AND(AF500="Probabilidad",AF501="Probabilidad"),(AL500-(+AL500*AK501)),IF(AF501="Probabilidad",(S500-(+S500*AK501)),IF(AF501="Impacto",AL500,""))),"")</f>
        <v>0.252</v>
      </c>
      <c r="AM501" s="154">
        <f>IFERROR(IF(AND(AF500="Impacto",AF501="Impacto"),(AM500-(+AM500*AK501)),IF(AF501="Impacto",(Y500-(+Y500*AK501)),IF(AF501="Probabilidad",AM500,""))),"")</f>
        <v>0.6</v>
      </c>
      <c r="AN501" s="155" t="s">
        <v>952</v>
      </c>
      <c r="AO501" s="155" t="s">
        <v>296</v>
      </c>
      <c r="AP501" s="155" t="s">
        <v>243</v>
      </c>
      <c r="AQ501" s="155" t="s">
        <v>221</v>
      </c>
      <c r="AR501" s="837"/>
      <c r="AS501" s="855"/>
      <c r="AT501" s="855"/>
      <c r="AU501" s="852"/>
      <c r="AV501" s="855"/>
      <c r="AW501" s="855"/>
      <c r="AX501" s="852"/>
      <c r="AY501" s="852"/>
      <c r="AZ501" s="852"/>
      <c r="BA501" s="798"/>
      <c r="BB501" s="131"/>
      <c r="BC501" s="131"/>
      <c r="BD501" s="175" t="str">
        <f t="shared" si="58"/>
        <v/>
      </c>
      <c r="BE501" s="151"/>
      <c r="BF501" s="151"/>
      <c r="BG501" s="151"/>
      <c r="BH501" s="151"/>
      <c r="BI501" s="131"/>
      <c r="BJ501" s="131"/>
      <c r="BK501" s="131"/>
      <c r="BL501" s="131"/>
      <c r="BM501" s="157"/>
      <c r="BN501" s="157"/>
      <c r="BO501" s="157"/>
      <c r="BP501" s="157"/>
      <c r="BQ501" s="158" t="str">
        <f t="shared" si="59"/>
        <v/>
      </c>
      <c r="BR501" s="762" t="str">
        <f t="shared" si="60"/>
        <v/>
      </c>
      <c r="BS501" s="819"/>
      <c r="BT501" s="868"/>
      <c r="BU501" s="868"/>
      <c r="BV501" s="871"/>
    </row>
    <row r="502" spans="1:74" x14ac:dyDescent="0.25">
      <c r="A502" s="1062"/>
      <c r="B502" s="928"/>
      <c r="C502" s="1179"/>
      <c r="D502" s="828"/>
      <c r="E502" s="831"/>
      <c r="F502" s="834"/>
      <c r="G502" s="804"/>
      <c r="H502" s="837"/>
      <c r="I502" s="798"/>
      <c r="J502" s="840"/>
      <c r="K502" s="843"/>
      <c r="L502" s="804"/>
      <c r="M502" s="874"/>
      <c r="N502" s="804"/>
      <c r="O502" s="804"/>
      <c r="P502" s="849"/>
      <c r="Q502" s="1368"/>
      <c r="R502" s="798"/>
      <c r="S502" s="1365"/>
      <c r="T502" s="798"/>
      <c r="U502" s="1365"/>
      <c r="V502" s="798"/>
      <c r="W502" s="1365"/>
      <c r="X502" s="864"/>
      <c r="Y502" s="1365"/>
      <c r="Z502" s="1365"/>
      <c r="AA502" s="852"/>
      <c r="AB502" s="152">
        <v>3</v>
      </c>
      <c r="AC502" s="151"/>
      <c r="AD502" s="151"/>
      <c r="AE502" s="151"/>
      <c r="AF502" s="147" t="str">
        <f t="shared" si="64"/>
        <v/>
      </c>
      <c r="AG502" s="153"/>
      <c r="AH502" s="760" t="str">
        <f t="shared" si="61"/>
        <v/>
      </c>
      <c r="AI502" s="153"/>
      <c r="AJ502" s="760" t="str">
        <f t="shared" si="62"/>
        <v/>
      </c>
      <c r="AK502" s="149" t="str">
        <f t="shared" si="63"/>
        <v/>
      </c>
      <c r="AL502" s="154" t="str">
        <f>IFERROR(IF(AND(AF501="Probabilidad",AF502="Probabilidad"),(AL501-(+AL501*AK502)),IF(AND(AF501="Impacto",AF502="Probabilidad"),(AL500-(+AL500*AK502)),IF(AF502="Impacto",AL501,""))),"")</f>
        <v/>
      </c>
      <c r="AM502" s="154" t="str">
        <f>IFERROR(IF(AND(AF501="Impacto",AF502="Impacto"),(AM501-(+AM501*AK502)),IF(AND(AF501="Probabilidad",AF502="Impacto"),(AM500-(+AM500*AK502)),IF(AF502="Probabilidad",AM501,""))),"")</f>
        <v/>
      </c>
      <c r="AN502" s="155"/>
      <c r="AO502" s="155"/>
      <c r="AP502" s="155"/>
      <c r="AQ502" s="155"/>
      <c r="AR502" s="837"/>
      <c r="AS502" s="855"/>
      <c r="AT502" s="855"/>
      <c r="AU502" s="852"/>
      <c r="AV502" s="855"/>
      <c r="AW502" s="855"/>
      <c r="AX502" s="852"/>
      <c r="AY502" s="852"/>
      <c r="AZ502" s="852"/>
      <c r="BA502" s="798"/>
      <c r="BB502" s="131"/>
      <c r="BC502" s="131"/>
      <c r="BD502" s="175" t="str">
        <f t="shared" si="58"/>
        <v/>
      </c>
      <c r="BE502" s="151"/>
      <c r="BF502" s="151"/>
      <c r="BG502" s="151"/>
      <c r="BH502" s="151"/>
      <c r="BI502" s="131"/>
      <c r="BJ502" s="131"/>
      <c r="BK502" s="131"/>
      <c r="BL502" s="131"/>
      <c r="BM502" s="157"/>
      <c r="BN502" s="157"/>
      <c r="BO502" s="157"/>
      <c r="BP502" s="157"/>
      <c r="BQ502" s="158" t="str">
        <f t="shared" si="59"/>
        <v/>
      </c>
      <c r="BR502" s="762" t="str">
        <f t="shared" si="60"/>
        <v/>
      </c>
      <c r="BS502" s="819"/>
      <c r="BT502" s="868"/>
      <c r="BU502" s="868"/>
      <c r="BV502" s="871"/>
    </row>
    <row r="503" spans="1:74" x14ac:dyDescent="0.25">
      <c r="A503" s="1062"/>
      <c r="B503" s="928"/>
      <c r="C503" s="1179"/>
      <c r="D503" s="828"/>
      <c r="E503" s="831"/>
      <c r="F503" s="834"/>
      <c r="G503" s="804"/>
      <c r="H503" s="837"/>
      <c r="I503" s="798"/>
      <c r="J503" s="840"/>
      <c r="K503" s="843"/>
      <c r="L503" s="804"/>
      <c r="M503" s="874"/>
      <c r="N503" s="804"/>
      <c r="O503" s="804"/>
      <c r="P503" s="849"/>
      <c r="Q503" s="1368"/>
      <c r="R503" s="798"/>
      <c r="S503" s="1365"/>
      <c r="T503" s="798"/>
      <c r="U503" s="1365"/>
      <c r="V503" s="798"/>
      <c r="W503" s="1365"/>
      <c r="X503" s="864"/>
      <c r="Y503" s="1365"/>
      <c r="Z503" s="1365"/>
      <c r="AA503" s="852"/>
      <c r="AB503" s="152">
        <v>4</v>
      </c>
      <c r="AC503" s="151"/>
      <c r="AD503" s="151"/>
      <c r="AE503" s="151"/>
      <c r="AF503" s="147" t="str">
        <f t="shared" si="64"/>
        <v/>
      </c>
      <c r="AG503" s="153"/>
      <c r="AH503" s="760" t="str">
        <f t="shared" si="61"/>
        <v/>
      </c>
      <c r="AI503" s="153"/>
      <c r="AJ503" s="760" t="str">
        <f t="shared" si="62"/>
        <v/>
      </c>
      <c r="AK503" s="149" t="str">
        <f t="shared" si="63"/>
        <v/>
      </c>
      <c r="AL503" s="154" t="str">
        <f>IFERROR(IF(AND(AF502="Probabilidad",AF503="Probabilidad"),(AL502-(+AL502*AK503)),IF(AND(AF502="Impacto",AF503="Probabilidad"),(AL501-(+AL501*AK503)),IF(AF503="Impacto",AL502,""))),"")</f>
        <v/>
      </c>
      <c r="AM503" s="154" t="str">
        <f>IFERROR(IF(AND(AF502="Impacto",AF503="Impacto"),(AM502-(+AM502*AK503)),IF(AND(AF502="Probabilidad",AF503="Impacto"),(AM501-(+AM501*AK503)),IF(AF503="Probabilidad",AM502,""))),"")</f>
        <v/>
      </c>
      <c r="AN503" s="155"/>
      <c r="AO503" s="155"/>
      <c r="AP503" s="155"/>
      <c r="AQ503" s="155"/>
      <c r="AR503" s="837"/>
      <c r="AS503" s="855"/>
      <c r="AT503" s="855"/>
      <c r="AU503" s="852"/>
      <c r="AV503" s="855"/>
      <c r="AW503" s="855"/>
      <c r="AX503" s="852"/>
      <c r="AY503" s="852"/>
      <c r="AZ503" s="852"/>
      <c r="BA503" s="798"/>
      <c r="BB503" s="131"/>
      <c r="BC503" s="131"/>
      <c r="BD503" s="175" t="str">
        <f t="shared" si="58"/>
        <v/>
      </c>
      <c r="BE503" s="151"/>
      <c r="BF503" s="151"/>
      <c r="BG503" s="151"/>
      <c r="BH503" s="151"/>
      <c r="BI503" s="131"/>
      <c r="BJ503" s="131"/>
      <c r="BK503" s="131"/>
      <c r="BL503" s="131"/>
      <c r="BM503" s="157"/>
      <c r="BN503" s="157"/>
      <c r="BO503" s="157"/>
      <c r="BP503" s="157"/>
      <c r="BQ503" s="158" t="str">
        <f t="shared" si="59"/>
        <v/>
      </c>
      <c r="BR503" s="762" t="str">
        <f t="shared" si="60"/>
        <v/>
      </c>
      <c r="BS503" s="819"/>
      <c r="BT503" s="868"/>
      <c r="BU503" s="868"/>
      <c r="BV503" s="871"/>
    </row>
    <row r="504" spans="1:74" x14ac:dyDescent="0.25">
      <c r="A504" s="1062"/>
      <c r="B504" s="928"/>
      <c r="C504" s="1179"/>
      <c r="D504" s="828"/>
      <c r="E504" s="831"/>
      <c r="F504" s="834"/>
      <c r="G504" s="804"/>
      <c r="H504" s="837"/>
      <c r="I504" s="798"/>
      <c r="J504" s="840"/>
      <c r="K504" s="843"/>
      <c r="L504" s="804"/>
      <c r="M504" s="874"/>
      <c r="N504" s="804"/>
      <c r="O504" s="804"/>
      <c r="P504" s="849"/>
      <c r="Q504" s="1368"/>
      <c r="R504" s="798"/>
      <c r="S504" s="1365"/>
      <c r="T504" s="798"/>
      <c r="U504" s="1365"/>
      <c r="V504" s="798"/>
      <c r="W504" s="1365"/>
      <c r="X504" s="864"/>
      <c r="Y504" s="1365"/>
      <c r="Z504" s="1365"/>
      <c r="AA504" s="852"/>
      <c r="AB504" s="152">
        <v>5</v>
      </c>
      <c r="AC504" s="151"/>
      <c r="AD504" s="151"/>
      <c r="AE504" s="151"/>
      <c r="AF504" s="147" t="str">
        <f t="shared" si="64"/>
        <v/>
      </c>
      <c r="AG504" s="153"/>
      <c r="AH504" s="760" t="str">
        <f t="shared" si="61"/>
        <v/>
      </c>
      <c r="AI504" s="153"/>
      <c r="AJ504" s="760" t="str">
        <f t="shared" si="62"/>
        <v/>
      </c>
      <c r="AK504" s="149" t="str">
        <f t="shared" si="63"/>
        <v/>
      </c>
      <c r="AL504" s="154" t="str">
        <f>IFERROR(IF(AND(AF503="Probabilidad",AF504="Probabilidad"),(AL503-(+AL503*AK504)),IF(AND(AF503="Impacto",AF504="Probabilidad"),(AL502-(+AL502*AK504)),IF(AF504="Impacto",AL503,""))),"")</f>
        <v/>
      </c>
      <c r="AM504" s="154" t="str">
        <f>IFERROR(IF(AND(AF503="Impacto",AF504="Impacto"),(AM503-(+AM503*AK504)),IF(AND(AF503="Probabilidad",AF504="Impacto"),(AM502-(+AM502*AK504)),IF(AF504="Probabilidad",AM503,""))),"")</f>
        <v/>
      </c>
      <c r="AN504" s="155"/>
      <c r="AO504" s="155"/>
      <c r="AP504" s="155"/>
      <c r="AQ504" s="155"/>
      <c r="AR504" s="837"/>
      <c r="AS504" s="855"/>
      <c r="AT504" s="855"/>
      <c r="AU504" s="852"/>
      <c r="AV504" s="855"/>
      <c r="AW504" s="855"/>
      <c r="AX504" s="852"/>
      <c r="AY504" s="852"/>
      <c r="AZ504" s="852"/>
      <c r="BA504" s="798"/>
      <c r="BB504" s="131"/>
      <c r="BC504" s="131"/>
      <c r="BD504" s="175" t="str">
        <f t="shared" si="58"/>
        <v/>
      </c>
      <c r="BE504" s="151"/>
      <c r="BF504" s="151"/>
      <c r="BG504" s="151"/>
      <c r="BH504" s="151"/>
      <c r="BI504" s="131"/>
      <c r="BJ504" s="131"/>
      <c r="BK504" s="131"/>
      <c r="BL504" s="131"/>
      <c r="BM504" s="157"/>
      <c r="BN504" s="157"/>
      <c r="BO504" s="157"/>
      <c r="BP504" s="157"/>
      <c r="BQ504" s="158" t="str">
        <f t="shared" si="59"/>
        <v/>
      </c>
      <c r="BR504" s="762" t="str">
        <f t="shared" si="60"/>
        <v/>
      </c>
      <c r="BS504" s="819"/>
      <c r="BT504" s="868"/>
      <c r="BU504" s="868"/>
      <c r="BV504" s="871"/>
    </row>
    <row r="505" spans="1:74" ht="15.75" thickBot="1" x14ac:dyDescent="0.3">
      <c r="A505" s="1062"/>
      <c r="B505" s="928"/>
      <c r="C505" s="1179"/>
      <c r="D505" s="829"/>
      <c r="E505" s="832"/>
      <c r="F505" s="835"/>
      <c r="G505" s="805"/>
      <c r="H505" s="838"/>
      <c r="I505" s="799"/>
      <c r="J505" s="841"/>
      <c r="K505" s="844"/>
      <c r="L505" s="805"/>
      <c r="M505" s="875"/>
      <c r="N505" s="805"/>
      <c r="O505" s="805"/>
      <c r="P505" s="850"/>
      <c r="Q505" s="1369"/>
      <c r="R505" s="799"/>
      <c r="S505" s="1366"/>
      <c r="T505" s="799"/>
      <c r="U505" s="1366"/>
      <c r="V505" s="799"/>
      <c r="W505" s="1366"/>
      <c r="X505" s="865"/>
      <c r="Y505" s="1366"/>
      <c r="Z505" s="1366"/>
      <c r="AA505" s="853"/>
      <c r="AB505" s="164">
        <v>6</v>
      </c>
      <c r="AC505" s="162"/>
      <c r="AD505" s="162"/>
      <c r="AE505" s="162"/>
      <c r="AF505" s="99" t="str">
        <f t="shared" si="64"/>
        <v/>
      </c>
      <c r="AG505" s="242"/>
      <c r="AH505" s="763" t="str">
        <f t="shared" si="61"/>
        <v/>
      </c>
      <c r="AI505" s="242"/>
      <c r="AJ505" s="763" t="str">
        <f t="shared" si="62"/>
        <v/>
      </c>
      <c r="AK505" s="166" t="str">
        <f t="shared" si="63"/>
        <v/>
      </c>
      <c r="AL505" s="154" t="str">
        <f>IFERROR(IF(AND(AF504="Probabilidad",AF505="Probabilidad"),(AL504-(+AL504*AK505)),IF(AND(AF504="Impacto",AF505="Probabilidad"),(AL503-(+AL503*AK505)),IF(AF505="Impacto",AL504,""))),"")</f>
        <v/>
      </c>
      <c r="AM505" s="154" t="str">
        <f>IFERROR(IF(AND(AF504="Impacto",AF505="Impacto"),(AM504-(+AM504*AK505)),IF(AND(AF504="Probabilidad",AF505="Impacto"),(AM503-(+AM503*AK505)),IF(AF505="Probabilidad",AM504,""))),"")</f>
        <v/>
      </c>
      <c r="AN505" s="52"/>
      <c r="AO505" s="52"/>
      <c r="AP505" s="52"/>
      <c r="AQ505" s="52"/>
      <c r="AR505" s="838"/>
      <c r="AS505" s="856"/>
      <c r="AT505" s="856"/>
      <c r="AU505" s="853"/>
      <c r="AV505" s="856"/>
      <c r="AW505" s="856"/>
      <c r="AX505" s="853"/>
      <c r="AY505" s="853"/>
      <c r="AZ505" s="853"/>
      <c r="BA505" s="799"/>
      <c r="BB505" s="169"/>
      <c r="BC505" s="169"/>
      <c r="BD505" s="178" t="str">
        <f t="shared" si="58"/>
        <v/>
      </c>
      <c r="BE505" s="162"/>
      <c r="BF505" s="162"/>
      <c r="BG505" s="162"/>
      <c r="BH505" s="162"/>
      <c r="BI505" s="169"/>
      <c r="BJ505" s="169"/>
      <c r="BK505" s="169"/>
      <c r="BL505" s="169"/>
      <c r="BM505" s="170"/>
      <c r="BN505" s="170"/>
      <c r="BO505" s="170"/>
      <c r="BP505" s="170"/>
      <c r="BQ505" s="171" t="str">
        <f t="shared" si="59"/>
        <v/>
      </c>
      <c r="BR505" s="764" t="str">
        <f t="shared" si="60"/>
        <v/>
      </c>
      <c r="BS505" s="820"/>
      <c r="BT505" s="869"/>
      <c r="BU505" s="869"/>
      <c r="BV505" s="872"/>
    </row>
    <row r="506" spans="1:74" ht="117.75" x14ac:dyDescent="0.25">
      <c r="A506" s="1062"/>
      <c r="B506" s="928"/>
      <c r="C506" s="1179"/>
      <c r="D506" s="827" t="s">
        <v>1533</v>
      </c>
      <c r="E506" s="830" t="s">
        <v>1083</v>
      </c>
      <c r="F506" s="833">
        <v>6</v>
      </c>
      <c r="G506" s="803" t="s">
        <v>2122</v>
      </c>
      <c r="H506" s="836" t="s">
        <v>1374</v>
      </c>
      <c r="I506" s="797" t="s">
        <v>1344</v>
      </c>
      <c r="J506" s="839" t="s">
        <v>3054</v>
      </c>
      <c r="K506" s="842" t="s">
        <v>324</v>
      </c>
      <c r="L506" s="803" t="s">
        <v>325</v>
      </c>
      <c r="M506" s="873" t="s">
        <v>1535</v>
      </c>
      <c r="N506" s="803" t="s">
        <v>2128</v>
      </c>
      <c r="O506" s="803" t="s">
        <v>2129</v>
      </c>
      <c r="P506" s="867" t="s">
        <v>609</v>
      </c>
      <c r="Q506" s="879" t="s">
        <v>609</v>
      </c>
      <c r="R506" s="797" t="s">
        <v>252</v>
      </c>
      <c r="S506" s="1364">
        <f>IF(R506="Muy Alta",100%,IF(R506="Alta",80%,IF(R506="Media",60%,IF(R506="Baja",40%,IF(R506="Muy Baja",20%,"")))))</f>
        <v>0.4</v>
      </c>
      <c r="T506" s="797" t="s">
        <v>328</v>
      </c>
      <c r="U506" s="1364">
        <f>IF(T506="Catastrófico",100%,IF(T506="Mayor",80%,IF(T506="Moderado",60%,IF(T506="Menor",40%,IF(T506="Leve",20%,"")))))</f>
        <v>0.2</v>
      </c>
      <c r="V506" s="797" t="s">
        <v>253</v>
      </c>
      <c r="W506" s="1364">
        <f>IF(V506="Catastrófico",100%,IF(V506="Mayor",80%,IF(V506="Moderado",60%,IF(V506="Menor",40%,IF(V506="Leve",20%,"")))))</f>
        <v>0.4</v>
      </c>
      <c r="X506" s="863" t="str">
        <f>IF(Y506=100%,"Catastrófico",IF(Y506=80%,"Mayor",IF(Y506=60%,"Moderado",IF(Y506=40%,"Menor",IF(Y506=20%,"Leve","")))))</f>
        <v>Menor</v>
      </c>
      <c r="Y506" s="1364">
        <f>IF(AND(U506="",W506=""),"",MAX(U506,W506))</f>
        <v>0.4</v>
      </c>
      <c r="Z506" s="1364" t="str">
        <f>CONCATENATE(R506,X506)</f>
        <v>BajaMenor</v>
      </c>
      <c r="AA506" s="851" t="str">
        <f>IF(Z506="Muy AltaLeve","Alto",IF(Z506="Muy AltaMenor","Alto",IF(Z506="Muy AltaModerado","Alto",IF(Z506="Muy AltaMayor","Alto",IF(Z506="Muy AltaCatastrófico","Extremo",IF(Z506="AltaLeve","Moderado",IF(Z506="AltaMenor","Moderado",IF(Z506="AltaModerado","Alto",IF(Z506="AltaMayor","Alto",IF(Z506="AltaCatastrófico","Extremo",IF(Z506="MediaLeve","Moderado",IF(Z506="MediaMenor","Moderado",IF(Z506="MediaModerado","Moderado",IF(Z506="MediaMayor","Alto",IF(Z506="MediaCatastrófico","Extremo",IF(Z506="BajaLeve","Bajo",IF(Z506="BajaMenor","Moderado",IF(Z506="BajaModerado","Moderado",IF(Z506="BajaMayor","Alto",IF(Z506="BajaCatastrófico","Extremo",IF(Z506="Muy BajaLeve","Bajo",IF(Z506="Muy BajaMenor","Bajo",IF(Z506="Muy BajaModerado","Moderado",IF(Z506="Muy BajaMayor","Alto",IF(Z506="Muy BajaCatastrófico","Extremo","")))))))))))))))))))))))))</f>
        <v>Moderado</v>
      </c>
      <c r="AB506" s="98">
        <v>1</v>
      </c>
      <c r="AC506" s="180" t="s">
        <v>1709</v>
      </c>
      <c r="AD506" s="9">
        <v>1</v>
      </c>
      <c r="AE506" s="9" t="s">
        <v>1710</v>
      </c>
      <c r="AF506" s="100" t="str">
        <f t="shared" si="64"/>
        <v>Probabilidad</v>
      </c>
      <c r="AG506" s="10" t="s">
        <v>286</v>
      </c>
      <c r="AH506" s="759">
        <f t="shared" si="61"/>
        <v>0.15</v>
      </c>
      <c r="AI506" s="10" t="s">
        <v>217</v>
      </c>
      <c r="AJ506" s="759">
        <f t="shared" si="62"/>
        <v>0.15</v>
      </c>
      <c r="AK506" s="102">
        <f t="shared" si="63"/>
        <v>0.3</v>
      </c>
      <c r="AL506" s="101">
        <f>IFERROR(IF(AF506="Probabilidad",(S506-(+S506*AK506)),IF(AF506="Impacto",S506,"")),"")</f>
        <v>0.28000000000000003</v>
      </c>
      <c r="AM506" s="101">
        <f>IFERROR(IF(AF506="Impacto",(Y506-(+Y506*AK506)),IF(AF506="Probabilidad",Y506,"")),"")</f>
        <v>0.4</v>
      </c>
      <c r="AN506" s="51" t="s">
        <v>952</v>
      </c>
      <c r="AO506" s="51" t="s">
        <v>247</v>
      </c>
      <c r="AP506" s="51" t="s">
        <v>243</v>
      </c>
      <c r="AQ506" s="51" t="s">
        <v>221</v>
      </c>
      <c r="AR506" s="866" t="s">
        <v>2125</v>
      </c>
      <c r="AS506" s="854">
        <f>S506</f>
        <v>0.4</v>
      </c>
      <c r="AT506" s="854">
        <f>IF(AL506="","",MIN(AL506:AL511))</f>
        <v>0.1008</v>
      </c>
      <c r="AU506" s="851" t="str">
        <f>IFERROR(IF(AT506="","",IF(AT506&lt;=0.2,"Muy Baja",IF(AT506&lt;=0.4,"Baja",IF(AT506&lt;=0.6,"Media",IF(AT506&lt;=0.8,"Alta","Muy Alta"))))),"")</f>
        <v>Muy Baja</v>
      </c>
      <c r="AV506" s="854">
        <f>Y506</f>
        <v>0.4</v>
      </c>
      <c r="AW506" s="854">
        <f>IF(AM506="","",MIN(AM506:AM511))</f>
        <v>0.4</v>
      </c>
      <c r="AX506" s="851" t="str">
        <f>IFERROR(IF(AW506="","",IF(AW506&lt;=0.2,"Leve",IF(AW506&lt;=0.4,"Menor",IF(AW506&lt;=0.6,"Moderado",IF(AW506&lt;=0.8,"Mayor","Catastrófico"))))),"")</f>
        <v>Menor</v>
      </c>
      <c r="AY506" s="851" t="str">
        <f>AA506</f>
        <v>Moderado</v>
      </c>
      <c r="AZ506" s="851" t="str">
        <f>IFERROR(IF(OR(AND(AU506="Muy Baja",AX506="Leve"),AND(AU506="Muy Baja",AX506="Menor"),AND(AU506="Baja",AX506="Leve")),"Bajo",IF(OR(AND(AU506="Muy baja",AX506="Moderado"),AND(AU506="Baja",AX506="Menor"),AND(AU506="Baja",AX506="Moderado"),AND(AU506="Media",AX506="Leve"),AND(AU506="Media",AX506="Menor"),AND(AU506="Media",AX506="Moderado"),AND(AU506="Alta",AX506="Leve"),AND(AU506="Alta",AX506="Menor")),"Moderado",IF(OR(AND(AU506="Muy Baja",AX506="Mayor"),AND(AU506="Baja",AX506="Mayor"),AND(AU506="Media",AX506="Mayor"),AND(AU506="Alta",AX506="Moderado"),AND(AU506="Alta",AX506="Mayor"),AND(AU506="Muy Alta",AX506="Leve"),AND(AU506="Muy Alta",AX506="Menor"),AND(AU506="Muy Alta",AX506="Moderado"),AND(AU506="Muy Alta",AX506="Mayor")),"Alto",IF(OR(AND(AU506="Muy Baja",AX506="Catastrófico"),AND(AU506="Baja",AX506="Catastrófico"),AND(AU506="Media",AX506="Catastrófico"),AND(AU506="Alta",AX506="Catastrófico"),AND(AU506="Muy Alta",AX506="Catastrófico")),"Extremo","")))),"")</f>
        <v>Bajo</v>
      </c>
      <c r="BA506" s="797" t="s">
        <v>257</v>
      </c>
      <c r="BB506" s="47"/>
      <c r="BC506" s="47"/>
      <c r="BD506" s="104" t="str">
        <f t="shared" si="58"/>
        <v/>
      </c>
      <c r="BE506" s="9"/>
      <c r="BF506" s="9"/>
      <c r="BG506" s="9"/>
      <c r="BH506" s="9"/>
      <c r="BI506" s="47"/>
      <c r="BJ506" s="47"/>
      <c r="BK506" s="47"/>
      <c r="BL506" s="47"/>
      <c r="BM506" s="49"/>
      <c r="BN506" s="49"/>
      <c r="BO506" s="49"/>
      <c r="BP506" s="49"/>
      <c r="BQ506" s="105" t="str">
        <f t="shared" si="59"/>
        <v/>
      </c>
      <c r="BR506" s="761" t="str">
        <f t="shared" si="60"/>
        <v/>
      </c>
      <c r="BS506" s="818" t="s">
        <v>609</v>
      </c>
      <c r="BT506" s="867" t="s">
        <v>2892</v>
      </c>
      <c r="BU506" s="867" t="s">
        <v>609</v>
      </c>
      <c r="BV506" s="870" t="s">
        <v>609</v>
      </c>
    </row>
    <row r="507" spans="1:74" ht="171.75" x14ac:dyDescent="0.25">
      <c r="A507" s="1062"/>
      <c r="B507" s="928"/>
      <c r="C507" s="1179"/>
      <c r="D507" s="828"/>
      <c r="E507" s="831"/>
      <c r="F507" s="834"/>
      <c r="G507" s="804"/>
      <c r="H507" s="837"/>
      <c r="I507" s="798"/>
      <c r="J507" s="840"/>
      <c r="K507" s="843"/>
      <c r="L507" s="804"/>
      <c r="M507" s="874"/>
      <c r="N507" s="804"/>
      <c r="O507" s="804"/>
      <c r="P507" s="868"/>
      <c r="Q507" s="880"/>
      <c r="R507" s="798"/>
      <c r="S507" s="1365"/>
      <c r="T507" s="798"/>
      <c r="U507" s="1365"/>
      <c r="V507" s="798"/>
      <c r="W507" s="1365"/>
      <c r="X507" s="864"/>
      <c r="Y507" s="1365"/>
      <c r="Z507" s="1365"/>
      <c r="AA507" s="852"/>
      <c r="AB507" s="152">
        <v>2</v>
      </c>
      <c r="AC507" s="151" t="s">
        <v>2130</v>
      </c>
      <c r="AD507" s="151">
        <v>1</v>
      </c>
      <c r="AE507" s="151" t="s">
        <v>2131</v>
      </c>
      <c r="AF507" s="147" t="str">
        <f t="shared" si="64"/>
        <v>Probabilidad</v>
      </c>
      <c r="AG507" s="153" t="s">
        <v>216</v>
      </c>
      <c r="AH507" s="760">
        <f t="shared" si="61"/>
        <v>0.25</v>
      </c>
      <c r="AI507" s="153" t="s">
        <v>217</v>
      </c>
      <c r="AJ507" s="760">
        <f t="shared" si="62"/>
        <v>0.15</v>
      </c>
      <c r="AK507" s="149">
        <f t="shared" si="63"/>
        <v>0.4</v>
      </c>
      <c r="AL507" s="154">
        <f>IFERROR(IF(AND(AF506="Probabilidad",AF507="Probabilidad"),(AL506-(+AL506*AK507)),IF(AF507="Probabilidad",(S506-(+S506*AK507)),IF(AF507="Impacto",AL506,""))),"")</f>
        <v>0.16800000000000001</v>
      </c>
      <c r="AM507" s="154">
        <f>IFERROR(IF(AND(AF506="Impacto",AF507="Impacto"),(AM506-(+AM506*AK507)),IF(AF507="Impacto",(Y506-(+Y506*AK507)),IF(AF507="Probabilidad",AM506,""))),"")</f>
        <v>0.4</v>
      </c>
      <c r="AN507" s="155" t="s">
        <v>218</v>
      </c>
      <c r="AO507" s="155" t="s">
        <v>296</v>
      </c>
      <c r="AP507" s="155" t="s">
        <v>243</v>
      </c>
      <c r="AQ507" s="155" t="s">
        <v>221</v>
      </c>
      <c r="AR507" s="837"/>
      <c r="AS507" s="855"/>
      <c r="AT507" s="855"/>
      <c r="AU507" s="852"/>
      <c r="AV507" s="855"/>
      <c r="AW507" s="855"/>
      <c r="AX507" s="852"/>
      <c r="AY507" s="852"/>
      <c r="AZ507" s="852"/>
      <c r="BA507" s="798"/>
      <c r="BB507" s="131"/>
      <c r="BC507" s="131"/>
      <c r="BD507" s="175" t="str">
        <f t="shared" si="58"/>
        <v/>
      </c>
      <c r="BE507" s="151"/>
      <c r="BF507" s="151"/>
      <c r="BG507" s="151"/>
      <c r="BH507" s="151"/>
      <c r="BI507" s="131"/>
      <c r="BJ507" s="131"/>
      <c r="BK507" s="131"/>
      <c r="BL507" s="131"/>
      <c r="BM507" s="157"/>
      <c r="BN507" s="157"/>
      <c r="BO507" s="157"/>
      <c r="BP507" s="157"/>
      <c r="BQ507" s="158" t="str">
        <f t="shared" si="59"/>
        <v/>
      </c>
      <c r="BR507" s="762" t="str">
        <f t="shared" si="60"/>
        <v/>
      </c>
      <c r="BS507" s="819"/>
      <c r="BT507" s="868"/>
      <c r="BU507" s="868"/>
      <c r="BV507" s="871"/>
    </row>
    <row r="508" spans="1:74" ht="171.75" x14ac:dyDescent="0.25">
      <c r="A508" s="1062"/>
      <c r="B508" s="928"/>
      <c r="C508" s="1179"/>
      <c r="D508" s="828"/>
      <c r="E508" s="831"/>
      <c r="F508" s="834"/>
      <c r="G508" s="804"/>
      <c r="H508" s="837"/>
      <c r="I508" s="798"/>
      <c r="J508" s="840"/>
      <c r="K508" s="843"/>
      <c r="L508" s="804"/>
      <c r="M508" s="874"/>
      <c r="N508" s="804"/>
      <c r="O508" s="804"/>
      <c r="P508" s="868"/>
      <c r="Q508" s="880"/>
      <c r="R508" s="798"/>
      <c r="S508" s="1365"/>
      <c r="T508" s="798"/>
      <c r="U508" s="1365"/>
      <c r="V508" s="798"/>
      <c r="W508" s="1365"/>
      <c r="X508" s="864"/>
      <c r="Y508" s="1365"/>
      <c r="Z508" s="1365"/>
      <c r="AA508" s="852"/>
      <c r="AB508" s="152">
        <v>3</v>
      </c>
      <c r="AC508" s="132" t="s">
        <v>2121</v>
      </c>
      <c r="AD508" s="132">
        <v>1</v>
      </c>
      <c r="AE508" s="132" t="s">
        <v>2090</v>
      </c>
      <c r="AF508" s="173" t="str">
        <f t="shared" si="64"/>
        <v>Probabilidad</v>
      </c>
      <c r="AG508" s="155" t="s">
        <v>216</v>
      </c>
      <c r="AH508" s="760">
        <f t="shared" si="61"/>
        <v>0.25</v>
      </c>
      <c r="AI508" s="155" t="s">
        <v>217</v>
      </c>
      <c r="AJ508" s="760">
        <f t="shared" si="62"/>
        <v>0.15</v>
      </c>
      <c r="AK508" s="149">
        <f t="shared" si="63"/>
        <v>0.4</v>
      </c>
      <c r="AL508" s="154">
        <f>IFERROR(IF(AND(AF507="Probabilidad",AF508="Probabilidad"),(AL507-(+AL507*AK508)),IF(AND(AF507="Impacto",AF508="Probabilidad"),(AL506-(+AL506*AK508)),IF(AF508="Impacto",AL507,""))),"")</f>
        <v>0.1008</v>
      </c>
      <c r="AM508" s="154">
        <f>IFERROR(IF(AND(AF507="Impacto",AF508="Impacto"),(AM507-(+AM507*AK508)),IF(AND(AF507="Probabilidad",AF508="Impacto"),(AM506-(+AM506*AK508)),IF(AF508="Probabilidad",AM507,""))),"")</f>
        <v>0.4</v>
      </c>
      <c r="AN508" s="155" t="s">
        <v>952</v>
      </c>
      <c r="AO508" s="155" t="s">
        <v>296</v>
      </c>
      <c r="AP508" s="155" t="s">
        <v>220</v>
      </c>
      <c r="AQ508" s="155" t="s">
        <v>221</v>
      </c>
      <c r="AR508" s="837"/>
      <c r="AS508" s="855"/>
      <c r="AT508" s="855"/>
      <c r="AU508" s="852"/>
      <c r="AV508" s="855"/>
      <c r="AW508" s="855"/>
      <c r="AX508" s="852"/>
      <c r="AY508" s="852"/>
      <c r="AZ508" s="852"/>
      <c r="BA508" s="798"/>
      <c r="BB508" s="131"/>
      <c r="BC508" s="131"/>
      <c r="BD508" s="175" t="str">
        <f t="shared" si="58"/>
        <v/>
      </c>
      <c r="BE508" s="151"/>
      <c r="BF508" s="151"/>
      <c r="BG508" s="151"/>
      <c r="BH508" s="151"/>
      <c r="BI508" s="131"/>
      <c r="BJ508" s="131"/>
      <c r="BK508" s="131"/>
      <c r="BL508" s="131"/>
      <c r="BM508" s="157"/>
      <c r="BN508" s="157"/>
      <c r="BO508" s="157"/>
      <c r="BP508" s="157"/>
      <c r="BQ508" s="158" t="str">
        <f t="shared" si="59"/>
        <v/>
      </c>
      <c r="BR508" s="762" t="str">
        <f t="shared" si="60"/>
        <v/>
      </c>
      <c r="BS508" s="819"/>
      <c r="BT508" s="868"/>
      <c r="BU508" s="868"/>
      <c r="BV508" s="871"/>
    </row>
    <row r="509" spans="1:74" x14ac:dyDescent="0.25">
      <c r="A509" s="1062"/>
      <c r="B509" s="928"/>
      <c r="C509" s="1179"/>
      <c r="D509" s="828"/>
      <c r="E509" s="831"/>
      <c r="F509" s="834"/>
      <c r="G509" s="804"/>
      <c r="H509" s="837"/>
      <c r="I509" s="798"/>
      <c r="J509" s="840"/>
      <c r="K509" s="843"/>
      <c r="L509" s="804"/>
      <c r="M509" s="874"/>
      <c r="N509" s="804"/>
      <c r="O509" s="804"/>
      <c r="P509" s="868"/>
      <c r="Q509" s="880"/>
      <c r="R509" s="798"/>
      <c r="S509" s="1365"/>
      <c r="T509" s="798"/>
      <c r="U509" s="1365"/>
      <c r="V509" s="798"/>
      <c r="W509" s="1365"/>
      <c r="X509" s="864"/>
      <c r="Y509" s="1365"/>
      <c r="Z509" s="1365"/>
      <c r="AA509" s="852"/>
      <c r="AB509" s="152">
        <v>4</v>
      </c>
      <c r="AC509" s="151"/>
      <c r="AD509" s="151"/>
      <c r="AE509" s="151"/>
      <c r="AF509" s="147" t="str">
        <f t="shared" si="64"/>
        <v/>
      </c>
      <c r="AG509" s="153"/>
      <c r="AH509" s="760" t="str">
        <f t="shared" si="61"/>
        <v/>
      </c>
      <c r="AI509" s="153"/>
      <c r="AJ509" s="760" t="str">
        <f t="shared" si="62"/>
        <v/>
      </c>
      <c r="AK509" s="149" t="str">
        <f t="shared" si="63"/>
        <v/>
      </c>
      <c r="AL509" s="154" t="str">
        <f>IFERROR(IF(AND(AF508="Probabilidad",AF509="Probabilidad"),(AL508-(+AL508*AK509)),IF(AND(AF508="Impacto",AF509="Probabilidad"),(AL507-(+AL507*AK509)),IF(AF509="Impacto",AL508,""))),"")</f>
        <v/>
      </c>
      <c r="AM509" s="154" t="str">
        <f>IFERROR(IF(AND(AF508="Impacto",AF509="Impacto"),(AM508-(+AM508*AK509)),IF(AND(AF508="Probabilidad",AF509="Impacto"),(AM507-(+AM507*AK509)),IF(AF509="Probabilidad",AM508,""))),"")</f>
        <v/>
      </c>
      <c r="AN509" s="155"/>
      <c r="AO509" s="155"/>
      <c r="AP509" s="155"/>
      <c r="AQ509" s="155"/>
      <c r="AR509" s="837"/>
      <c r="AS509" s="855"/>
      <c r="AT509" s="855"/>
      <c r="AU509" s="852"/>
      <c r="AV509" s="855"/>
      <c r="AW509" s="855"/>
      <c r="AX509" s="852"/>
      <c r="AY509" s="852"/>
      <c r="AZ509" s="852"/>
      <c r="BA509" s="798"/>
      <c r="BB509" s="131"/>
      <c r="BC509" s="131"/>
      <c r="BD509" s="175" t="str">
        <f t="shared" si="58"/>
        <v/>
      </c>
      <c r="BE509" s="151"/>
      <c r="BF509" s="151"/>
      <c r="BG509" s="151"/>
      <c r="BH509" s="151"/>
      <c r="BI509" s="131"/>
      <c r="BJ509" s="131"/>
      <c r="BK509" s="131"/>
      <c r="BL509" s="131"/>
      <c r="BM509" s="157"/>
      <c r="BN509" s="157"/>
      <c r="BO509" s="157"/>
      <c r="BP509" s="157"/>
      <c r="BQ509" s="158" t="str">
        <f t="shared" si="59"/>
        <v/>
      </c>
      <c r="BR509" s="762" t="str">
        <f t="shared" si="60"/>
        <v/>
      </c>
      <c r="BS509" s="819"/>
      <c r="BT509" s="868"/>
      <c r="BU509" s="868"/>
      <c r="BV509" s="871"/>
    </row>
    <row r="510" spans="1:74" x14ac:dyDescent="0.25">
      <c r="A510" s="1062"/>
      <c r="B510" s="928"/>
      <c r="C510" s="1179"/>
      <c r="D510" s="828"/>
      <c r="E510" s="831"/>
      <c r="F510" s="834"/>
      <c r="G510" s="804"/>
      <c r="H510" s="837"/>
      <c r="I510" s="798"/>
      <c r="J510" s="840"/>
      <c r="K510" s="843"/>
      <c r="L510" s="804"/>
      <c r="M510" s="874"/>
      <c r="N510" s="804"/>
      <c r="O510" s="804"/>
      <c r="P510" s="868"/>
      <c r="Q510" s="880"/>
      <c r="R510" s="798"/>
      <c r="S510" s="1365"/>
      <c r="T510" s="798"/>
      <c r="U510" s="1365"/>
      <c r="V510" s="798"/>
      <c r="W510" s="1365"/>
      <c r="X510" s="864"/>
      <c r="Y510" s="1365"/>
      <c r="Z510" s="1365"/>
      <c r="AA510" s="852"/>
      <c r="AB510" s="152">
        <v>5</v>
      </c>
      <c r="AC510" s="151"/>
      <c r="AD510" s="151"/>
      <c r="AE510" s="151"/>
      <c r="AF510" s="147" t="str">
        <f t="shared" si="64"/>
        <v/>
      </c>
      <c r="AG510" s="153"/>
      <c r="AH510" s="760" t="str">
        <f t="shared" si="61"/>
        <v/>
      </c>
      <c r="AI510" s="153"/>
      <c r="AJ510" s="760" t="str">
        <f t="shared" si="62"/>
        <v/>
      </c>
      <c r="AK510" s="149" t="str">
        <f t="shared" si="63"/>
        <v/>
      </c>
      <c r="AL510" s="154" t="str">
        <f>IFERROR(IF(AND(AF509="Probabilidad",AF510="Probabilidad"),(AL509-(+AL509*AK510)),IF(AND(AF509="Impacto",AF510="Probabilidad"),(AL508-(+AL508*AK510)),IF(AF510="Impacto",AL509,""))),"")</f>
        <v/>
      </c>
      <c r="AM510" s="154" t="str">
        <f>IFERROR(IF(AND(AF509="Impacto",AF510="Impacto"),(AM509-(+AM509*AK510)),IF(AND(AF509="Probabilidad",AF510="Impacto"),(AM508-(+AM508*AK510)),IF(AF510="Probabilidad",AM509,""))),"")</f>
        <v/>
      </c>
      <c r="AN510" s="155"/>
      <c r="AO510" s="155"/>
      <c r="AP510" s="155"/>
      <c r="AQ510" s="155"/>
      <c r="AR510" s="837"/>
      <c r="AS510" s="855"/>
      <c r="AT510" s="855"/>
      <c r="AU510" s="852"/>
      <c r="AV510" s="855"/>
      <c r="AW510" s="855"/>
      <c r="AX510" s="852"/>
      <c r="AY510" s="852"/>
      <c r="AZ510" s="852"/>
      <c r="BA510" s="798"/>
      <c r="BB510" s="131"/>
      <c r="BC510" s="131"/>
      <c r="BD510" s="175" t="str">
        <f t="shared" si="58"/>
        <v/>
      </c>
      <c r="BE510" s="151"/>
      <c r="BF510" s="151"/>
      <c r="BG510" s="151"/>
      <c r="BH510" s="151"/>
      <c r="BI510" s="131"/>
      <c r="BJ510" s="131"/>
      <c r="BK510" s="131"/>
      <c r="BL510" s="131"/>
      <c r="BM510" s="157"/>
      <c r="BN510" s="157"/>
      <c r="BO510" s="157"/>
      <c r="BP510" s="157"/>
      <c r="BQ510" s="158" t="str">
        <f t="shared" si="59"/>
        <v/>
      </c>
      <c r="BR510" s="762" t="str">
        <f t="shared" si="60"/>
        <v/>
      </c>
      <c r="BS510" s="819"/>
      <c r="BT510" s="868"/>
      <c r="BU510" s="868"/>
      <c r="BV510" s="871"/>
    </row>
    <row r="511" spans="1:74" ht="15.75" thickBot="1" x14ac:dyDescent="0.3">
      <c r="A511" s="1062"/>
      <c r="B511" s="928"/>
      <c r="C511" s="1179"/>
      <c r="D511" s="829"/>
      <c r="E511" s="832"/>
      <c r="F511" s="835"/>
      <c r="G511" s="805"/>
      <c r="H511" s="838"/>
      <c r="I511" s="799"/>
      <c r="J511" s="841"/>
      <c r="K511" s="844"/>
      <c r="L511" s="805"/>
      <c r="M511" s="875"/>
      <c r="N511" s="805"/>
      <c r="O511" s="805"/>
      <c r="P511" s="869"/>
      <c r="Q511" s="881"/>
      <c r="R511" s="799"/>
      <c r="S511" s="1366"/>
      <c r="T511" s="799"/>
      <c r="U511" s="1366"/>
      <c r="V511" s="799"/>
      <c r="W511" s="1366"/>
      <c r="X511" s="865"/>
      <c r="Y511" s="1366"/>
      <c r="Z511" s="1366"/>
      <c r="AA511" s="853"/>
      <c r="AB511" s="164">
        <v>6</v>
      </c>
      <c r="AC511" s="162"/>
      <c r="AD511" s="162"/>
      <c r="AE511" s="162"/>
      <c r="AF511" s="177" t="str">
        <f t="shared" si="64"/>
        <v/>
      </c>
      <c r="AG511" s="165"/>
      <c r="AH511" s="763" t="str">
        <f t="shared" si="61"/>
        <v/>
      </c>
      <c r="AI511" s="165"/>
      <c r="AJ511" s="763" t="str">
        <f t="shared" si="62"/>
        <v/>
      </c>
      <c r="AK511" s="166" t="str">
        <f t="shared" si="63"/>
        <v/>
      </c>
      <c r="AL511" s="154" t="str">
        <f>IFERROR(IF(AND(AF510="Probabilidad",AF511="Probabilidad"),(AL510-(+AL510*AK511)),IF(AND(AF510="Impacto",AF511="Probabilidad"),(AL509-(+AL509*AK511)),IF(AF511="Impacto",AL510,""))),"")</f>
        <v/>
      </c>
      <c r="AM511" s="154" t="str">
        <f>IFERROR(IF(AND(AF510="Impacto",AF511="Impacto"),(AM510-(+AM510*AK511)),IF(AND(AF510="Probabilidad",AF511="Impacto"),(AM509-(+AM509*AK511)),IF(AF511="Probabilidad",AM510,""))),"")</f>
        <v/>
      </c>
      <c r="AN511" s="52"/>
      <c r="AO511" s="52"/>
      <c r="AP511" s="52"/>
      <c r="AQ511" s="52"/>
      <c r="AR511" s="838"/>
      <c r="AS511" s="856"/>
      <c r="AT511" s="856"/>
      <c r="AU511" s="853"/>
      <c r="AV511" s="856"/>
      <c r="AW511" s="856"/>
      <c r="AX511" s="853"/>
      <c r="AY511" s="853"/>
      <c r="AZ511" s="853"/>
      <c r="BA511" s="799"/>
      <c r="BB511" s="169"/>
      <c r="BC511" s="169"/>
      <c r="BD511" s="178" t="str">
        <f t="shared" si="58"/>
        <v/>
      </c>
      <c r="BE511" s="162"/>
      <c r="BF511" s="162"/>
      <c r="BG511" s="162"/>
      <c r="BH511" s="162"/>
      <c r="BI511" s="169"/>
      <c r="BJ511" s="169"/>
      <c r="BK511" s="169"/>
      <c r="BL511" s="169"/>
      <c r="BM511" s="170"/>
      <c r="BN511" s="170"/>
      <c r="BO511" s="170"/>
      <c r="BP511" s="170"/>
      <c r="BQ511" s="171" t="str">
        <f t="shared" si="59"/>
        <v/>
      </c>
      <c r="BR511" s="764" t="str">
        <f t="shared" si="60"/>
        <v/>
      </c>
      <c r="BS511" s="820"/>
      <c r="BT511" s="869"/>
      <c r="BU511" s="869"/>
      <c r="BV511" s="872"/>
    </row>
    <row r="512" spans="1:74" ht="117.75" x14ac:dyDescent="0.25">
      <c r="A512" s="1062"/>
      <c r="B512" s="928"/>
      <c r="C512" s="1179"/>
      <c r="D512" s="827" t="s">
        <v>1533</v>
      </c>
      <c r="E512" s="830" t="s">
        <v>1083</v>
      </c>
      <c r="F512" s="833">
        <v>7</v>
      </c>
      <c r="G512" s="803" t="s">
        <v>2132</v>
      </c>
      <c r="H512" s="836" t="s">
        <v>1372</v>
      </c>
      <c r="I512" s="797" t="s">
        <v>1347</v>
      </c>
      <c r="J512" s="839" t="s">
        <v>3055</v>
      </c>
      <c r="K512" s="842" t="s">
        <v>324</v>
      </c>
      <c r="L512" s="803" t="s">
        <v>618</v>
      </c>
      <c r="M512" s="873" t="s">
        <v>1535</v>
      </c>
      <c r="N512" s="803" t="s">
        <v>2133</v>
      </c>
      <c r="O512" s="803" t="s">
        <v>2134</v>
      </c>
      <c r="P512" s="867" t="s">
        <v>609</v>
      </c>
      <c r="Q512" s="879" t="s">
        <v>609</v>
      </c>
      <c r="R512" s="797" t="s">
        <v>353</v>
      </c>
      <c r="S512" s="1364">
        <f>IF(R512="Muy Alta",100%,IF(R512="Alta",80%,IF(R512="Media",60%,IF(R512="Baja",40%,IF(R512="Muy Baja",20%,"")))))</f>
        <v>0.8</v>
      </c>
      <c r="T512" s="797" t="s">
        <v>328</v>
      </c>
      <c r="U512" s="1364">
        <f>IF(T512="Catastrófico",100%,IF(T512="Mayor",80%,IF(T512="Moderado",60%,IF(T512="Menor",40%,IF(T512="Leve",20%,"")))))</f>
        <v>0.2</v>
      </c>
      <c r="V512" s="797" t="s">
        <v>328</v>
      </c>
      <c r="W512" s="1364">
        <f>IF(V512="Catastrófico",100%,IF(V512="Mayor",80%,IF(V512="Moderado",60%,IF(V512="Menor",40%,IF(V512="Leve",20%,"")))))</f>
        <v>0.2</v>
      </c>
      <c r="X512" s="863" t="str">
        <f>IF(Y512=100%,"Catastrófico",IF(Y512=80%,"Mayor",IF(Y512=60%,"Moderado",IF(Y512=40%,"Menor",IF(Y512=20%,"Leve","")))))</f>
        <v>Leve</v>
      </c>
      <c r="Y512" s="1364">
        <f>IF(AND(U512="",W512=""),"",MAX(U512,W512))</f>
        <v>0.2</v>
      </c>
      <c r="Z512" s="1364" t="str">
        <f>CONCATENATE(R512,X512)</f>
        <v>AltaLeve</v>
      </c>
      <c r="AA512" s="851" t="str">
        <f>IF(Z512="Muy AltaLeve","Alto",IF(Z512="Muy AltaMenor","Alto",IF(Z512="Muy AltaModerado","Alto",IF(Z512="Muy AltaMayor","Alto",IF(Z512="Muy AltaCatastrófico","Extremo",IF(Z512="AltaLeve","Moderado",IF(Z512="AltaMenor","Moderado",IF(Z512="AltaModerado","Alto",IF(Z512="AltaMayor","Alto",IF(Z512="AltaCatastrófico","Extremo",IF(Z512="MediaLeve","Moderado",IF(Z512="MediaMenor","Moderado",IF(Z512="MediaModerado","Moderado",IF(Z512="MediaMayor","Alto",IF(Z512="MediaCatastrófico","Extremo",IF(Z512="BajaLeve","Bajo",IF(Z512="BajaMenor","Moderado",IF(Z512="BajaModerado","Moderado",IF(Z512="BajaMayor","Alto",IF(Z512="BajaCatastrófico","Extremo",IF(Z512="Muy BajaLeve","Bajo",IF(Z512="Muy BajaMenor","Bajo",IF(Z512="Muy BajaModerado","Moderado",IF(Z512="Muy BajaMayor","Alto",IF(Z512="Muy BajaCatastrófico","Extremo","")))))))))))))))))))))))))</f>
        <v>Moderado</v>
      </c>
      <c r="AB512" s="98">
        <v>1</v>
      </c>
      <c r="AC512" s="180" t="s">
        <v>1709</v>
      </c>
      <c r="AD512" s="9">
        <v>2</v>
      </c>
      <c r="AE512" s="9" t="s">
        <v>1710</v>
      </c>
      <c r="AF512" s="234" t="str">
        <f t="shared" si="64"/>
        <v>Probabilidad</v>
      </c>
      <c r="AG512" s="235" t="s">
        <v>286</v>
      </c>
      <c r="AH512" s="759">
        <f t="shared" si="61"/>
        <v>0.15</v>
      </c>
      <c r="AI512" s="235" t="s">
        <v>217</v>
      </c>
      <c r="AJ512" s="759">
        <f t="shared" si="62"/>
        <v>0.15</v>
      </c>
      <c r="AK512" s="102">
        <f t="shared" si="63"/>
        <v>0.3</v>
      </c>
      <c r="AL512" s="101">
        <f>IFERROR(IF(AF512="Probabilidad",(S512-(+S512*AK512)),IF(AF512="Impacto",S512,"")),"")</f>
        <v>0.56000000000000005</v>
      </c>
      <c r="AM512" s="101">
        <f>IFERROR(IF(AF512="Impacto",(Y512-(+Y512*AK512)),IF(AF512="Probabilidad",Y512,"")),"")</f>
        <v>0.2</v>
      </c>
      <c r="AN512" s="51" t="s">
        <v>952</v>
      </c>
      <c r="AO512" s="51" t="s">
        <v>247</v>
      </c>
      <c r="AP512" s="51" t="s">
        <v>243</v>
      </c>
      <c r="AQ512" s="51" t="s">
        <v>221</v>
      </c>
      <c r="AR512" s="866" t="s">
        <v>2135</v>
      </c>
      <c r="AS512" s="854">
        <f>S512</f>
        <v>0.8</v>
      </c>
      <c r="AT512" s="854">
        <f>IF(AL512="","",MIN(AL512:AL517))</f>
        <v>0.1008</v>
      </c>
      <c r="AU512" s="851" t="str">
        <f>IFERROR(IF(AT512="","",IF(AT512&lt;=0.2,"Muy Baja",IF(AT512&lt;=0.4,"Baja",IF(AT512&lt;=0.6,"Media",IF(AT512&lt;=0.8,"Alta","Muy Alta"))))),"")</f>
        <v>Muy Baja</v>
      </c>
      <c r="AV512" s="854">
        <f>Y512</f>
        <v>0.2</v>
      </c>
      <c r="AW512" s="854">
        <f>IF(AM512="","",MIN(AM512:AM517))</f>
        <v>0.2</v>
      </c>
      <c r="AX512" s="851" t="str">
        <f>IFERROR(IF(AW512="","",IF(AW512&lt;=0.2,"Leve",IF(AW512&lt;=0.4,"Menor",IF(AW512&lt;=0.6,"Moderado",IF(AW512&lt;=0.8,"Mayor","Catastrófico"))))),"")</f>
        <v>Leve</v>
      </c>
      <c r="AY512" s="851" t="str">
        <f>AA512</f>
        <v>Moderado</v>
      </c>
      <c r="AZ512" s="851" t="str">
        <f>IFERROR(IF(OR(AND(AU512="Muy Baja",AX512="Leve"),AND(AU512="Muy Baja",AX512="Menor"),AND(AU512="Baja",AX512="Leve")),"Bajo",IF(OR(AND(AU512="Muy baja",AX512="Moderado"),AND(AU512="Baja",AX512="Menor"),AND(AU512="Baja",AX512="Moderado"),AND(AU512="Media",AX512="Leve"),AND(AU512="Media",AX512="Menor"),AND(AU512="Media",AX512="Moderado"),AND(AU512="Alta",AX512="Leve"),AND(AU512="Alta",AX512="Menor")),"Moderado",IF(OR(AND(AU512="Muy Baja",AX512="Mayor"),AND(AU512="Baja",AX512="Mayor"),AND(AU512="Media",AX512="Mayor"),AND(AU512="Alta",AX512="Moderado"),AND(AU512="Alta",AX512="Mayor"),AND(AU512="Muy Alta",AX512="Leve"),AND(AU512="Muy Alta",AX512="Menor"),AND(AU512="Muy Alta",AX512="Moderado"),AND(AU512="Muy Alta",AX512="Mayor")),"Alto",IF(OR(AND(AU512="Muy Baja",AX512="Catastrófico"),AND(AU512="Baja",AX512="Catastrófico"),AND(AU512="Media",AX512="Catastrófico"),AND(AU512="Alta",AX512="Catastrófico"),AND(AU512="Muy Alta",AX512="Catastrófico")),"Extremo","")))),"")</f>
        <v>Bajo</v>
      </c>
      <c r="BA512" s="797" t="s">
        <v>257</v>
      </c>
      <c r="BB512" s="47"/>
      <c r="BC512" s="47"/>
      <c r="BD512" s="104" t="str">
        <f t="shared" si="58"/>
        <v/>
      </c>
      <c r="BE512" s="9"/>
      <c r="BF512" s="9"/>
      <c r="BG512" s="9"/>
      <c r="BH512" s="9"/>
      <c r="BI512" s="47"/>
      <c r="BJ512" s="47"/>
      <c r="BK512" s="47"/>
      <c r="BL512" s="47"/>
      <c r="BM512" s="49"/>
      <c r="BN512" s="49"/>
      <c r="BO512" s="49"/>
      <c r="BP512" s="49"/>
      <c r="BQ512" s="105" t="str">
        <f t="shared" si="59"/>
        <v/>
      </c>
      <c r="BR512" s="761" t="str">
        <f t="shared" si="60"/>
        <v/>
      </c>
      <c r="BS512" s="818" t="s">
        <v>609</v>
      </c>
      <c r="BT512" s="867" t="s">
        <v>2892</v>
      </c>
      <c r="BU512" s="867" t="s">
        <v>609</v>
      </c>
      <c r="BV512" s="870" t="s">
        <v>609</v>
      </c>
    </row>
    <row r="513" spans="1:74" ht="171.75" x14ac:dyDescent="0.25">
      <c r="A513" s="1062"/>
      <c r="B513" s="928"/>
      <c r="C513" s="1179"/>
      <c r="D513" s="828"/>
      <c r="E513" s="831"/>
      <c r="F513" s="834"/>
      <c r="G513" s="804"/>
      <c r="H513" s="837"/>
      <c r="I513" s="798"/>
      <c r="J513" s="840"/>
      <c r="K513" s="843"/>
      <c r="L513" s="804"/>
      <c r="M513" s="874"/>
      <c r="N513" s="804"/>
      <c r="O513" s="804"/>
      <c r="P513" s="868"/>
      <c r="Q513" s="880"/>
      <c r="R513" s="798"/>
      <c r="S513" s="1365"/>
      <c r="T513" s="798"/>
      <c r="U513" s="1365"/>
      <c r="V513" s="798"/>
      <c r="W513" s="1365"/>
      <c r="X513" s="864"/>
      <c r="Y513" s="1365"/>
      <c r="Z513" s="1365"/>
      <c r="AA513" s="852"/>
      <c r="AB513" s="152">
        <v>2</v>
      </c>
      <c r="AC513" s="151" t="s">
        <v>1969</v>
      </c>
      <c r="AD513" s="151">
        <v>1</v>
      </c>
      <c r="AE513" s="151" t="s">
        <v>1970</v>
      </c>
      <c r="AF513" s="147" t="str">
        <f t="shared" si="64"/>
        <v>Probabilidad</v>
      </c>
      <c r="AG513" s="153" t="s">
        <v>216</v>
      </c>
      <c r="AH513" s="760">
        <f t="shared" si="61"/>
        <v>0.25</v>
      </c>
      <c r="AI513" s="153" t="s">
        <v>814</v>
      </c>
      <c r="AJ513" s="760">
        <f t="shared" si="62"/>
        <v>0.25</v>
      </c>
      <c r="AK513" s="149">
        <f t="shared" si="63"/>
        <v>0.5</v>
      </c>
      <c r="AL513" s="154">
        <f>IFERROR(IF(AND(AF512="Probabilidad",AF513="Probabilidad"),(AL512-(+AL512*AK513)),IF(AF513="Probabilidad",(S512-(+S512*AK513)),IF(AF513="Impacto",AL512,""))),"")</f>
        <v>0.28000000000000003</v>
      </c>
      <c r="AM513" s="154">
        <f>IFERROR(IF(AND(AF512="Impacto",AF513="Impacto"),(AM512-(+AM512*AK513)),IF(AF513="Impacto",(Y512-(Y512*AK513)),IF(AF513="Probabilidad",AM512,""))),"")</f>
        <v>0.2</v>
      </c>
      <c r="AN513" s="155" t="s">
        <v>952</v>
      </c>
      <c r="AO513" s="155" t="s">
        <v>296</v>
      </c>
      <c r="AP513" s="155" t="s">
        <v>243</v>
      </c>
      <c r="AQ513" s="155" t="s">
        <v>221</v>
      </c>
      <c r="AR513" s="837"/>
      <c r="AS513" s="855"/>
      <c r="AT513" s="855"/>
      <c r="AU513" s="852"/>
      <c r="AV513" s="855"/>
      <c r="AW513" s="855"/>
      <c r="AX513" s="852"/>
      <c r="AY513" s="852"/>
      <c r="AZ513" s="852"/>
      <c r="BA513" s="798"/>
      <c r="BB513" s="131"/>
      <c r="BC513" s="131"/>
      <c r="BD513" s="175" t="str">
        <f t="shared" si="58"/>
        <v/>
      </c>
      <c r="BE513" s="151"/>
      <c r="BF513" s="151"/>
      <c r="BG513" s="151"/>
      <c r="BH513" s="151"/>
      <c r="BI513" s="131"/>
      <c r="BJ513" s="131"/>
      <c r="BK513" s="131"/>
      <c r="BL513" s="131"/>
      <c r="BM513" s="157"/>
      <c r="BN513" s="157"/>
      <c r="BO513" s="157"/>
      <c r="BP513" s="157"/>
      <c r="BQ513" s="158" t="str">
        <f t="shared" si="59"/>
        <v/>
      </c>
      <c r="BR513" s="762" t="str">
        <f t="shared" si="60"/>
        <v/>
      </c>
      <c r="BS513" s="819"/>
      <c r="BT513" s="868"/>
      <c r="BU513" s="868"/>
      <c r="BV513" s="871"/>
    </row>
    <row r="514" spans="1:74" ht="171.75" x14ac:dyDescent="0.25">
      <c r="A514" s="1062"/>
      <c r="B514" s="928"/>
      <c r="C514" s="1179"/>
      <c r="D514" s="828"/>
      <c r="E514" s="831"/>
      <c r="F514" s="834"/>
      <c r="G514" s="804"/>
      <c r="H514" s="837"/>
      <c r="I514" s="798"/>
      <c r="J514" s="840"/>
      <c r="K514" s="843"/>
      <c r="L514" s="804"/>
      <c r="M514" s="874"/>
      <c r="N514" s="804"/>
      <c r="O514" s="804"/>
      <c r="P514" s="868"/>
      <c r="Q514" s="880"/>
      <c r="R514" s="798"/>
      <c r="S514" s="1365"/>
      <c r="T514" s="798"/>
      <c r="U514" s="1365"/>
      <c r="V514" s="798"/>
      <c r="W514" s="1365"/>
      <c r="X514" s="864"/>
      <c r="Y514" s="1365"/>
      <c r="Z514" s="1365"/>
      <c r="AA514" s="852"/>
      <c r="AB514" s="152">
        <v>3</v>
      </c>
      <c r="AC514" s="151" t="s">
        <v>2011</v>
      </c>
      <c r="AD514" s="151">
        <v>1</v>
      </c>
      <c r="AE514" s="151" t="s">
        <v>1970</v>
      </c>
      <c r="AF514" s="147" t="str">
        <f t="shared" si="64"/>
        <v>Probabilidad</v>
      </c>
      <c r="AG514" s="153" t="s">
        <v>286</v>
      </c>
      <c r="AH514" s="760">
        <f t="shared" si="61"/>
        <v>0.15</v>
      </c>
      <c r="AI514" s="153" t="s">
        <v>814</v>
      </c>
      <c r="AJ514" s="760">
        <f t="shared" si="62"/>
        <v>0.25</v>
      </c>
      <c r="AK514" s="149">
        <f t="shared" si="63"/>
        <v>0.4</v>
      </c>
      <c r="AL514" s="154">
        <f>IFERROR(IF(AND(AF513="Probabilidad",AF514="Probabilidad"),(AL513-(+AL513*AK514)),IF(AND(AF513="Impacto",AF514="Probabilidad"),(AL512-(+AL512*AK514)),IF(AF514="Impacto",AL513,""))),"")</f>
        <v>0.16800000000000001</v>
      </c>
      <c r="AM514" s="154">
        <f>IFERROR(IF(AND(AF513="Impacto",AF514="Impacto"),(AM513-(+AM513*AK514)),IF(AND(AF513="Probabilidad",AF514="Impacto"),(AM512-(+AM512*AK514)),IF(AF514="Probabilidad",AM513,""))),"")</f>
        <v>0.2</v>
      </c>
      <c r="AN514" s="155" t="s">
        <v>952</v>
      </c>
      <c r="AO514" s="155" t="s">
        <v>296</v>
      </c>
      <c r="AP514" s="155" t="s">
        <v>243</v>
      </c>
      <c r="AQ514" s="155" t="s">
        <v>221</v>
      </c>
      <c r="AR514" s="837"/>
      <c r="AS514" s="855"/>
      <c r="AT514" s="855"/>
      <c r="AU514" s="852"/>
      <c r="AV514" s="855"/>
      <c r="AW514" s="855"/>
      <c r="AX514" s="852"/>
      <c r="AY514" s="852"/>
      <c r="AZ514" s="852"/>
      <c r="BA514" s="798"/>
      <c r="BB514" s="131"/>
      <c r="BC514" s="131"/>
      <c r="BD514" s="175" t="str">
        <f t="shared" si="58"/>
        <v/>
      </c>
      <c r="BE514" s="151"/>
      <c r="BF514" s="151"/>
      <c r="BG514" s="151"/>
      <c r="BH514" s="151"/>
      <c r="BI514" s="131"/>
      <c r="BJ514" s="131"/>
      <c r="BK514" s="131"/>
      <c r="BL514" s="131"/>
      <c r="BM514" s="157"/>
      <c r="BN514" s="157"/>
      <c r="BO514" s="157"/>
      <c r="BP514" s="157"/>
      <c r="BQ514" s="158" t="str">
        <f t="shared" si="59"/>
        <v/>
      </c>
      <c r="BR514" s="762" t="str">
        <f t="shared" si="60"/>
        <v/>
      </c>
      <c r="BS514" s="819"/>
      <c r="BT514" s="868"/>
      <c r="BU514" s="868"/>
      <c r="BV514" s="871"/>
    </row>
    <row r="515" spans="1:74" ht="171.75" x14ac:dyDescent="0.25">
      <c r="A515" s="1062"/>
      <c r="B515" s="928"/>
      <c r="C515" s="1179"/>
      <c r="D515" s="828"/>
      <c r="E515" s="831"/>
      <c r="F515" s="834"/>
      <c r="G515" s="804"/>
      <c r="H515" s="837"/>
      <c r="I515" s="798"/>
      <c r="J515" s="840"/>
      <c r="K515" s="843"/>
      <c r="L515" s="804"/>
      <c r="M515" s="874"/>
      <c r="N515" s="804"/>
      <c r="O515" s="804"/>
      <c r="P515" s="868"/>
      <c r="Q515" s="880"/>
      <c r="R515" s="798"/>
      <c r="S515" s="1365"/>
      <c r="T515" s="798"/>
      <c r="U515" s="1365"/>
      <c r="V515" s="798"/>
      <c r="W515" s="1365"/>
      <c r="X515" s="864"/>
      <c r="Y515" s="1365"/>
      <c r="Z515" s="1365"/>
      <c r="AA515" s="852"/>
      <c r="AB515" s="152">
        <v>4</v>
      </c>
      <c r="AC515" s="151" t="s">
        <v>2012</v>
      </c>
      <c r="AD515" s="151">
        <v>1</v>
      </c>
      <c r="AE515" s="151" t="s">
        <v>1970</v>
      </c>
      <c r="AF515" s="147" t="str">
        <f t="shared" si="64"/>
        <v>Probabilidad</v>
      </c>
      <c r="AG515" s="153" t="s">
        <v>286</v>
      </c>
      <c r="AH515" s="760">
        <f t="shared" si="61"/>
        <v>0.15</v>
      </c>
      <c r="AI515" s="153" t="s">
        <v>814</v>
      </c>
      <c r="AJ515" s="760">
        <f t="shared" si="62"/>
        <v>0.25</v>
      </c>
      <c r="AK515" s="149">
        <f t="shared" si="63"/>
        <v>0.4</v>
      </c>
      <c r="AL515" s="154">
        <f>IFERROR(IF(AND(AF514="Probabilidad",AF515="Probabilidad"),(AL514-(+AL514*AK515)),IF(AND(AF514="Impacto",AF515="Probabilidad"),(AL513-(+AL513*AK515)),IF(AF515="Impacto",AL514,""))),"")</f>
        <v>0.1008</v>
      </c>
      <c r="AM515" s="154">
        <f>IFERROR(IF(AND(AF514="Impacto",AF515="Impacto"),(AM514-(+AM514*AK515)),IF(AND(AF514="Probabilidad",AF515="Impacto"),(AM513-(+AM513*AK515)),IF(AF515="Probabilidad",AM514,""))),"")</f>
        <v>0.2</v>
      </c>
      <c r="AN515" s="155" t="s">
        <v>952</v>
      </c>
      <c r="AO515" s="155" t="s">
        <v>296</v>
      </c>
      <c r="AP515" s="155" t="s">
        <v>243</v>
      </c>
      <c r="AQ515" s="155" t="s">
        <v>221</v>
      </c>
      <c r="AR515" s="837"/>
      <c r="AS515" s="855"/>
      <c r="AT515" s="855"/>
      <c r="AU515" s="852"/>
      <c r="AV515" s="855"/>
      <c r="AW515" s="855"/>
      <c r="AX515" s="852"/>
      <c r="AY515" s="852"/>
      <c r="AZ515" s="852"/>
      <c r="BA515" s="798"/>
      <c r="BB515" s="131"/>
      <c r="BC515" s="131"/>
      <c r="BD515" s="175" t="str">
        <f t="shared" si="58"/>
        <v/>
      </c>
      <c r="BE515" s="151"/>
      <c r="BF515" s="151"/>
      <c r="BG515" s="151"/>
      <c r="BH515" s="151"/>
      <c r="BI515" s="131"/>
      <c r="BJ515" s="131"/>
      <c r="BK515" s="131"/>
      <c r="BL515" s="131"/>
      <c r="BM515" s="157"/>
      <c r="BN515" s="157"/>
      <c r="BO515" s="157"/>
      <c r="BP515" s="157"/>
      <c r="BQ515" s="158" t="str">
        <f t="shared" si="59"/>
        <v/>
      </c>
      <c r="BR515" s="762" t="str">
        <f t="shared" si="60"/>
        <v/>
      </c>
      <c r="BS515" s="819"/>
      <c r="BT515" s="868"/>
      <c r="BU515" s="868"/>
      <c r="BV515" s="871"/>
    </row>
    <row r="516" spans="1:74" x14ac:dyDescent="0.25">
      <c r="A516" s="1062"/>
      <c r="B516" s="928"/>
      <c r="C516" s="1179"/>
      <c r="D516" s="828"/>
      <c r="E516" s="831"/>
      <c r="F516" s="834"/>
      <c r="G516" s="804"/>
      <c r="H516" s="837"/>
      <c r="I516" s="798"/>
      <c r="J516" s="840"/>
      <c r="K516" s="843"/>
      <c r="L516" s="804"/>
      <c r="M516" s="874"/>
      <c r="N516" s="804"/>
      <c r="O516" s="804"/>
      <c r="P516" s="868"/>
      <c r="Q516" s="880"/>
      <c r="R516" s="798"/>
      <c r="S516" s="1365"/>
      <c r="T516" s="798"/>
      <c r="U516" s="1365"/>
      <c r="V516" s="798"/>
      <c r="W516" s="1365"/>
      <c r="X516" s="864"/>
      <c r="Y516" s="1365"/>
      <c r="Z516" s="1365"/>
      <c r="AA516" s="852"/>
      <c r="AB516" s="152">
        <v>5</v>
      </c>
      <c r="AC516" s="151"/>
      <c r="AD516" s="151"/>
      <c r="AE516" s="151"/>
      <c r="AF516" s="147" t="str">
        <f t="shared" si="64"/>
        <v/>
      </c>
      <c r="AG516" s="153"/>
      <c r="AH516" s="760" t="str">
        <f t="shared" si="61"/>
        <v/>
      </c>
      <c r="AI516" s="153"/>
      <c r="AJ516" s="760" t="str">
        <f t="shared" si="62"/>
        <v/>
      </c>
      <c r="AK516" s="149" t="str">
        <f t="shared" si="63"/>
        <v/>
      </c>
      <c r="AL516" s="154" t="str">
        <f>IFERROR(IF(AND(AF515="Probabilidad",AF516="Probabilidad"),(AL515-(+AL515*AK516)),IF(AND(AF515="Impacto",AF516="Probabilidad"),(AL514-(+AL514*AK516)),IF(AF516="Impacto",AL515,""))),"")</f>
        <v/>
      </c>
      <c r="AM516" s="154" t="str">
        <f>IFERROR(IF(AND(AF515="Impacto",AF516="Impacto"),(AM515-(+AM515*AK516)),IF(AND(AF515="Probabilidad",AF516="Impacto"),(AM514-(+AM514*AK516)),IF(AF516="Probabilidad",AM515,""))),"")</f>
        <v/>
      </c>
      <c r="AN516" s="155"/>
      <c r="AO516" s="155"/>
      <c r="AP516" s="155"/>
      <c r="AQ516" s="155"/>
      <c r="AR516" s="837"/>
      <c r="AS516" s="855"/>
      <c r="AT516" s="855"/>
      <c r="AU516" s="852"/>
      <c r="AV516" s="855"/>
      <c r="AW516" s="855"/>
      <c r="AX516" s="852"/>
      <c r="AY516" s="852"/>
      <c r="AZ516" s="852"/>
      <c r="BA516" s="798"/>
      <c r="BB516" s="131"/>
      <c r="BC516" s="131"/>
      <c r="BD516" s="175" t="str">
        <f t="shared" si="58"/>
        <v/>
      </c>
      <c r="BE516" s="151"/>
      <c r="BF516" s="151"/>
      <c r="BG516" s="151"/>
      <c r="BH516" s="151"/>
      <c r="BI516" s="131"/>
      <c r="BJ516" s="131"/>
      <c r="BK516" s="131"/>
      <c r="BL516" s="131"/>
      <c r="BM516" s="157"/>
      <c r="BN516" s="157"/>
      <c r="BO516" s="157"/>
      <c r="BP516" s="157"/>
      <c r="BQ516" s="158" t="str">
        <f t="shared" si="59"/>
        <v/>
      </c>
      <c r="BR516" s="762" t="str">
        <f t="shared" si="60"/>
        <v/>
      </c>
      <c r="BS516" s="819"/>
      <c r="BT516" s="868"/>
      <c r="BU516" s="868"/>
      <c r="BV516" s="871"/>
    </row>
    <row r="517" spans="1:74" ht="15.75" thickBot="1" x14ac:dyDescent="0.3">
      <c r="A517" s="1062"/>
      <c r="B517" s="928"/>
      <c r="C517" s="1179"/>
      <c r="D517" s="829"/>
      <c r="E517" s="832"/>
      <c r="F517" s="835"/>
      <c r="G517" s="805"/>
      <c r="H517" s="838"/>
      <c r="I517" s="799"/>
      <c r="J517" s="841"/>
      <c r="K517" s="844"/>
      <c r="L517" s="805"/>
      <c r="M517" s="875"/>
      <c r="N517" s="805"/>
      <c r="O517" s="805"/>
      <c r="P517" s="869"/>
      <c r="Q517" s="881"/>
      <c r="R517" s="799"/>
      <c r="S517" s="1366"/>
      <c r="T517" s="799"/>
      <c r="U517" s="1366"/>
      <c r="V517" s="799"/>
      <c r="W517" s="1366"/>
      <c r="X517" s="865"/>
      <c r="Y517" s="1366"/>
      <c r="Z517" s="1366"/>
      <c r="AA517" s="853"/>
      <c r="AB517" s="164">
        <v>6</v>
      </c>
      <c r="AC517" s="162"/>
      <c r="AD517" s="162"/>
      <c r="AE517" s="162"/>
      <c r="AF517" s="99" t="str">
        <f t="shared" si="64"/>
        <v/>
      </c>
      <c r="AG517" s="242"/>
      <c r="AH517" s="763" t="str">
        <f t="shared" si="61"/>
        <v/>
      </c>
      <c r="AI517" s="242"/>
      <c r="AJ517" s="763" t="str">
        <f t="shared" si="62"/>
        <v/>
      </c>
      <c r="AK517" s="166" t="str">
        <f t="shared" si="63"/>
        <v/>
      </c>
      <c r="AL517" s="154" t="str">
        <f>IFERROR(IF(AND(AF516="Probabilidad",AF517="Probabilidad"),(AL516-(+AL516*AK517)),IF(AND(AF516="Impacto",AF517="Probabilidad"),(AL515-(+AL515*AK517)),IF(AF517="Impacto",AL516,""))),"")</f>
        <v/>
      </c>
      <c r="AM517" s="154" t="str">
        <f>IFERROR(IF(AND(AF516="Impacto",AF517="Impacto"),(AM516-(+AM516*AK517)),IF(AND(AF516="Probabilidad",AF517="Impacto"),(AM515-(+AM515*AK517)),IF(AF517="Probabilidad",AM516,""))),"")</f>
        <v/>
      </c>
      <c r="AN517" s="52"/>
      <c r="AO517" s="52"/>
      <c r="AP517" s="52"/>
      <c r="AQ517" s="52"/>
      <c r="AR517" s="838"/>
      <c r="AS517" s="856"/>
      <c r="AT517" s="856"/>
      <c r="AU517" s="853"/>
      <c r="AV517" s="856"/>
      <c r="AW517" s="856"/>
      <c r="AX517" s="853"/>
      <c r="AY517" s="853"/>
      <c r="AZ517" s="853"/>
      <c r="BA517" s="799"/>
      <c r="BB517" s="169"/>
      <c r="BC517" s="169"/>
      <c r="BD517" s="178" t="str">
        <f t="shared" si="58"/>
        <v/>
      </c>
      <c r="BE517" s="162"/>
      <c r="BF517" s="162"/>
      <c r="BG517" s="162"/>
      <c r="BH517" s="162"/>
      <c r="BI517" s="169"/>
      <c r="BJ517" s="169"/>
      <c r="BK517" s="169"/>
      <c r="BL517" s="169"/>
      <c r="BM517" s="170"/>
      <c r="BN517" s="170"/>
      <c r="BO517" s="170"/>
      <c r="BP517" s="170"/>
      <c r="BQ517" s="171" t="str">
        <f t="shared" si="59"/>
        <v/>
      </c>
      <c r="BR517" s="764" t="str">
        <f t="shared" si="60"/>
        <v/>
      </c>
      <c r="BS517" s="820"/>
      <c r="BT517" s="869"/>
      <c r="BU517" s="869"/>
      <c r="BV517" s="872"/>
    </row>
    <row r="518" spans="1:74" ht="117.75" x14ac:dyDescent="0.25">
      <c r="A518" s="1062"/>
      <c r="B518" s="928"/>
      <c r="C518" s="1179"/>
      <c r="D518" s="827" t="s">
        <v>1533</v>
      </c>
      <c r="E518" s="830" t="s">
        <v>1083</v>
      </c>
      <c r="F518" s="833">
        <v>8</v>
      </c>
      <c r="G518" s="803" t="s">
        <v>2132</v>
      </c>
      <c r="H518" s="836" t="s">
        <v>1372</v>
      </c>
      <c r="I518" s="797" t="s">
        <v>1344</v>
      </c>
      <c r="J518" s="839" t="s">
        <v>3056</v>
      </c>
      <c r="K518" s="842" t="s">
        <v>324</v>
      </c>
      <c r="L518" s="803" t="s">
        <v>618</v>
      </c>
      <c r="M518" s="873" t="s">
        <v>1535</v>
      </c>
      <c r="N518" s="803" t="s">
        <v>2136</v>
      </c>
      <c r="O518" s="803" t="s">
        <v>2137</v>
      </c>
      <c r="P518" s="867" t="s">
        <v>609</v>
      </c>
      <c r="Q518" s="879" t="s">
        <v>609</v>
      </c>
      <c r="R518" s="797" t="s">
        <v>353</v>
      </c>
      <c r="S518" s="1364">
        <f>IF(R518="Muy Alta",100%,IF(R518="Alta",80%,IF(R518="Media",60%,IF(R518="Baja",40%,IF(R518="Muy Baja",20%,"")))))</f>
        <v>0.8</v>
      </c>
      <c r="T518" s="797" t="s">
        <v>328</v>
      </c>
      <c r="U518" s="1364">
        <f>IF(T518="Catastrófico",100%,IF(T518="Mayor",80%,IF(T518="Moderado",60%,IF(T518="Menor",40%,IF(T518="Leve",20%,"")))))</f>
        <v>0.2</v>
      </c>
      <c r="V518" s="797" t="s">
        <v>328</v>
      </c>
      <c r="W518" s="1364">
        <f>IF(V518="Catastrófico",100%,IF(V518="Mayor",80%,IF(V518="Moderado",60%,IF(V518="Menor",40%,IF(V518="Leve",20%,"")))))</f>
        <v>0.2</v>
      </c>
      <c r="X518" s="863" t="str">
        <f>IF(Y518=100%,"Catastrófico",IF(Y518=80%,"Mayor",IF(Y518=60%,"Moderado",IF(Y518=40%,"Menor",IF(Y518=20%,"Leve","")))))</f>
        <v>Leve</v>
      </c>
      <c r="Y518" s="1364">
        <f>IF(AND(U518="",W518=""),"",MAX(U518,W518))</f>
        <v>0.2</v>
      </c>
      <c r="Z518" s="1364" t="str">
        <f>CONCATENATE(R518,X518)</f>
        <v>AltaLeve</v>
      </c>
      <c r="AA518" s="851" t="str">
        <f>IF(Z518="Muy AltaLeve","Alto",IF(Z518="Muy AltaMenor","Alto",IF(Z518="Muy AltaModerado","Alto",IF(Z518="Muy AltaMayor","Alto",IF(Z518="Muy AltaCatastrófico","Extremo",IF(Z518="AltaLeve","Moderado",IF(Z518="AltaMenor","Moderado",IF(Z518="AltaModerado","Alto",IF(Z518="AltaMayor","Alto",IF(Z518="AltaCatastrófico","Extremo",IF(Z518="MediaLeve","Moderado",IF(Z518="MediaMenor","Moderado",IF(Z518="MediaModerado","Moderado",IF(Z518="MediaMayor","Alto",IF(Z518="MediaCatastrófico","Extremo",IF(Z518="BajaLeve","Bajo",IF(Z518="BajaMenor","Moderado",IF(Z518="BajaModerado","Moderado",IF(Z518="BajaMayor","Alto",IF(Z518="BajaCatastrófico","Extremo",IF(Z518="Muy BajaLeve","Bajo",IF(Z518="Muy BajaMenor","Bajo",IF(Z518="Muy BajaModerado","Moderado",IF(Z518="Muy BajaMayor","Alto",IF(Z518="Muy BajaCatastrófico","Extremo","")))))))))))))))))))))))))</f>
        <v>Moderado</v>
      </c>
      <c r="AB518" s="98">
        <v>1</v>
      </c>
      <c r="AC518" s="180" t="s">
        <v>1709</v>
      </c>
      <c r="AD518" s="9">
        <v>1</v>
      </c>
      <c r="AE518" s="9" t="s">
        <v>1710</v>
      </c>
      <c r="AF518" s="100" t="str">
        <f t="shared" si="64"/>
        <v>Probabilidad</v>
      </c>
      <c r="AG518" s="10" t="s">
        <v>286</v>
      </c>
      <c r="AH518" s="759">
        <f t="shared" si="61"/>
        <v>0.15</v>
      </c>
      <c r="AI518" s="10" t="s">
        <v>217</v>
      </c>
      <c r="AJ518" s="759">
        <f t="shared" si="62"/>
        <v>0.15</v>
      </c>
      <c r="AK518" s="102">
        <f t="shared" si="63"/>
        <v>0.3</v>
      </c>
      <c r="AL518" s="101">
        <f>IFERROR(IF(AF518="Probabilidad",(S518-(+S518*AK518)),IF(AF518="Impacto",S518,"")),"")</f>
        <v>0.56000000000000005</v>
      </c>
      <c r="AM518" s="101">
        <f>IFERROR(IF(AF518="Impacto",(Y518-(+Y518*AK518)),IF(AF518="Probabilidad",Y518,"")),"")</f>
        <v>0.2</v>
      </c>
      <c r="AN518" s="51" t="s">
        <v>952</v>
      </c>
      <c r="AO518" s="51" t="s">
        <v>247</v>
      </c>
      <c r="AP518" s="51" t="s">
        <v>243</v>
      </c>
      <c r="AQ518" s="51" t="s">
        <v>221</v>
      </c>
      <c r="AR518" s="866" t="s">
        <v>2135</v>
      </c>
      <c r="AS518" s="854">
        <f>S518</f>
        <v>0.8</v>
      </c>
      <c r="AT518" s="854">
        <f>IF(AL518="","",MIN(AL518:AL523))</f>
        <v>0.14000000000000001</v>
      </c>
      <c r="AU518" s="851" t="str">
        <f>IFERROR(IF(AT518="","",IF(AT518&lt;=0.2,"Muy Baja",IF(AT518&lt;=0.4,"Baja",IF(AT518&lt;=0.6,"Media",IF(AT518&lt;=0.8,"Alta","Muy Alta"))))),"")</f>
        <v>Muy Baja</v>
      </c>
      <c r="AV518" s="854">
        <f>Y518</f>
        <v>0.2</v>
      </c>
      <c r="AW518" s="854">
        <f>IF(AM518="","",MIN(AM518:AM523))</f>
        <v>0.2</v>
      </c>
      <c r="AX518" s="851" t="str">
        <f>IFERROR(IF(AW518="","",IF(AW518&lt;=0.2,"Leve",IF(AW518&lt;=0.4,"Menor",IF(AW518&lt;=0.6,"Moderado",IF(AW518&lt;=0.8,"Mayor","Catastrófico"))))),"")</f>
        <v>Leve</v>
      </c>
      <c r="AY518" s="851" t="str">
        <f>AA518</f>
        <v>Moderado</v>
      </c>
      <c r="AZ518" s="851" t="str">
        <f>IFERROR(IF(OR(AND(AU518="Muy Baja",AX518="Leve"),AND(AU518="Muy Baja",AX518="Menor"),AND(AU518="Baja",AX518="Leve")),"Bajo",IF(OR(AND(AU518="Muy baja",AX518="Moderado"),AND(AU518="Baja",AX518="Menor"),AND(AU518="Baja",AX518="Moderado"),AND(AU518="Media",AX518="Leve"),AND(AU518="Media",AX518="Menor"),AND(AU518="Media",AX518="Moderado"),AND(AU518="Alta",AX518="Leve"),AND(AU518="Alta",AX518="Menor")),"Moderado",IF(OR(AND(AU518="Muy Baja",AX518="Mayor"),AND(AU518="Baja",AX518="Mayor"),AND(AU518="Media",AX518="Mayor"),AND(AU518="Alta",AX518="Moderado"),AND(AU518="Alta",AX518="Mayor"),AND(AU518="Muy Alta",AX518="Leve"),AND(AU518="Muy Alta",AX518="Menor"),AND(AU518="Muy Alta",AX518="Moderado"),AND(AU518="Muy Alta",AX518="Mayor")),"Alto",IF(OR(AND(AU518="Muy Baja",AX518="Catastrófico"),AND(AU518="Baja",AX518="Catastrófico"),AND(AU518="Media",AX518="Catastrófico"),AND(AU518="Alta",AX518="Catastrófico"),AND(AU518="Muy Alta",AX518="Catastrófico")),"Extremo","")))),"")</f>
        <v>Bajo</v>
      </c>
      <c r="BA518" s="797" t="s">
        <v>257</v>
      </c>
      <c r="BB518" s="47"/>
      <c r="BC518" s="47"/>
      <c r="BD518" s="104" t="str">
        <f t="shared" si="58"/>
        <v/>
      </c>
      <c r="BE518" s="9"/>
      <c r="BF518" s="9"/>
      <c r="BG518" s="9"/>
      <c r="BH518" s="9"/>
      <c r="BI518" s="47"/>
      <c r="BJ518" s="47"/>
      <c r="BK518" s="47"/>
      <c r="BL518" s="47"/>
      <c r="BM518" s="49"/>
      <c r="BN518" s="49"/>
      <c r="BO518" s="49"/>
      <c r="BP518" s="49"/>
      <c r="BQ518" s="105" t="str">
        <f t="shared" si="59"/>
        <v/>
      </c>
      <c r="BR518" s="761" t="str">
        <f t="shared" si="60"/>
        <v/>
      </c>
      <c r="BS518" s="818" t="s">
        <v>609</v>
      </c>
      <c r="BT518" s="867" t="s">
        <v>2892</v>
      </c>
      <c r="BU518" s="867" t="s">
        <v>609</v>
      </c>
      <c r="BV518" s="870" t="s">
        <v>609</v>
      </c>
    </row>
    <row r="519" spans="1:74" ht="171.75" x14ac:dyDescent="0.25">
      <c r="A519" s="1062"/>
      <c r="B519" s="928"/>
      <c r="C519" s="1179"/>
      <c r="D519" s="828"/>
      <c r="E519" s="831"/>
      <c r="F519" s="834"/>
      <c r="G519" s="804"/>
      <c r="H519" s="837"/>
      <c r="I519" s="798"/>
      <c r="J519" s="840"/>
      <c r="K519" s="843"/>
      <c r="L519" s="804"/>
      <c r="M519" s="874"/>
      <c r="N519" s="804"/>
      <c r="O519" s="804"/>
      <c r="P519" s="868"/>
      <c r="Q519" s="880"/>
      <c r="R519" s="798"/>
      <c r="S519" s="1365"/>
      <c r="T519" s="798"/>
      <c r="U519" s="1365"/>
      <c r="V519" s="798"/>
      <c r="W519" s="1365"/>
      <c r="X519" s="864"/>
      <c r="Y519" s="1365"/>
      <c r="Z519" s="1365"/>
      <c r="AA519" s="852"/>
      <c r="AB519" s="152">
        <v>2</v>
      </c>
      <c r="AC519" s="151" t="s">
        <v>2015</v>
      </c>
      <c r="AD519" s="151">
        <v>2</v>
      </c>
      <c r="AE519" s="151" t="s">
        <v>2018</v>
      </c>
      <c r="AF519" s="147" t="str">
        <f t="shared" si="64"/>
        <v>Probabilidad</v>
      </c>
      <c r="AG519" s="153" t="s">
        <v>216</v>
      </c>
      <c r="AH519" s="760">
        <f t="shared" si="61"/>
        <v>0.25</v>
      </c>
      <c r="AI519" s="153" t="s">
        <v>814</v>
      </c>
      <c r="AJ519" s="760">
        <f t="shared" si="62"/>
        <v>0.25</v>
      </c>
      <c r="AK519" s="149">
        <f t="shared" si="63"/>
        <v>0.5</v>
      </c>
      <c r="AL519" s="154">
        <f>IFERROR(IF(AND(AF518="Probabilidad",AF519="Probabilidad"),(AL518-(+AL518*AK519)),IF(AF519="Probabilidad",(S518-(+S518*AK519)),IF(AF519="Impacto",AL518,""))),"")</f>
        <v>0.28000000000000003</v>
      </c>
      <c r="AM519" s="154">
        <f>IFERROR(IF(AND(AF518="Impacto",AF519="Impacto"),(AM518-(+AM518*AK519)),IF(AF519="Impacto",(Y518-(Y518*AK519)),IF(AF519="Probabilidad",AM518,""))),"")</f>
        <v>0.2</v>
      </c>
      <c r="AN519" s="155" t="s">
        <v>952</v>
      </c>
      <c r="AO519" s="155" t="s">
        <v>296</v>
      </c>
      <c r="AP519" s="155" t="s">
        <v>243</v>
      </c>
      <c r="AQ519" s="155" t="s">
        <v>221</v>
      </c>
      <c r="AR519" s="837"/>
      <c r="AS519" s="855"/>
      <c r="AT519" s="855"/>
      <c r="AU519" s="852"/>
      <c r="AV519" s="855"/>
      <c r="AW519" s="855"/>
      <c r="AX519" s="852"/>
      <c r="AY519" s="852"/>
      <c r="AZ519" s="852"/>
      <c r="BA519" s="798"/>
      <c r="BB519" s="131"/>
      <c r="BC519" s="131"/>
      <c r="BD519" s="175" t="str">
        <f t="shared" si="58"/>
        <v/>
      </c>
      <c r="BE519" s="151"/>
      <c r="BF519" s="151"/>
      <c r="BG519" s="151"/>
      <c r="BH519" s="151"/>
      <c r="BI519" s="131"/>
      <c r="BJ519" s="131"/>
      <c r="BK519" s="131"/>
      <c r="BL519" s="131"/>
      <c r="BM519" s="157"/>
      <c r="BN519" s="157"/>
      <c r="BO519" s="157"/>
      <c r="BP519" s="157"/>
      <c r="BQ519" s="158" t="str">
        <f t="shared" si="59"/>
        <v/>
      </c>
      <c r="BR519" s="762" t="str">
        <f t="shared" si="60"/>
        <v/>
      </c>
      <c r="BS519" s="819"/>
      <c r="BT519" s="868"/>
      <c r="BU519" s="868"/>
      <c r="BV519" s="871"/>
    </row>
    <row r="520" spans="1:74" ht="171.75" x14ac:dyDescent="0.25">
      <c r="A520" s="1062"/>
      <c r="B520" s="928"/>
      <c r="C520" s="1179"/>
      <c r="D520" s="828"/>
      <c r="E520" s="831"/>
      <c r="F520" s="834"/>
      <c r="G520" s="804"/>
      <c r="H520" s="837"/>
      <c r="I520" s="798"/>
      <c r="J520" s="840"/>
      <c r="K520" s="843"/>
      <c r="L520" s="804"/>
      <c r="M520" s="874"/>
      <c r="N520" s="804"/>
      <c r="O520" s="804"/>
      <c r="P520" s="868"/>
      <c r="Q520" s="880"/>
      <c r="R520" s="798"/>
      <c r="S520" s="1365"/>
      <c r="T520" s="798"/>
      <c r="U520" s="1365"/>
      <c r="V520" s="798"/>
      <c r="W520" s="1365"/>
      <c r="X520" s="864"/>
      <c r="Y520" s="1365"/>
      <c r="Z520" s="1365"/>
      <c r="AA520" s="852"/>
      <c r="AB520" s="152">
        <v>3</v>
      </c>
      <c r="AC520" s="132" t="s">
        <v>2121</v>
      </c>
      <c r="AD520" s="132">
        <v>2</v>
      </c>
      <c r="AE520" s="132" t="s">
        <v>2090</v>
      </c>
      <c r="AF520" s="173" t="s">
        <v>1247</v>
      </c>
      <c r="AG520" s="155" t="s">
        <v>216</v>
      </c>
      <c r="AH520" s="760">
        <v>0.25</v>
      </c>
      <c r="AI520" s="155" t="s">
        <v>814</v>
      </c>
      <c r="AJ520" s="760">
        <v>0.25</v>
      </c>
      <c r="AK520" s="149">
        <v>0.5</v>
      </c>
      <c r="AL520" s="154">
        <v>0.14000000000000001</v>
      </c>
      <c r="AM520" s="154">
        <v>0.2</v>
      </c>
      <c r="AN520" s="155" t="s">
        <v>952</v>
      </c>
      <c r="AO520" s="155" t="s">
        <v>296</v>
      </c>
      <c r="AP520" s="155" t="s">
        <v>243</v>
      </c>
      <c r="AQ520" s="155" t="s">
        <v>221</v>
      </c>
      <c r="AR520" s="837"/>
      <c r="AS520" s="855"/>
      <c r="AT520" s="855"/>
      <c r="AU520" s="852"/>
      <c r="AV520" s="855"/>
      <c r="AW520" s="855"/>
      <c r="AX520" s="852"/>
      <c r="AY520" s="852"/>
      <c r="AZ520" s="852"/>
      <c r="BA520" s="798"/>
      <c r="BB520" s="131"/>
      <c r="BC520" s="131"/>
      <c r="BD520" s="175" t="str">
        <f t="shared" si="58"/>
        <v/>
      </c>
      <c r="BE520" s="151"/>
      <c r="BF520" s="151"/>
      <c r="BG520" s="151"/>
      <c r="BH520" s="151"/>
      <c r="BI520" s="131"/>
      <c r="BJ520" s="131"/>
      <c r="BK520" s="131"/>
      <c r="BL520" s="131"/>
      <c r="BM520" s="157"/>
      <c r="BN520" s="157"/>
      <c r="BO520" s="157"/>
      <c r="BP520" s="157"/>
      <c r="BQ520" s="158" t="str">
        <f t="shared" si="59"/>
        <v/>
      </c>
      <c r="BR520" s="762" t="str">
        <f t="shared" si="60"/>
        <v/>
      </c>
      <c r="BS520" s="819"/>
      <c r="BT520" s="868"/>
      <c r="BU520" s="868"/>
      <c r="BV520" s="871"/>
    </row>
    <row r="521" spans="1:74" x14ac:dyDescent="0.25">
      <c r="A521" s="1062"/>
      <c r="B521" s="928"/>
      <c r="C521" s="1179"/>
      <c r="D521" s="828"/>
      <c r="E521" s="831"/>
      <c r="F521" s="834"/>
      <c r="G521" s="804"/>
      <c r="H521" s="837"/>
      <c r="I521" s="798"/>
      <c r="J521" s="840"/>
      <c r="K521" s="843"/>
      <c r="L521" s="804"/>
      <c r="M521" s="874"/>
      <c r="N521" s="804"/>
      <c r="O521" s="804"/>
      <c r="P521" s="868"/>
      <c r="Q521" s="880"/>
      <c r="R521" s="798"/>
      <c r="S521" s="1365"/>
      <c r="T521" s="798"/>
      <c r="U521" s="1365"/>
      <c r="V521" s="798"/>
      <c r="W521" s="1365"/>
      <c r="X521" s="864"/>
      <c r="Y521" s="1365"/>
      <c r="Z521" s="1365"/>
      <c r="AA521" s="852"/>
      <c r="AB521" s="152">
        <v>4</v>
      </c>
      <c r="AC521" s="151"/>
      <c r="AD521" s="151"/>
      <c r="AE521" s="151"/>
      <c r="AF521" s="147" t="str">
        <f t="shared" si="64"/>
        <v/>
      </c>
      <c r="AG521" s="153"/>
      <c r="AH521" s="760" t="str">
        <f t="shared" si="61"/>
        <v/>
      </c>
      <c r="AI521" s="153"/>
      <c r="AJ521" s="760" t="str">
        <f t="shared" si="62"/>
        <v/>
      </c>
      <c r="AK521" s="149" t="str">
        <f t="shared" si="63"/>
        <v/>
      </c>
      <c r="AL521" s="154" t="str">
        <f>IFERROR(IF(AND(AF520="Probabilidad",AF521="Probabilidad"),(AL520-(+AL520*AK521)),IF(AND(AF520="Impacto",AF521="Probabilidad"),(AL519-(+AL519*AK521)),IF(AF521="Impacto",AL520,""))),"")</f>
        <v/>
      </c>
      <c r="AM521" s="174" t="str">
        <f>IFERROR(IF(AND(AF520="Impacto",AF521="Impacto"),(AM520-(+AM520*AK521)),IF(AND(AF520="Probabilidad",AF521="Impacto"),(AM519-(+AM519*AK521)),IF(AF521="Probabilidad",AM520,""))),"")</f>
        <v/>
      </c>
      <c r="AN521" s="155"/>
      <c r="AO521" s="155"/>
      <c r="AP521" s="155"/>
      <c r="AQ521" s="155"/>
      <c r="AR521" s="837"/>
      <c r="AS521" s="855"/>
      <c r="AT521" s="855"/>
      <c r="AU521" s="852"/>
      <c r="AV521" s="855"/>
      <c r="AW521" s="855"/>
      <c r="AX521" s="852"/>
      <c r="AY521" s="852"/>
      <c r="AZ521" s="852"/>
      <c r="BA521" s="798"/>
      <c r="BB521" s="131"/>
      <c r="BC521" s="131"/>
      <c r="BD521" s="175" t="str">
        <f t="shared" si="58"/>
        <v/>
      </c>
      <c r="BE521" s="151"/>
      <c r="BF521" s="151"/>
      <c r="BG521" s="151"/>
      <c r="BH521" s="151"/>
      <c r="BI521" s="131"/>
      <c r="BJ521" s="131"/>
      <c r="BK521" s="131"/>
      <c r="BL521" s="131"/>
      <c r="BM521" s="157"/>
      <c r="BN521" s="157"/>
      <c r="BO521" s="157"/>
      <c r="BP521" s="157"/>
      <c r="BQ521" s="158" t="str">
        <f t="shared" si="59"/>
        <v/>
      </c>
      <c r="BR521" s="762" t="str">
        <f t="shared" si="60"/>
        <v/>
      </c>
      <c r="BS521" s="819"/>
      <c r="BT521" s="868"/>
      <c r="BU521" s="868"/>
      <c r="BV521" s="871"/>
    </row>
    <row r="522" spans="1:74" x14ac:dyDescent="0.25">
      <c r="A522" s="1062"/>
      <c r="B522" s="928"/>
      <c r="C522" s="1179"/>
      <c r="D522" s="828"/>
      <c r="E522" s="831"/>
      <c r="F522" s="834"/>
      <c r="G522" s="804"/>
      <c r="H522" s="837"/>
      <c r="I522" s="798"/>
      <c r="J522" s="840"/>
      <c r="K522" s="843"/>
      <c r="L522" s="804"/>
      <c r="M522" s="874"/>
      <c r="N522" s="804"/>
      <c r="O522" s="804"/>
      <c r="P522" s="868"/>
      <c r="Q522" s="880"/>
      <c r="R522" s="798"/>
      <c r="S522" s="1365"/>
      <c r="T522" s="798"/>
      <c r="U522" s="1365"/>
      <c r="V522" s="798"/>
      <c r="W522" s="1365"/>
      <c r="X522" s="864"/>
      <c r="Y522" s="1365"/>
      <c r="Z522" s="1365"/>
      <c r="AA522" s="852"/>
      <c r="AB522" s="152">
        <v>5</v>
      </c>
      <c r="AC522" s="151"/>
      <c r="AD522" s="151"/>
      <c r="AE522" s="151"/>
      <c r="AF522" s="147" t="str">
        <f t="shared" si="64"/>
        <v/>
      </c>
      <c r="AG522" s="153"/>
      <c r="AH522" s="760" t="str">
        <f t="shared" si="61"/>
        <v/>
      </c>
      <c r="AI522" s="153"/>
      <c r="AJ522" s="760" t="str">
        <f t="shared" si="62"/>
        <v/>
      </c>
      <c r="AK522" s="149" t="str">
        <f t="shared" si="63"/>
        <v/>
      </c>
      <c r="AL522" s="154" t="str">
        <f>IFERROR(IF(AND(AF521="Probabilidad",AF522="Probabilidad"),(AL521-(+AL521*AK522)),IF(AND(AF521="Impacto",AF522="Probabilidad"),(AL520-(+AL520*AK522)),IF(AF522="Impacto",AL521,""))),"")</f>
        <v/>
      </c>
      <c r="AM522" s="154" t="str">
        <f>IFERROR(IF(AND(AF521="Impacto",AF522="Impacto"),(AM521-(+AM521*AK522)),IF(AND(AF521="Probabilidad",AF522="Impacto"),(AM520-(+AM520*AK522)),IF(AF522="Probabilidad",AM521,""))),"")</f>
        <v/>
      </c>
      <c r="AN522" s="155"/>
      <c r="AO522" s="155"/>
      <c r="AP522" s="155"/>
      <c r="AQ522" s="155"/>
      <c r="AR522" s="837"/>
      <c r="AS522" s="855"/>
      <c r="AT522" s="855"/>
      <c r="AU522" s="852"/>
      <c r="AV522" s="855"/>
      <c r="AW522" s="855"/>
      <c r="AX522" s="852"/>
      <c r="AY522" s="852"/>
      <c r="AZ522" s="852"/>
      <c r="BA522" s="798"/>
      <c r="BB522" s="131"/>
      <c r="BC522" s="131"/>
      <c r="BD522" s="175" t="str">
        <f t="shared" si="58"/>
        <v/>
      </c>
      <c r="BE522" s="151"/>
      <c r="BF522" s="151"/>
      <c r="BG522" s="151"/>
      <c r="BH522" s="151"/>
      <c r="BI522" s="131"/>
      <c r="BJ522" s="131"/>
      <c r="BK522" s="131"/>
      <c r="BL522" s="131"/>
      <c r="BM522" s="157"/>
      <c r="BN522" s="157"/>
      <c r="BO522" s="157"/>
      <c r="BP522" s="157"/>
      <c r="BQ522" s="158" t="str">
        <f t="shared" si="59"/>
        <v/>
      </c>
      <c r="BR522" s="762" t="str">
        <f t="shared" si="60"/>
        <v/>
      </c>
      <c r="BS522" s="819"/>
      <c r="BT522" s="868"/>
      <c r="BU522" s="868"/>
      <c r="BV522" s="871"/>
    </row>
    <row r="523" spans="1:74" ht="15.75" thickBot="1" x14ac:dyDescent="0.3">
      <c r="A523" s="1062"/>
      <c r="B523" s="928"/>
      <c r="C523" s="1179"/>
      <c r="D523" s="829"/>
      <c r="E523" s="832"/>
      <c r="F523" s="835"/>
      <c r="G523" s="805"/>
      <c r="H523" s="838"/>
      <c r="I523" s="799"/>
      <c r="J523" s="841"/>
      <c r="K523" s="844"/>
      <c r="L523" s="805"/>
      <c r="M523" s="875"/>
      <c r="N523" s="805"/>
      <c r="O523" s="805"/>
      <c r="P523" s="869"/>
      <c r="Q523" s="881"/>
      <c r="R523" s="799"/>
      <c r="S523" s="1366"/>
      <c r="T523" s="799"/>
      <c r="U523" s="1366"/>
      <c r="V523" s="799"/>
      <c r="W523" s="1366"/>
      <c r="X523" s="865"/>
      <c r="Y523" s="1366"/>
      <c r="Z523" s="1366"/>
      <c r="AA523" s="853"/>
      <c r="AB523" s="164">
        <v>6</v>
      </c>
      <c r="AC523" s="162"/>
      <c r="AD523" s="162"/>
      <c r="AE523" s="162"/>
      <c r="AF523" s="177" t="str">
        <f t="shared" si="64"/>
        <v/>
      </c>
      <c r="AG523" s="165"/>
      <c r="AH523" s="763" t="str">
        <f t="shared" si="61"/>
        <v/>
      </c>
      <c r="AI523" s="165"/>
      <c r="AJ523" s="763" t="str">
        <f t="shared" si="62"/>
        <v/>
      </c>
      <c r="AK523" s="166" t="str">
        <f t="shared" si="63"/>
        <v/>
      </c>
      <c r="AL523" s="154" t="str">
        <f>IFERROR(IF(AND(AF522="Probabilidad",AF523="Probabilidad"),(AL522-(+AL522*AK523)),IF(AND(AF522="Impacto",AF523="Probabilidad"),(AL521-(+AL521*AK523)),IF(AF523="Impacto",AL522,""))),"")</f>
        <v/>
      </c>
      <c r="AM523" s="154" t="str">
        <f>IFERROR(IF(AND(AF522="Impacto",AF523="Impacto"),(AM522-(+AM522*AK523)),IF(AND(AF522="Probabilidad",AF523="Impacto"),(AM521-(+AM521*AK523)),IF(AF523="Probabilidad",AM522,""))),"")</f>
        <v/>
      </c>
      <c r="AN523" s="52"/>
      <c r="AO523" s="52"/>
      <c r="AP523" s="52"/>
      <c r="AQ523" s="52"/>
      <c r="AR523" s="838"/>
      <c r="AS523" s="856"/>
      <c r="AT523" s="856"/>
      <c r="AU523" s="853"/>
      <c r="AV523" s="856"/>
      <c r="AW523" s="856"/>
      <c r="AX523" s="853"/>
      <c r="AY523" s="853"/>
      <c r="AZ523" s="853"/>
      <c r="BA523" s="799"/>
      <c r="BB523" s="169"/>
      <c r="BC523" s="169"/>
      <c r="BD523" s="178" t="str">
        <f t="shared" si="58"/>
        <v/>
      </c>
      <c r="BE523" s="162"/>
      <c r="BF523" s="162"/>
      <c r="BG523" s="162"/>
      <c r="BH523" s="162"/>
      <c r="BI523" s="169"/>
      <c r="BJ523" s="169"/>
      <c r="BK523" s="169"/>
      <c r="BL523" s="169"/>
      <c r="BM523" s="170"/>
      <c r="BN523" s="170"/>
      <c r="BO523" s="170"/>
      <c r="BP523" s="170"/>
      <c r="BQ523" s="171" t="str">
        <f t="shared" si="59"/>
        <v/>
      </c>
      <c r="BR523" s="764" t="str">
        <f t="shared" si="60"/>
        <v/>
      </c>
      <c r="BS523" s="820"/>
      <c r="BT523" s="869"/>
      <c r="BU523" s="869"/>
      <c r="BV523" s="872"/>
    </row>
    <row r="524" spans="1:74" ht="117.75" customHeight="1" x14ac:dyDescent="0.25">
      <c r="A524" s="1062"/>
      <c r="B524" s="928"/>
      <c r="C524" s="1179"/>
      <c r="D524" s="827" t="s">
        <v>1533</v>
      </c>
      <c r="E524" s="830" t="s">
        <v>1083</v>
      </c>
      <c r="F524" s="833">
        <v>9</v>
      </c>
      <c r="G524" s="803" t="s">
        <v>2138</v>
      </c>
      <c r="H524" s="836" t="s">
        <v>1376</v>
      </c>
      <c r="I524" s="797" t="s">
        <v>1347</v>
      </c>
      <c r="J524" s="839" t="s">
        <v>3057</v>
      </c>
      <c r="K524" s="842" t="s">
        <v>324</v>
      </c>
      <c r="L524" s="803" t="s">
        <v>618</v>
      </c>
      <c r="M524" s="873" t="s">
        <v>1535</v>
      </c>
      <c r="N524" s="803" t="s">
        <v>2139</v>
      </c>
      <c r="O524" s="803" t="s">
        <v>2140</v>
      </c>
      <c r="P524" s="867" t="s">
        <v>609</v>
      </c>
      <c r="Q524" s="879" t="s">
        <v>609</v>
      </c>
      <c r="R524" s="797" t="s">
        <v>252</v>
      </c>
      <c r="S524" s="1364">
        <f>IF(R524="Muy Alta",100%,IF(R524="Alta",80%,IF(R524="Media",60%,IF(R524="Baja",40%,IF(R524="Muy Baja",20%,"")))))</f>
        <v>0.4</v>
      </c>
      <c r="T524" s="797" t="s">
        <v>328</v>
      </c>
      <c r="U524" s="1364">
        <f>IF(T524="Catastrófico",100%,IF(T524="Mayor",80%,IF(T524="Moderado",60%,IF(T524="Menor",40%,IF(T524="Leve",20%,"")))))</f>
        <v>0.2</v>
      </c>
      <c r="V524" s="797" t="s">
        <v>253</v>
      </c>
      <c r="W524" s="1364">
        <f>IF(V524="Catastrófico",100%,IF(V524="Mayor",80%,IF(V524="Moderado",60%,IF(V524="Menor",40%,IF(V524="Leve",20%,"")))))</f>
        <v>0.4</v>
      </c>
      <c r="X524" s="863" t="str">
        <f>IF(Y524=100%,"Catastrófico",IF(Y524=80%,"Mayor",IF(Y524=60%,"Moderado",IF(Y524=40%,"Menor",IF(Y524=20%,"Leve","")))))</f>
        <v>Menor</v>
      </c>
      <c r="Y524" s="1364">
        <f>IF(AND(U524="",W524=""),"",MAX(U524,W524))</f>
        <v>0.4</v>
      </c>
      <c r="Z524" s="1364" t="str">
        <f>CONCATENATE(R524,X524)</f>
        <v>BajaMenor</v>
      </c>
      <c r="AA524" s="851" t="str">
        <f>IF(Z524="Muy AltaLeve","Alto",IF(Z524="Muy AltaMenor","Alto",IF(Z524="Muy AltaModerado","Alto",IF(Z524="Muy AltaMayor","Alto",IF(Z524="Muy AltaCatastrófico","Extremo",IF(Z524="AltaLeve","Moderado",IF(Z524="AltaMenor","Moderado",IF(Z524="AltaModerado","Alto",IF(Z524="AltaMayor","Alto",IF(Z524="AltaCatastrófico","Extremo",IF(Z524="MediaLeve","Moderado",IF(Z524="MediaMenor","Moderado",IF(Z524="MediaModerado","Moderado",IF(Z524="MediaMayor","Alto",IF(Z524="MediaCatastrófico","Extremo",IF(Z524="BajaLeve","Bajo",IF(Z524="BajaMenor","Moderado",IF(Z524="BajaModerado","Moderado",IF(Z524="BajaMayor","Alto",IF(Z524="BajaCatastrófico","Extremo",IF(Z524="Muy BajaLeve","Bajo",IF(Z524="Muy BajaMenor","Bajo",IF(Z524="Muy BajaModerado","Moderado",IF(Z524="Muy BajaMayor","Alto",IF(Z524="Muy BajaCatastrófico","Extremo","")))))))))))))))))))))))))</f>
        <v>Moderado</v>
      </c>
      <c r="AB524" s="98">
        <v>1</v>
      </c>
      <c r="AC524" s="180" t="s">
        <v>1709</v>
      </c>
      <c r="AD524" s="9">
        <v>2</v>
      </c>
      <c r="AE524" s="9" t="s">
        <v>1875</v>
      </c>
      <c r="AF524" s="234" t="str">
        <f t="shared" si="64"/>
        <v>Probabilidad</v>
      </c>
      <c r="AG524" s="235" t="s">
        <v>216</v>
      </c>
      <c r="AH524" s="759">
        <f t="shared" si="61"/>
        <v>0.25</v>
      </c>
      <c r="AI524" s="235" t="s">
        <v>217</v>
      </c>
      <c r="AJ524" s="759">
        <f t="shared" si="62"/>
        <v>0.15</v>
      </c>
      <c r="AK524" s="102">
        <f t="shared" si="63"/>
        <v>0.4</v>
      </c>
      <c r="AL524" s="101">
        <f>IFERROR(IF(AF524="Probabilidad",(S524-(+S524*AK524)),IF(AF524="Impacto",S524,"")),"")</f>
        <v>0.24</v>
      </c>
      <c r="AM524" s="101">
        <f>IFERROR(IF(AF524="Impacto",(Y524-(+Y524*AK524)),IF(AF524="Probabilidad",Y524,"")),"")</f>
        <v>0.4</v>
      </c>
      <c r="AN524" s="51" t="s">
        <v>952</v>
      </c>
      <c r="AO524" s="51" t="s">
        <v>247</v>
      </c>
      <c r="AP524" s="51" t="s">
        <v>243</v>
      </c>
      <c r="AQ524" s="51" t="s">
        <v>221</v>
      </c>
      <c r="AR524" s="866" t="s">
        <v>2141</v>
      </c>
      <c r="AS524" s="854">
        <f>S524</f>
        <v>0.4</v>
      </c>
      <c r="AT524" s="854">
        <f>IF(AL524="","",MIN(AL524:AL529))</f>
        <v>0.14399999999999999</v>
      </c>
      <c r="AU524" s="851" t="str">
        <f>IFERROR(IF(AT524="","",IF(AT524&lt;=0.2,"Muy Baja",IF(AT524&lt;=0.4,"Baja",IF(AT524&lt;=0.6,"Media",IF(AT524&lt;=0.8,"Alta","Muy Alta"))))),"")</f>
        <v>Muy Baja</v>
      </c>
      <c r="AV524" s="854">
        <f>Y524</f>
        <v>0.4</v>
      </c>
      <c r="AW524" s="854">
        <f>IF(AM524="","",MIN(AM524:AM529))</f>
        <v>0.4</v>
      </c>
      <c r="AX524" s="851" t="str">
        <f>IFERROR(IF(AW524="","",IF(AW524&lt;=0.2,"Leve",IF(AW524&lt;=0.4,"Menor",IF(AW524&lt;=0.6,"Moderado",IF(AW524&lt;=0.8,"Mayor","Catastrófico"))))),"")</f>
        <v>Menor</v>
      </c>
      <c r="AY524" s="851" t="str">
        <f>AA524</f>
        <v>Moderado</v>
      </c>
      <c r="AZ524" s="851" t="str">
        <f>IFERROR(IF(OR(AND(AU524="Muy Baja",AX524="Leve"),AND(AU524="Muy Baja",AX524="Menor"),AND(AU524="Baja",AX524="Leve")),"Bajo",IF(OR(AND(AU524="Muy baja",AX524="Moderado"),AND(AU524="Baja",AX524="Menor"),AND(AU524="Baja",AX524="Moderado"),AND(AU524="Media",AX524="Leve"),AND(AU524="Media",AX524="Menor"),AND(AU524="Media",AX524="Moderado"),AND(AU524="Alta",AX524="Leve"),AND(AU524="Alta",AX524="Menor")),"Moderado",IF(OR(AND(AU524="Muy Baja",AX524="Mayor"),AND(AU524="Baja",AX524="Mayor"),AND(AU524="Media",AX524="Mayor"),AND(AU524="Alta",AX524="Moderado"),AND(AU524="Alta",AX524="Mayor"),AND(AU524="Muy Alta",AX524="Leve"),AND(AU524="Muy Alta",AX524="Menor"),AND(AU524="Muy Alta",AX524="Moderado"),AND(AU524="Muy Alta",AX524="Mayor")),"Alto",IF(OR(AND(AU524="Muy Baja",AX524="Catastrófico"),AND(AU524="Baja",AX524="Catastrófico"),AND(AU524="Media",AX524="Catastrófico"),AND(AU524="Alta",AX524="Catastrófico"),AND(AU524="Muy Alta",AX524="Catastrófico")),"Extremo","")))),"")</f>
        <v>Bajo</v>
      </c>
      <c r="BA524" s="797" t="s">
        <v>257</v>
      </c>
      <c r="BB524" s="47"/>
      <c r="BC524" s="47"/>
      <c r="BD524" s="104" t="str">
        <f t="shared" si="58"/>
        <v/>
      </c>
      <c r="BE524" s="9"/>
      <c r="BF524" s="9"/>
      <c r="BG524" s="9"/>
      <c r="BH524" s="9"/>
      <c r="BI524" s="47"/>
      <c r="BJ524" s="47"/>
      <c r="BK524" s="47"/>
      <c r="BL524" s="47"/>
      <c r="BM524" s="49"/>
      <c r="BN524" s="49"/>
      <c r="BO524" s="49"/>
      <c r="BP524" s="49"/>
      <c r="BQ524" s="105" t="str">
        <f t="shared" si="59"/>
        <v/>
      </c>
      <c r="BR524" s="761" t="str">
        <f t="shared" si="60"/>
        <v/>
      </c>
      <c r="BS524" s="818" t="s">
        <v>609</v>
      </c>
      <c r="BT524" s="867" t="s">
        <v>2892</v>
      </c>
      <c r="BU524" s="867" t="s">
        <v>609</v>
      </c>
      <c r="BV524" s="870" t="s">
        <v>609</v>
      </c>
    </row>
    <row r="525" spans="1:74" ht="171.75" x14ac:dyDescent="0.25">
      <c r="A525" s="1062"/>
      <c r="B525" s="928"/>
      <c r="C525" s="1179"/>
      <c r="D525" s="828"/>
      <c r="E525" s="831"/>
      <c r="F525" s="834"/>
      <c r="G525" s="804"/>
      <c r="H525" s="837"/>
      <c r="I525" s="798"/>
      <c r="J525" s="840"/>
      <c r="K525" s="843"/>
      <c r="L525" s="804"/>
      <c r="M525" s="874"/>
      <c r="N525" s="804"/>
      <c r="O525" s="804"/>
      <c r="P525" s="868"/>
      <c r="Q525" s="880"/>
      <c r="R525" s="798"/>
      <c r="S525" s="1365"/>
      <c r="T525" s="798"/>
      <c r="U525" s="1365"/>
      <c r="V525" s="798"/>
      <c r="W525" s="1365"/>
      <c r="X525" s="864"/>
      <c r="Y525" s="1365"/>
      <c r="Z525" s="1365"/>
      <c r="AA525" s="852"/>
      <c r="AB525" s="152">
        <v>2</v>
      </c>
      <c r="AC525" s="151" t="s">
        <v>1877</v>
      </c>
      <c r="AD525" s="151">
        <v>1.3</v>
      </c>
      <c r="AE525" s="151" t="s">
        <v>2062</v>
      </c>
      <c r="AF525" s="147" t="str">
        <f t="shared" si="64"/>
        <v>Probabilidad</v>
      </c>
      <c r="AG525" s="153" t="s">
        <v>1794</v>
      </c>
      <c r="AH525" s="760">
        <f t="shared" si="61"/>
        <v>0.25</v>
      </c>
      <c r="AI525" s="153" t="s">
        <v>1939</v>
      </c>
      <c r="AJ525" s="760">
        <f t="shared" si="62"/>
        <v>0.15</v>
      </c>
      <c r="AK525" s="149">
        <f t="shared" si="63"/>
        <v>0.4</v>
      </c>
      <c r="AL525" s="154">
        <f>IFERROR(IF(AND(AF524="Probabilidad",AF525="Probabilidad"),(AL524-(+AL524*AK525)),IF(AF525="Probabilidad",(S524-(+S524*AK525)),IF(AF525="Impacto",AL524,""))),"")</f>
        <v>0.14399999999999999</v>
      </c>
      <c r="AM525" s="154">
        <f>IFERROR(IF(AND(AF524="Impacto",AF525="Impacto"),(AM524-(+AM524*AK525)),IF(AF525="Impacto",(Y524-(Y524*AK525)),IF(AF525="Probabilidad",AM524,""))),"")</f>
        <v>0.4</v>
      </c>
      <c r="AN525" s="155" t="s">
        <v>218</v>
      </c>
      <c r="AO525" s="155" t="s">
        <v>296</v>
      </c>
      <c r="AP525" s="155" t="s">
        <v>243</v>
      </c>
      <c r="AQ525" s="155" t="s">
        <v>221</v>
      </c>
      <c r="AR525" s="837"/>
      <c r="AS525" s="855"/>
      <c r="AT525" s="855"/>
      <c r="AU525" s="852"/>
      <c r="AV525" s="855"/>
      <c r="AW525" s="855"/>
      <c r="AX525" s="852"/>
      <c r="AY525" s="852"/>
      <c r="AZ525" s="852"/>
      <c r="BA525" s="798"/>
      <c r="BB525" s="131"/>
      <c r="BC525" s="131"/>
      <c r="BD525" s="175" t="str">
        <f t="shared" si="58"/>
        <v/>
      </c>
      <c r="BE525" s="151"/>
      <c r="BF525" s="151"/>
      <c r="BG525" s="151"/>
      <c r="BH525" s="151"/>
      <c r="BI525" s="131"/>
      <c r="BJ525" s="131"/>
      <c r="BK525" s="131"/>
      <c r="BL525" s="131"/>
      <c r="BM525" s="157"/>
      <c r="BN525" s="157"/>
      <c r="BO525" s="157"/>
      <c r="BP525" s="157"/>
      <c r="BQ525" s="158" t="str">
        <f t="shared" si="59"/>
        <v/>
      </c>
      <c r="BR525" s="762" t="str">
        <f t="shared" si="60"/>
        <v/>
      </c>
      <c r="BS525" s="819"/>
      <c r="BT525" s="868"/>
      <c r="BU525" s="868"/>
      <c r="BV525" s="871"/>
    </row>
    <row r="526" spans="1:74" x14ac:dyDescent="0.25">
      <c r="A526" s="1062"/>
      <c r="B526" s="928"/>
      <c r="C526" s="1179"/>
      <c r="D526" s="828"/>
      <c r="E526" s="831"/>
      <c r="F526" s="834"/>
      <c r="G526" s="804"/>
      <c r="H526" s="837"/>
      <c r="I526" s="798"/>
      <c r="J526" s="840"/>
      <c r="K526" s="843"/>
      <c r="L526" s="804"/>
      <c r="M526" s="874"/>
      <c r="N526" s="804"/>
      <c r="O526" s="804"/>
      <c r="P526" s="868"/>
      <c r="Q526" s="880"/>
      <c r="R526" s="798"/>
      <c r="S526" s="1365"/>
      <c r="T526" s="798"/>
      <c r="U526" s="1365"/>
      <c r="V526" s="798"/>
      <c r="W526" s="1365"/>
      <c r="X526" s="864"/>
      <c r="Y526" s="1365"/>
      <c r="Z526" s="1365"/>
      <c r="AA526" s="852"/>
      <c r="AB526" s="152">
        <v>3</v>
      </c>
      <c r="AC526" s="151"/>
      <c r="AD526" s="151"/>
      <c r="AE526" s="151"/>
      <c r="AF526" s="147" t="str">
        <f t="shared" si="64"/>
        <v/>
      </c>
      <c r="AG526" s="153"/>
      <c r="AH526" s="760" t="str">
        <f t="shared" si="61"/>
        <v/>
      </c>
      <c r="AI526" s="153"/>
      <c r="AJ526" s="760" t="str">
        <f t="shared" si="62"/>
        <v/>
      </c>
      <c r="AK526" s="149" t="str">
        <f t="shared" si="63"/>
        <v/>
      </c>
      <c r="AL526" s="154" t="str">
        <f>IFERROR(IF(AND(AF525="Probabilidad",AF526="Probabilidad"),(AL525-(+AL525*AK526)),IF(AND(AF525="Impacto",AF526="Probabilidad"),(AL524-(+AL524*AK526)),IF(AF526="Impacto",AL525,""))),"")</f>
        <v/>
      </c>
      <c r="AM526" s="154" t="str">
        <f>IFERROR(IF(AND(AF525="Impacto",AF526="Impacto"),(AM525-(+AM525*AK526)),IF(AND(AF525="Probabilidad",AF526="Impacto"),(AM524-(+AM524*AK526)),IF(AF526="Probabilidad",AM525,""))),"")</f>
        <v/>
      </c>
      <c r="AN526" s="155"/>
      <c r="AO526" s="155"/>
      <c r="AP526" s="155"/>
      <c r="AQ526" s="155"/>
      <c r="AR526" s="837"/>
      <c r="AS526" s="855"/>
      <c r="AT526" s="855"/>
      <c r="AU526" s="852"/>
      <c r="AV526" s="855"/>
      <c r="AW526" s="855"/>
      <c r="AX526" s="852"/>
      <c r="AY526" s="852"/>
      <c r="AZ526" s="852"/>
      <c r="BA526" s="798"/>
      <c r="BB526" s="131"/>
      <c r="BC526" s="131"/>
      <c r="BD526" s="175" t="str">
        <f t="shared" si="58"/>
        <v/>
      </c>
      <c r="BE526" s="151"/>
      <c r="BF526" s="151"/>
      <c r="BG526" s="151"/>
      <c r="BH526" s="151"/>
      <c r="BI526" s="131"/>
      <c r="BJ526" s="131"/>
      <c r="BK526" s="131"/>
      <c r="BL526" s="131"/>
      <c r="BM526" s="157"/>
      <c r="BN526" s="157"/>
      <c r="BO526" s="157"/>
      <c r="BP526" s="157"/>
      <c r="BQ526" s="158" t="str">
        <f t="shared" si="59"/>
        <v/>
      </c>
      <c r="BR526" s="762" t="str">
        <f t="shared" si="60"/>
        <v/>
      </c>
      <c r="BS526" s="819"/>
      <c r="BT526" s="868"/>
      <c r="BU526" s="868"/>
      <c r="BV526" s="871"/>
    </row>
    <row r="527" spans="1:74" x14ac:dyDescent="0.25">
      <c r="A527" s="1062"/>
      <c r="B527" s="928"/>
      <c r="C527" s="1179"/>
      <c r="D527" s="828"/>
      <c r="E527" s="831"/>
      <c r="F527" s="834"/>
      <c r="G527" s="804"/>
      <c r="H527" s="837"/>
      <c r="I527" s="798"/>
      <c r="J527" s="840"/>
      <c r="K527" s="843"/>
      <c r="L527" s="804"/>
      <c r="M527" s="874"/>
      <c r="N527" s="804"/>
      <c r="O527" s="804"/>
      <c r="P527" s="868"/>
      <c r="Q527" s="880"/>
      <c r="R527" s="798"/>
      <c r="S527" s="1365"/>
      <c r="T527" s="798"/>
      <c r="U527" s="1365"/>
      <c r="V527" s="798"/>
      <c r="W527" s="1365"/>
      <c r="X527" s="864"/>
      <c r="Y527" s="1365"/>
      <c r="Z527" s="1365"/>
      <c r="AA527" s="852"/>
      <c r="AB527" s="152">
        <v>4</v>
      </c>
      <c r="AC527" s="151"/>
      <c r="AD527" s="151"/>
      <c r="AE527" s="151"/>
      <c r="AF527" s="147" t="str">
        <f t="shared" si="64"/>
        <v/>
      </c>
      <c r="AG527" s="153"/>
      <c r="AH527" s="760" t="str">
        <f t="shared" si="61"/>
        <v/>
      </c>
      <c r="AI527" s="153"/>
      <c r="AJ527" s="760" t="str">
        <f t="shared" si="62"/>
        <v/>
      </c>
      <c r="AK527" s="149" t="str">
        <f t="shared" si="63"/>
        <v/>
      </c>
      <c r="AL527" s="154" t="str">
        <f>IFERROR(IF(AND(AF526="Probabilidad",AF527="Probabilidad"),(AL526-(+AL526*AK527)),IF(AND(AF526="Impacto",AF527="Probabilidad"),(AL525-(+AL525*AK527)),IF(AF527="Impacto",AL526,""))),"")</f>
        <v/>
      </c>
      <c r="AM527" s="154" t="str">
        <f>IFERROR(IF(AND(AF526="Impacto",AF527="Impacto"),(AM526-(+AM526*AK527)),IF(AND(AF526="Probabilidad",AF527="Impacto"),(AM525-(+AM525*AK527)),IF(AF527="Probabilidad",AM526,""))),"")</f>
        <v/>
      </c>
      <c r="AN527" s="155"/>
      <c r="AO527" s="155"/>
      <c r="AP527" s="155"/>
      <c r="AQ527" s="155"/>
      <c r="AR527" s="837"/>
      <c r="AS527" s="855"/>
      <c r="AT527" s="855"/>
      <c r="AU527" s="852"/>
      <c r="AV527" s="855"/>
      <c r="AW527" s="855"/>
      <c r="AX527" s="852"/>
      <c r="AY527" s="852"/>
      <c r="AZ527" s="852"/>
      <c r="BA527" s="798"/>
      <c r="BB527" s="131"/>
      <c r="BC527" s="131"/>
      <c r="BD527" s="175" t="str">
        <f t="shared" si="58"/>
        <v/>
      </c>
      <c r="BE527" s="151"/>
      <c r="BF527" s="151"/>
      <c r="BG527" s="151"/>
      <c r="BH527" s="151"/>
      <c r="BI527" s="131"/>
      <c r="BJ527" s="131"/>
      <c r="BK527" s="131"/>
      <c r="BL527" s="131"/>
      <c r="BM527" s="157"/>
      <c r="BN527" s="157"/>
      <c r="BO527" s="157"/>
      <c r="BP527" s="157"/>
      <c r="BQ527" s="158" t="str">
        <f t="shared" si="59"/>
        <v/>
      </c>
      <c r="BR527" s="762" t="str">
        <f t="shared" si="60"/>
        <v/>
      </c>
      <c r="BS527" s="819"/>
      <c r="BT527" s="868"/>
      <c r="BU527" s="868"/>
      <c r="BV527" s="871"/>
    </row>
    <row r="528" spans="1:74" x14ac:dyDescent="0.25">
      <c r="A528" s="1062"/>
      <c r="B528" s="928"/>
      <c r="C528" s="1179"/>
      <c r="D528" s="828"/>
      <c r="E528" s="831"/>
      <c r="F528" s="834"/>
      <c r="G528" s="804"/>
      <c r="H528" s="837"/>
      <c r="I528" s="798"/>
      <c r="J528" s="840"/>
      <c r="K528" s="843"/>
      <c r="L528" s="804"/>
      <c r="M528" s="874"/>
      <c r="N528" s="804"/>
      <c r="O528" s="804"/>
      <c r="P528" s="868"/>
      <c r="Q528" s="880"/>
      <c r="R528" s="798"/>
      <c r="S528" s="1365"/>
      <c r="T528" s="798"/>
      <c r="U528" s="1365"/>
      <c r="V528" s="798"/>
      <c r="W528" s="1365"/>
      <c r="X528" s="864"/>
      <c r="Y528" s="1365"/>
      <c r="Z528" s="1365"/>
      <c r="AA528" s="852"/>
      <c r="AB528" s="152">
        <v>5</v>
      </c>
      <c r="AC528" s="151"/>
      <c r="AD528" s="151"/>
      <c r="AE528" s="151"/>
      <c r="AF528" s="147" t="str">
        <f t="shared" si="64"/>
        <v/>
      </c>
      <c r="AG528" s="153"/>
      <c r="AH528" s="760" t="str">
        <f t="shared" si="61"/>
        <v/>
      </c>
      <c r="AI528" s="153"/>
      <c r="AJ528" s="760" t="str">
        <f t="shared" si="62"/>
        <v/>
      </c>
      <c r="AK528" s="149" t="str">
        <f t="shared" si="63"/>
        <v/>
      </c>
      <c r="AL528" s="154" t="str">
        <f>IFERROR(IF(AND(AF527="Probabilidad",AF528="Probabilidad"),(AL527-(+AL527*AK528)),IF(AND(AF527="Impacto",AF528="Probabilidad"),(AL526-(+AL526*AK528)),IF(AF528="Impacto",AL527,""))),"")</f>
        <v/>
      </c>
      <c r="AM528" s="154" t="str">
        <f>IFERROR(IF(AND(AF527="Impacto",AF528="Impacto"),(AM527-(+AM527*AK528)),IF(AND(AF527="Probabilidad",AF528="Impacto"),(AM526-(+AM526*AK528)),IF(AF528="Probabilidad",AM527,""))),"")</f>
        <v/>
      </c>
      <c r="AN528" s="155"/>
      <c r="AO528" s="155"/>
      <c r="AP528" s="155"/>
      <c r="AQ528" s="155"/>
      <c r="AR528" s="837"/>
      <c r="AS528" s="855"/>
      <c r="AT528" s="855"/>
      <c r="AU528" s="852"/>
      <c r="AV528" s="855"/>
      <c r="AW528" s="855"/>
      <c r="AX528" s="852"/>
      <c r="AY528" s="852"/>
      <c r="AZ528" s="852"/>
      <c r="BA528" s="798"/>
      <c r="BB528" s="131"/>
      <c r="BC528" s="131"/>
      <c r="BD528" s="175" t="str">
        <f t="shared" si="58"/>
        <v/>
      </c>
      <c r="BE528" s="151"/>
      <c r="BF528" s="151"/>
      <c r="BG528" s="151"/>
      <c r="BH528" s="151"/>
      <c r="BI528" s="131"/>
      <c r="BJ528" s="131"/>
      <c r="BK528" s="131"/>
      <c r="BL528" s="131"/>
      <c r="BM528" s="157"/>
      <c r="BN528" s="157"/>
      <c r="BO528" s="157"/>
      <c r="BP528" s="157"/>
      <c r="BQ528" s="158" t="str">
        <f t="shared" si="59"/>
        <v/>
      </c>
      <c r="BR528" s="762" t="str">
        <f t="shared" si="60"/>
        <v/>
      </c>
      <c r="BS528" s="819"/>
      <c r="BT528" s="868"/>
      <c r="BU528" s="868"/>
      <c r="BV528" s="871"/>
    </row>
    <row r="529" spans="1:74" ht="15.75" thickBot="1" x14ac:dyDescent="0.3">
      <c r="A529" s="1062"/>
      <c r="B529" s="928"/>
      <c r="C529" s="1179"/>
      <c r="D529" s="829"/>
      <c r="E529" s="832"/>
      <c r="F529" s="835"/>
      <c r="G529" s="805"/>
      <c r="H529" s="838"/>
      <c r="I529" s="799"/>
      <c r="J529" s="841"/>
      <c r="K529" s="844"/>
      <c r="L529" s="805"/>
      <c r="M529" s="875"/>
      <c r="N529" s="805"/>
      <c r="O529" s="805"/>
      <c r="P529" s="869"/>
      <c r="Q529" s="881"/>
      <c r="R529" s="799"/>
      <c r="S529" s="1366"/>
      <c r="T529" s="799"/>
      <c r="U529" s="1366"/>
      <c r="V529" s="799"/>
      <c r="W529" s="1366"/>
      <c r="X529" s="865"/>
      <c r="Y529" s="1366"/>
      <c r="Z529" s="1366"/>
      <c r="AA529" s="853"/>
      <c r="AB529" s="164">
        <v>6</v>
      </c>
      <c r="AC529" s="162"/>
      <c r="AD529" s="162"/>
      <c r="AE529" s="162"/>
      <c r="AF529" s="99" t="str">
        <f t="shared" si="64"/>
        <v/>
      </c>
      <c r="AG529" s="242"/>
      <c r="AH529" s="763" t="str">
        <f t="shared" si="61"/>
        <v/>
      </c>
      <c r="AI529" s="242"/>
      <c r="AJ529" s="763" t="str">
        <f t="shared" si="62"/>
        <v/>
      </c>
      <c r="AK529" s="166" t="str">
        <f t="shared" si="63"/>
        <v/>
      </c>
      <c r="AL529" s="154" t="str">
        <f>IFERROR(IF(AND(AF528="Probabilidad",AF529="Probabilidad"),(AL528-(+AL528*AK529)),IF(AND(AF528="Impacto",AF529="Probabilidad"),(AL527-(+AL527*AK529)),IF(AF529="Impacto",AL528,""))),"")</f>
        <v/>
      </c>
      <c r="AM529" s="154" t="str">
        <f>IFERROR(IF(AND(AF528="Impacto",AF529="Impacto"),(AM528-(+AM528*AK529)),IF(AND(AF528="Probabilidad",AF529="Impacto"),(AM527-(+AM527*AK529)),IF(AF529="Probabilidad",AM528,""))),"")</f>
        <v/>
      </c>
      <c r="AN529" s="52"/>
      <c r="AO529" s="52"/>
      <c r="AP529" s="52"/>
      <c r="AQ529" s="52"/>
      <c r="AR529" s="838"/>
      <c r="AS529" s="856"/>
      <c r="AT529" s="856"/>
      <c r="AU529" s="853"/>
      <c r="AV529" s="856"/>
      <c r="AW529" s="856"/>
      <c r="AX529" s="853"/>
      <c r="AY529" s="853"/>
      <c r="AZ529" s="853"/>
      <c r="BA529" s="799"/>
      <c r="BB529" s="169"/>
      <c r="BC529" s="169"/>
      <c r="BD529" s="178" t="str">
        <f t="shared" si="58"/>
        <v/>
      </c>
      <c r="BE529" s="162"/>
      <c r="BF529" s="162"/>
      <c r="BG529" s="162"/>
      <c r="BH529" s="162"/>
      <c r="BI529" s="169"/>
      <c r="BJ529" s="169"/>
      <c r="BK529" s="169"/>
      <c r="BL529" s="169"/>
      <c r="BM529" s="170"/>
      <c r="BN529" s="170"/>
      <c r="BO529" s="170"/>
      <c r="BP529" s="170"/>
      <c r="BQ529" s="171" t="str">
        <f t="shared" si="59"/>
        <v/>
      </c>
      <c r="BR529" s="764" t="str">
        <f t="shared" si="60"/>
        <v/>
      </c>
      <c r="BS529" s="820"/>
      <c r="BT529" s="869"/>
      <c r="BU529" s="869"/>
      <c r="BV529" s="872"/>
    </row>
    <row r="530" spans="1:74" ht="145.5" customHeight="1" x14ac:dyDescent="0.25">
      <c r="A530" s="1062"/>
      <c r="B530" s="928"/>
      <c r="C530" s="1179"/>
      <c r="D530" s="827" t="s">
        <v>1533</v>
      </c>
      <c r="E530" s="830" t="s">
        <v>1083</v>
      </c>
      <c r="F530" s="833">
        <v>10</v>
      </c>
      <c r="G530" s="803" t="s">
        <v>2138</v>
      </c>
      <c r="H530" s="836" t="s">
        <v>1376</v>
      </c>
      <c r="I530" s="797" t="s">
        <v>1344</v>
      </c>
      <c r="J530" s="839" t="s">
        <v>3058</v>
      </c>
      <c r="K530" s="842" t="s">
        <v>324</v>
      </c>
      <c r="L530" s="803" t="s">
        <v>618</v>
      </c>
      <c r="M530" s="873" t="s">
        <v>1535</v>
      </c>
      <c r="N530" s="803" t="s">
        <v>2142</v>
      </c>
      <c r="O530" s="803" t="s">
        <v>2143</v>
      </c>
      <c r="P530" s="867" t="s">
        <v>609</v>
      </c>
      <c r="Q530" s="879" t="s">
        <v>609</v>
      </c>
      <c r="R530" s="797" t="s">
        <v>252</v>
      </c>
      <c r="S530" s="1364">
        <f>IF(R530="Muy Alta",100%,IF(R530="Alta",80%,IF(R530="Media",60%,IF(R530="Baja",40%,IF(R530="Muy Baja",20%,"")))))</f>
        <v>0.4</v>
      </c>
      <c r="T530" s="797" t="s">
        <v>328</v>
      </c>
      <c r="U530" s="1364">
        <f>IF(T530="Catastrófico",100%,IF(T530="Mayor",80%,IF(T530="Moderado",60%,IF(T530="Menor",40%,IF(T530="Leve",20%,"")))))</f>
        <v>0.2</v>
      </c>
      <c r="V530" s="797" t="s">
        <v>253</v>
      </c>
      <c r="W530" s="1364">
        <f>IF(V530="Catastrófico",100%,IF(V530="Mayor",80%,IF(V530="Moderado",60%,IF(V530="Menor",40%,IF(V530="Leve",20%,"")))))</f>
        <v>0.4</v>
      </c>
      <c r="X530" s="863" t="str">
        <f>IF(Y530=100%,"Catastrófico",IF(Y530=80%,"Mayor",IF(Y530=60%,"Moderado",IF(Y530=40%,"Menor",IF(Y530=20%,"Leve","")))))</f>
        <v>Menor</v>
      </c>
      <c r="Y530" s="1364">
        <f>IF(AND(U530="",W530=""),"",MAX(U530,W530))</f>
        <v>0.4</v>
      </c>
      <c r="Z530" s="1364" t="str">
        <f>CONCATENATE(R530,X530)</f>
        <v>BajaMenor</v>
      </c>
      <c r="AA530" s="851" t="str">
        <f>IF(Z530="Muy AltaLeve","Alto",IF(Z530="Muy AltaMenor","Alto",IF(Z530="Muy AltaModerado","Alto",IF(Z530="Muy AltaMayor","Alto",IF(Z530="Muy AltaCatastrófico","Extremo",IF(Z530="AltaLeve","Moderado",IF(Z530="AltaMenor","Moderado",IF(Z530="AltaModerado","Alto",IF(Z530="AltaMayor","Alto",IF(Z530="AltaCatastrófico","Extremo",IF(Z530="MediaLeve","Moderado",IF(Z530="MediaMenor","Moderado",IF(Z530="MediaModerado","Moderado",IF(Z530="MediaMayor","Alto",IF(Z530="MediaCatastrófico","Extremo",IF(Z530="BajaLeve","Bajo",IF(Z530="BajaMenor","Moderado",IF(Z530="BajaModerado","Moderado",IF(Z530="BajaMayor","Alto",IF(Z530="BajaCatastrófico","Extremo",IF(Z530="Muy BajaLeve","Bajo",IF(Z530="Muy BajaMenor","Bajo",IF(Z530="Muy BajaModerado","Moderado",IF(Z530="Muy BajaMayor","Alto",IF(Z530="Muy BajaCatastrófico","Extremo","")))))))))))))))))))))))))</f>
        <v>Moderado</v>
      </c>
      <c r="AB530" s="98">
        <v>1</v>
      </c>
      <c r="AC530" s="9" t="s">
        <v>2144</v>
      </c>
      <c r="AD530" s="9" t="s">
        <v>1749</v>
      </c>
      <c r="AE530" s="9" t="s">
        <v>1552</v>
      </c>
      <c r="AF530" s="100" t="str">
        <f t="shared" si="64"/>
        <v>Probabilidad</v>
      </c>
      <c r="AG530" s="10" t="s">
        <v>216</v>
      </c>
      <c r="AH530" s="759">
        <f t="shared" si="61"/>
        <v>0.25</v>
      </c>
      <c r="AI530" s="10" t="s">
        <v>217</v>
      </c>
      <c r="AJ530" s="759">
        <f t="shared" si="62"/>
        <v>0.15</v>
      </c>
      <c r="AK530" s="102">
        <f t="shared" si="63"/>
        <v>0.4</v>
      </c>
      <c r="AL530" s="101">
        <f>IFERROR(IF(AF530="Probabilidad",(S530-(+S530*AK530)),IF(AF530="Impacto",S530,"")),"")</f>
        <v>0.24</v>
      </c>
      <c r="AM530" s="101">
        <f>IFERROR(IF(AF530="Impacto",(Y530-(+Y530*AK530)),IF(AF530="Probabilidad",Y530,"")),"")</f>
        <v>0.4</v>
      </c>
      <c r="AN530" s="51" t="s">
        <v>218</v>
      </c>
      <c r="AO530" s="51" t="s">
        <v>475</v>
      </c>
      <c r="AP530" s="51" t="s">
        <v>243</v>
      </c>
      <c r="AQ530" s="51" t="s">
        <v>221</v>
      </c>
      <c r="AR530" s="866" t="s">
        <v>2141</v>
      </c>
      <c r="AS530" s="854">
        <f>S530</f>
        <v>0.4</v>
      </c>
      <c r="AT530" s="854">
        <f>IF(AL530="","",MIN(AL530:AL535))</f>
        <v>7.1999999999999995E-2</v>
      </c>
      <c r="AU530" s="851" t="str">
        <f>IFERROR(IF(AT530="","",IF(AT530&lt;=0.2,"Muy Baja",IF(AT530&lt;=0.4,"Baja",IF(AT530&lt;=0.6,"Media",IF(AT530&lt;=0.8,"Alta","Muy Alta"))))),"")</f>
        <v>Muy Baja</v>
      </c>
      <c r="AV530" s="854">
        <f>Y530</f>
        <v>0.4</v>
      </c>
      <c r="AW530" s="854">
        <f>IF(AM530="","",MIN(AM530:AM535))</f>
        <v>0.30000000000000004</v>
      </c>
      <c r="AX530" s="851" t="str">
        <f>IFERROR(IF(AW530="","",IF(AW530&lt;=0.2,"Leve",IF(AW530&lt;=0.4,"Menor",IF(AW530&lt;=0.6,"Moderado",IF(AW530&lt;=0.8,"Mayor","Catastrófico"))))),"")</f>
        <v>Menor</v>
      </c>
      <c r="AY530" s="851" t="str">
        <f>AA530</f>
        <v>Moderado</v>
      </c>
      <c r="AZ530" s="851" t="str">
        <f>IFERROR(IF(OR(AND(AU530="Muy Baja",AX530="Leve"),AND(AU530="Muy Baja",AX530="Menor"),AND(AU530="Baja",AX530="Leve")),"Bajo",IF(OR(AND(AU530="Muy baja",AX530="Moderado"),AND(AU530="Baja",AX530="Menor"),AND(AU530="Baja",AX530="Moderado"),AND(AU530="Media",AX530="Leve"),AND(AU530="Media",AX530="Menor"),AND(AU530="Media",AX530="Moderado"),AND(AU530="Alta",AX530="Leve"),AND(AU530="Alta",AX530="Menor")),"Moderado",IF(OR(AND(AU530="Muy Baja",AX530="Mayor"),AND(AU530="Baja",AX530="Mayor"),AND(AU530="Media",AX530="Mayor"),AND(AU530="Alta",AX530="Moderado"),AND(AU530="Alta",AX530="Mayor"),AND(AU530="Muy Alta",AX530="Leve"),AND(AU530="Muy Alta",AX530="Menor"),AND(AU530="Muy Alta",AX530="Moderado"),AND(AU530="Muy Alta",AX530="Mayor")),"Alto",IF(OR(AND(AU530="Muy Baja",AX530="Catastrófico"),AND(AU530="Baja",AX530="Catastrófico"),AND(AU530="Media",AX530="Catastrófico"),AND(AU530="Alta",AX530="Catastrófico"),AND(AU530="Muy Alta",AX530="Catastrófico")),"Extremo","")))),"")</f>
        <v>Bajo</v>
      </c>
      <c r="BA530" s="797" t="s">
        <v>257</v>
      </c>
      <c r="BB530" s="47"/>
      <c r="BC530" s="47"/>
      <c r="BD530" s="104" t="str">
        <f t="shared" si="58"/>
        <v/>
      </c>
      <c r="BE530" s="9"/>
      <c r="BF530" s="9"/>
      <c r="BG530" s="9"/>
      <c r="BH530" s="9"/>
      <c r="BI530" s="47"/>
      <c r="BJ530" s="47"/>
      <c r="BK530" s="47"/>
      <c r="BL530" s="47"/>
      <c r="BM530" s="49"/>
      <c r="BN530" s="49"/>
      <c r="BO530" s="49"/>
      <c r="BP530" s="49"/>
      <c r="BQ530" s="105" t="str">
        <f t="shared" si="59"/>
        <v/>
      </c>
      <c r="BR530" s="761" t="str">
        <f t="shared" si="60"/>
        <v/>
      </c>
      <c r="BS530" s="818" t="s">
        <v>609</v>
      </c>
      <c r="BT530" s="867" t="s">
        <v>2892</v>
      </c>
      <c r="BU530" s="867" t="s">
        <v>609</v>
      </c>
      <c r="BV530" s="870" t="s">
        <v>609</v>
      </c>
    </row>
    <row r="531" spans="1:74" ht="145.5" x14ac:dyDescent="0.25">
      <c r="A531" s="1062"/>
      <c r="B531" s="928"/>
      <c r="C531" s="1179"/>
      <c r="D531" s="828"/>
      <c r="E531" s="831"/>
      <c r="F531" s="834"/>
      <c r="G531" s="804"/>
      <c r="H531" s="837"/>
      <c r="I531" s="798"/>
      <c r="J531" s="840"/>
      <c r="K531" s="843"/>
      <c r="L531" s="804"/>
      <c r="M531" s="874"/>
      <c r="N531" s="804"/>
      <c r="O531" s="804"/>
      <c r="P531" s="868"/>
      <c r="Q531" s="880"/>
      <c r="R531" s="798"/>
      <c r="S531" s="1365"/>
      <c r="T531" s="798"/>
      <c r="U531" s="1365"/>
      <c r="V531" s="798"/>
      <c r="W531" s="1365"/>
      <c r="X531" s="864"/>
      <c r="Y531" s="1365"/>
      <c r="Z531" s="1365"/>
      <c r="AA531" s="852"/>
      <c r="AB531" s="152">
        <v>2</v>
      </c>
      <c r="AC531" s="151" t="s">
        <v>1686</v>
      </c>
      <c r="AD531" s="151" t="s">
        <v>1888</v>
      </c>
      <c r="AE531" s="151" t="s">
        <v>2106</v>
      </c>
      <c r="AF531" s="147" t="str">
        <f t="shared" si="64"/>
        <v>Probabilidad</v>
      </c>
      <c r="AG531" s="153" t="s">
        <v>1794</v>
      </c>
      <c r="AH531" s="760">
        <f t="shared" si="61"/>
        <v>0.25</v>
      </c>
      <c r="AI531" s="153" t="s">
        <v>1939</v>
      </c>
      <c r="AJ531" s="760">
        <f t="shared" si="62"/>
        <v>0.15</v>
      </c>
      <c r="AK531" s="149">
        <f t="shared" si="63"/>
        <v>0.4</v>
      </c>
      <c r="AL531" s="154">
        <f>IFERROR(IF(AND(AF530="Probabilidad",AF531="Probabilidad"),(AL530-(+AL530*AK531)),IF(AF531="Probabilidad",(S530-(+S530*AK531)),IF(AF531="Impacto",AL530,""))),"")</f>
        <v>0.14399999999999999</v>
      </c>
      <c r="AM531" s="154">
        <f>IFERROR(IF(AND(AF530="Impacto",AF531="Impacto"),(AM530-(+AM530*AK531)),IF(AF531="Impacto",(Y530-(Y530*AK531)),IF(AF531="Probabilidad",AM530,""))),"")</f>
        <v>0.4</v>
      </c>
      <c r="AN531" s="155" t="s">
        <v>218</v>
      </c>
      <c r="AO531" s="155" t="s">
        <v>475</v>
      </c>
      <c r="AP531" s="155" t="s">
        <v>243</v>
      </c>
      <c r="AQ531" s="155" t="s">
        <v>221</v>
      </c>
      <c r="AR531" s="837"/>
      <c r="AS531" s="855"/>
      <c r="AT531" s="855"/>
      <c r="AU531" s="852"/>
      <c r="AV531" s="855"/>
      <c r="AW531" s="855"/>
      <c r="AX531" s="852"/>
      <c r="AY531" s="852"/>
      <c r="AZ531" s="852"/>
      <c r="BA531" s="798"/>
      <c r="BB531" s="131"/>
      <c r="BC531" s="131"/>
      <c r="BD531" s="175" t="str">
        <f t="shared" si="58"/>
        <v/>
      </c>
      <c r="BE531" s="151"/>
      <c r="BF531" s="151"/>
      <c r="BG531" s="151"/>
      <c r="BH531" s="151"/>
      <c r="BI531" s="131"/>
      <c r="BJ531" s="131"/>
      <c r="BK531" s="131"/>
      <c r="BL531" s="131"/>
      <c r="BM531" s="157"/>
      <c r="BN531" s="157"/>
      <c r="BO531" s="157"/>
      <c r="BP531" s="157"/>
      <c r="BQ531" s="158" t="str">
        <f t="shared" si="59"/>
        <v/>
      </c>
      <c r="BR531" s="762" t="str">
        <f t="shared" si="60"/>
        <v/>
      </c>
      <c r="BS531" s="819"/>
      <c r="BT531" s="868"/>
      <c r="BU531" s="868"/>
      <c r="BV531" s="871"/>
    </row>
    <row r="532" spans="1:74" ht="171.75" x14ac:dyDescent="0.25">
      <c r="A532" s="1062"/>
      <c r="B532" s="928"/>
      <c r="C532" s="1179"/>
      <c r="D532" s="828"/>
      <c r="E532" s="831"/>
      <c r="F532" s="834"/>
      <c r="G532" s="804"/>
      <c r="H532" s="837"/>
      <c r="I532" s="798"/>
      <c r="J532" s="840"/>
      <c r="K532" s="843"/>
      <c r="L532" s="804"/>
      <c r="M532" s="874"/>
      <c r="N532" s="804"/>
      <c r="O532" s="804"/>
      <c r="P532" s="868"/>
      <c r="Q532" s="880"/>
      <c r="R532" s="798"/>
      <c r="S532" s="1365"/>
      <c r="T532" s="798"/>
      <c r="U532" s="1365"/>
      <c r="V532" s="798"/>
      <c r="W532" s="1365"/>
      <c r="X532" s="864"/>
      <c r="Y532" s="1365"/>
      <c r="Z532" s="1365"/>
      <c r="AA532" s="852"/>
      <c r="AB532" s="152">
        <v>3</v>
      </c>
      <c r="AC532" s="151" t="s">
        <v>2145</v>
      </c>
      <c r="AD532" s="151">
        <v>4</v>
      </c>
      <c r="AE532" s="151" t="s">
        <v>278</v>
      </c>
      <c r="AF532" s="147" t="str">
        <f t="shared" si="64"/>
        <v>Impacto</v>
      </c>
      <c r="AG532" s="153" t="s">
        <v>267</v>
      </c>
      <c r="AH532" s="760">
        <f t="shared" si="61"/>
        <v>0.1</v>
      </c>
      <c r="AI532" s="153" t="s">
        <v>217</v>
      </c>
      <c r="AJ532" s="760">
        <f t="shared" si="62"/>
        <v>0.15</v>
      </c>
      <c r="AK532" s="149">
        <f t="shared" si="63"/>
        <v>0.25</v>
      </c>
      <c r="AL532" s="154">
        <f>IFERROR(IF(AND(AF531="Probabilidad",AF532="Probabilidad"),(AL531-(+AL531*AK532)),IF(AND(AF531="Impacto",AF532="Probabilidad"),(AL530-(+AL530*AK532)),IF(AF532="Impacto",AL531,""))),"")</f>
        <v>0.14399999999999999</v>
      </c>
      <c r="AM532" s="154">
        <f>IFERROR(IF(AND(AF531="Impacto",AF532="Impacto"),(AM531-(+AM531*AK532)),IF(AND(AF531="Probabilidad",AF532="Impacto"),(AM530-(+AM530*AK532)),IF(AF532="Probabilidad",AM531,""))),"")</f>
        <v>0.30000000000000004</v>
      </c>
      <c r="AN532" s="155" t="s">
        <v>1286</v>
      </c>
      <c r="AO532" s="155" t="s">
        <v>296</v>
      </c>
      <c r="AP532" s="155" t="s">
        <v>243</v>
      </c>
      <c r="AQ532" s="155" t="s">
        <v>221</v>
      </c>
      <c r="AR532" s="837"/>
      <c r="AS532" s="855"/>
      <c r="AT532" s="855"/>
      <c r="AU532" s="852"/>
      <c r="AV532" s="855"/>
      <c r="AW532" s="855"/>
      <c r="AX532" s="852"/>
      <c r="AY532" s="852"/>
      <c r="AZ532" s="852"/>
      <c r="BA532" s="798"/>
      <c r="BB532" s="131"/>
      <c r="BC532" s="131"/>
      <c r="BD532" s="175" t="str">
        <f t="shared" si="58"/>
        <v/>
      </c>
      <c r="BE532" s="151"/>
      <c r="BF532" s="151"/>
      <c r="BG532" s="151"/>
      <c r="BH532" s="151"/>
      <c r="BI532" s="131"/>
      <c r="BJ532" s="131"/>
      <c r="BK532" s="131"/>
      <c r="BL532" s="131"/>
      <c r="BM532" s="157"/>
      <c r="BN532" s="157"/>
      <c r="BO532" s="157"/>
      <c r="BP532" s="157"/>
      <c r="BQ532" s="158" t="str">
        <f t="shared" si="59"/>
        <v/>
      </c>
      <c r="BR532" s="762" t="str">
        <f t="shared" si="60"/>
        <v/>
      </c>
      <c r="BS532" s="819"/>
      <c r="BT532" s="868"/>
      <c r="BU532" s="868"/>
      <c r="BV532" s="871"/>
    </row>
    <row r="533" spans="1:74" ht="117.75" x14ac:dyDescent="0.25">
      <c r="A533" s="1062"/>
      <c r="B533" s="928"/>
      <c r="C533" s="1179"/>
      <c r="D533" s="828"/>
      <c r="E533" s="831"/>
      <c r="F533" s="834"/>
      <c r="G533" s="804"/>
      <c r="H533" s="837"/>
      <c r="I533" s="798"/>
      <c r="J533" s="840"/>
      <c r="K533" s="843"/>
      <c r="L533" s="804"/>
      <c r="M533" s="874"/>
      <c r="N533" s="804"/>
      <c r="O533" s="804"/>
      <c r="P533" s="868"/>
      <c r="Q533" s="880"/>
      <c r="R533" s="798"/>
      <c r="S533" s="1365"/>
      <c r="T533" s="798"/>
      <c r="U533" s="1365"/>
      <c r="V533" s="798"/>
      <c r="W533" s="1365"/>
      <c r="X533" s="864"/>
      <c r="Y533" s="1365"/>
      <c r="Z533" s="1365"/>
      <c r="AA533" s="852"/>
      <c r="AB533" s="152">
        <v>4</v>
      </c>
      <c r="AC533" s="151" t="s">
        <v>2146</v>
      </c>
      <c r="AD533" s="151">
        <v>4</v>
      </c>
      <c r="AE533" s="151" t="s">
        <v>278</v>
      </c>
      <c r="AF533" s="147" t="str">
        <f t="shared" si="64"/>
        <v>Probabilidad</v>
      </c>
      <c r="AG533" s="153" t="s">
        <v>216</v>
      </c>
      <c r="AH533" s="760">
        <f t="shared" si="61"/>
        <v>0.25</v>
      </c>
      <c r="AI533" s="153" t="s">
        <v>814</v>
      </c>
      <c r="AJ533" s="760">
        <f t="shared" si="62"/>
        <v>0.25</v>
      </c>
      <c r="AK533" s="149">
        <f t="shared" si="63"/>
        <v>0.5</v>
      </c>
      <c r="AL533" s="154">
        <f>IFERROR(IF(AND(AF532="Probabilidad",AF533="Probabilidad"),(AL532-(+AL532*AK533)),IF(AND(AF532="Impacto",AF533="Probabilidad"),(AL531-(+AL531*AK533)),IF(AF533="Impacto",AL532,""))),"")</f>
        <v>7.1999999999999995E-2</v>
      </c>
      <c r="AM533" s="154">
        <f>IFERROR(IF(AND(AF532="Impacto",AF533="Impacto"),(AM532-(+AM532*AK533)),IF(AND(AF532="Probabilidad",AF533="Impacto"),(AM531-(+AM531*AK533)),IF(AF533="Probabilidad",AM532,""))),"")</f>
        <v>0.30000000000000004</v>
      </c>
      <c r="AN533" s="155" t="s">
        <v>1286</v>
      </c>
      <c r="AO533" s="155" t="s">
        <v>475</v>
      </c>
      <c r="AP533" s="155" t="s">
        <v>243</v>
      </c>
      <c r="AQ533" s="155" t="s">
        <v>221</v>
      </c>
      <c r="AR533" s="837"/>
      <c r="AS533" s="855"/>
      <c r="AT533" s="855"/>
      <c r="AU533" s="852"/>
      <c r="AV533" s="855"/>
      <c r="AW533" s="855"/>
      <c r="AX533" s="852"/>
      <c r="AY533" s="852"/>
      <c r="AZ533" s="852"/>
      <c r="BA533" s="798"/>
      <c r="BB533" s="131"/>
      <c r="BC533" s="131"/>
      <c r="BD533" s="175" t="str">
        <f t="shared" si="58"/>
        <v/>
      </c>
      <c r="BE533" s="151"/>
      <c r="BF533" s="151"/>
      <c r="BG533" s="151"/>
      <c r="BH533" s="151"/>
      <c r="BI533" s="131"/>
      <c r="BJ533" s="131"/>
      <c r="BK533" s="131"/>
      <c r="BL533" s="131"/>
      <c r="BM533" s="157"/>
      <c r="BN533" s="157"/>
      <c r="BO533" s="157"/>
      <c r="BP533" s="157"/>
      <c r="BQ533" s="158" t="str">
        <f t="shared" si="59"/>
        <v/>
      </c>
      <c r="BR533" s="762" t="str">
        <f t="shared" si="60"/>
        <v/>
      </c>
      <c r="BS533" s="819"/>
      <c r="BT533" s="868"/>
      <c r="BU533" s="868"/>
      <c r="BV533" s="871"/>
    </row>
    <row r="534" spans="1:74" x14ac:dyDescent="0.25">
      <c r="A534" s="1062"/>
      <c r="B534" s="928"/>
      <c r="C534" s="1179"/>
      <c r="D534" s="828"/>
      <c r="E534" s="831"/>
      <c r="F534" s="834"/>
      <c r="G534" s="804"/>
      <c r="H534" s="837"/>
      <c r="I534" s="798"/>
      <c r="J534" s="840"/>
      <c r="K534" s="843"/>
      <c r="L534" s="804"/>
      <c r="M534" s="874"/>
      <c r="N534" s="804"/>
      <c r="O534" s="804"/>
      <c r="P534" s="868"/>
      <c r="Q534" s="880"/>
      <c r="R534" s="798"/>
      <c r="S534" s="1365"/>
      <c r="T534" s="798"/>
      <c r="U534" s="1365"/>
      <c r="V534" s="798"/>
      <c r="W534" s="1365"/>
      <c r="X534" s="864"/>
      <c r="Y534" s="1365"/>
      <c r="Z534" s="1365"/>
      <c r="AA534" s="852"/>
      <c r="AB534" s="152">
        <v>5</v>
      </c>
      <c r="AC534" s="151"/>
      <c r="AD534" s="151"/>
      <c r="AE534" s="151"/>
      <c r="AF534" s="147" t="str">
        <f t="shared" si="64"/>
        <v/>
      </c>
      <c r="AG534" s="153"/>
      <c r="AH534" s="760" t="str">
        <f t="shared" si="61"/>
        <v/>
      </c>
      <c r="AI534" s="153"/>
      <c r="AJ534" s="760" t="str">
        <f t="shared" si="62"/>
        <v/>
      </c>
      <c r="AK534" s="149" t="str">
        <f t="shared" si="63"/>
        <v/>
      </c>
      <c r="AL534" s="154" t="str">
        <f>IFERROR(IF(AND(AF533="Probabilidad",AF534="Probabilidad"),(AL533-(+AL533*AK534)),IF(AND(AF533="Impacto",AF534="Probabilidad"),(AL532-(+AL532*AK534)),IF(AF534="Impacto",AL533,""))),"")</f>
        <v/>
      </c>
      <c r="AM534" s="154" t="str">
        <f>IFERROR(IF(AND(AF533="Impacto",AF534="Impacto"),(AM533-(+AM533*AK534)),IF(AND(AF533="Probabilidad",AF534="Impacto"),(AM532-(+AM532*AK534)),IF(AF534="Probabilidad",AM533,""))),"")</f>
        <v/>
      </c>
      <c r="AN534" s="155"/>
      <c r="AO534" s="155"/>
      <c r="AP534" s="155"/>
      <c r="AQ534" s="155"/>
      <c r="AR534" s="837"/>
      <c r="AS534" s="855"/>
      <c r="AT534" s="855"/>
      <c r="AU534" s="852"/>
      <c r="AV534" s="855"/>
      <c r="AW534" s="855"/>
      <c r="AX534" s="852"/>
      <c r="AY534" s="852"/>
      <c r="AZ534" s="852"/>
      <c r="BA534" s="798"/>
      <c r="BB534" s="131"/>
      <c r="BC534" s="131"/>
      <c r="BD534" s="175" t="str">
        <f t="shared" si="58"/>
        <v/>
      </c>
      <c r="BE534" s="151"/>
      <c r="BF534" s="151"/>
      <c r="BG534" s="151"/>
      <c r="BH534" s="151"/>
      <c r="BI534" s="131"/>
      <c r="BJ534" s="131"/>
      <c r="BK534" s="131"/>
      <c r="BL534" s="131"/>
      <c r="BM534" s="157"/>
      <c r="BN534" s="157"/>
      <c r="BO534" s="157"/>
      <c r="BP534" s="157"/>
      <c r="BQ534" s="158" t="str">
        <f t="shared" si="59"/>
        <v/>
      </c>
      <c r="BR534" s="762" t="str">
        <f t="shared" si="60"/>
        <v/>
      </c>
      <c r="BS534" s="819"/>
      <c r="BT534" s="868"/>
      <c r="BU534" s="868"/>
      <c r="BV534" s="871"/>
    </row>
    <row r="535" spans="1:74" ht="15.75" thickBot="1" x14ac:dyDescent="0.3">
      <c r="A535" s="1062"/>
      <c r="B535" s="928"/>
      <c r="C535" s="1179"/>
      <c r="D535" s="829"/>
      <c r="E535" s="832"/>
      <c r="F535" s="835"/>
      <c r="G535" s="805"/>
      <c r="H535" s="838"/>
      <c r="I535" s="799"/>
      <c r="J535" s="841"/>
      <c r="K535" s="844"/>
      <c r="L535" s="805"/>
      <c r="M535" s="875"/>
      <c r="N535" s="805"/>
      <c r="O535" s="805"/>
      <c r="P535" s="869"/>
      <c r="Q535" s="881"/>
      <c r="R535" s="799"/>
      <c r="S535" s="1366"/>
      <c r="T535" s="799"/>
      <c r="U535" s="1366"/>
      <c r="V535" s="799"/>
      <c r="W535" s="1366"/>
      <c r="X535" s="865"/>
      <c r="Y535" s="1366"/>
      <c r="Z535" s="1366"/>
      <c r="AA535" s="853"/>
      <c r="AB535" s="164">
        <v>6</v>
      </c>
      <c r="AC535" s="162"/>
      <c r="AD535" s="162"/>
      <c r="AE535" s="162"/>
      <c r="AF535" s="177" t="str">
        <f t="shared" si="64"/>
        <v/>
      </c>
      <c r="AG535" s="165"/>
      <c r="AH535" s="763" t="str">
        <f t="shared" si="61"/>
        <v/>
      </c>
      <c r="AI535" s="165"/>
      <c r="AJ535" s="763" t="str">
        <f t="shared" si="62"/>
        <v/>
      </c>
      <c r="AK535" s="166" t="str">
        <f t="shared" si="63"/>
        <v/>
      </c>
      <c r="AL535" s="222" t="str">
        <f>IFERROR(IF(AND(AF534="Probabilidad",AF535="Probabilidad"),(AL534-(+AL534*AK535)),IF(AND(AF534="Impacto",AF535="Probabilidad"),(AL533-(+AL533*AK535)),IF(AF535="Impacto",AL534,""))),"")</f>
        <v/>
      </c>
      <c r="AM535" s="222" t="str">
        <f>IFERROR(IF(AND(AF534="Impacto",AF535="Impacto"),(AM534-(+AM534*AK535)),IF(AND(AF534="Probabilidad",AF535="Impacto"),(AM533-(+AM533*AK535)),IF(AF535="Probabilidad",AM534,""))),"")</f>
        <v/>
      </c>
      <c r="AN535" s="52"/>
      <c r="AO535" s="52"/>
      <c r="AP535" s="52"/>
      <c r="AQ535" s="52"/>
      <c r="AR535" s="838"/>
      <c r="AS535" s="856"/>
      <c r="AT535" s="856"/>
      <c r="AU535" s="853"/>
      <c r="AV535" s="856"/>
      <c r="AW535" s="856"/>
      <c r="AX535" s="853"/>
      <c r="AY535" s="853"/>
      <c r="AZ535" s="853"/>
      <c r="BA535" s="799"/>
      <c r="BB535" s="169"/>
      <c r="BC535" s="169"/>
      <c r="BD535" s="178" t="str">
        <f t="shared" si="58"/>
        <v/>
      </c>
      <c r="BE535" s="162"/>
      <c r="BF535" s="162"/>
      <c r="BG535" s="162"/>
      <c r="BH535" s="162"/>
      <c r="BI535" s="169"/>
      <c r="BJ535" s="169"/>
      <c r="BK535" s="169"/>
      <c r="BL535" s="169"/>
      <c r="BM535" s="170"/>
      <c r="BN535" s="170"/>
      <c r="BO535" s="170"/>
      <c r="BP535" s="170"/>
      <c r="BQ535" s="171" t="str">
        <f t="shared" si="59"/>
        <v/>
      </c>
      <c r="BR535" s="764" t="str">
        <f t="shared" si="60"/>
        <v/>
      </c>
      <c r="BS535" s="820"/>
      <c r="BT535" s="869"/>
      <c r="BU535" s="869"/>
      <c r="BV535" s="872"/>
    </row>
    <row r="536" spans="1:74" ht="145.5" customHeight="1" x14ac:dyDescent="0.25">
      <c r="A536" s="1062"/>
      <c r="B536" s="928"/>
      <c r="C536" s="1179"/>
      <c r="D536" s="827" t="s">
        <v>1533</v>
      </c>
      <c r="E536" s="830" t="s">
        <v>1083</v>
      </c>
      <c r="F536" s="833">
        <v>11</v>
      </c>
      <c r="G536" s="803" t="s">
        <v>2147</v>
      </c>
      <c r="H536" s="836" t="s">
        <v>1376</v>
      </c>
      <c r="I536" s="797" t="s">
        <v>1347</v>
      </c>
      <c r="J536" s="839" t="s">
        <v>3059</v>
      </c>
      <c r="K536" s="842" t="s">
        <v>324</v>
      </c>
      <c r="L536" s="803" t="s">
        <v>618</v>
      </c>
      <c r="M536" s="873" t="s">
        <v>1535</v>
      </c>
      <c r="N536" s="803" t="s">
        <v>2148</v>
      </c>
      <c r="O536" s="803" t="s">
        <v>2149</v>
      </c>
      <c r="P536" s="867" t="s">
        <v>609</v>
      </c>
      <c r="Q536" s="879" t="s">
        <v>609</v>
      </c>
      <c r="R536" s="797" t="s">
        <v>252</v>
      </c>
      <c r="S536" s="1364">
        <f>IF(R536="Muy Alta",100%,IF(R536="Alta",80%,IF(R536="Media",60%,IF(R536="Baja",40%,IF(R536="Muy Baja",20%,"")))))</f>
        <v>0.4</v>
      </c>
      <c r="T536" s="797" t="s">
        <v>328</v>
      </c>
      <c r="U536" s="1364">
        <f>IF(T536="Catastrófico",100%,IF(T536="Mayor",80%,IF(T536="Moderado",60%,IF(T536="Menor",40%,IF(T536="Leve",20%,"")))))</f>
        <v>0.2</v>
      </c>
      <c r="V536" s="797" t="s">
        <v>253</v>
      </c>
      <c r="W536" s="1364">
        <f>IF(V536="Catastrófico",100%,IF(V536="Mayor",80%,IF(V536="Moderado",60%,IF(V536="Menor",40%,IF(V536="Leve",20%,"")))))</f>
        <v>0.4</v>
      </c>
      <c r="X536" s="863" t="str">
        <f>IF(Y536=100%,"Catastrófico",IF(Y536=80%,"Mayor",IF(Y536=60%,"Moderado",IF(Y536=40%,"Menor",IF(Y536=20%,"Leve","")))))</f>
        <v>Menor</v>
      </c>
      <c r="Y536" s="1364">
        <f>IF(AND(U536="",W536=""),"",MAX(U536,W536))</f>
        <v>0.4</v>
      </c>
      <c r="Z536" s="1364" t="str">
        <f>CONCATENATE(R536,X536)</f>
        <v>BajaMenor</v>
      </c>
      <c r="AA536" s="851" t="str">
        <f>IF(Z536="Muy AltaLeve","Alto",IF(Z536="Muy AltaMenor","Alto",IF(Z536="Muy AltaModerado","Alto",IF(Z536="Muy AltaMayor","Alto",IF(Z536="Muy AltaCatastrófico","Extremo",IF(Z536="AltaLeve","Moderado",IF(Z536="AltaMenor","Moderado",IF(Z536="AltaModerado","Alto",IF(Z536="AltaMayor","Alto",IF(Z536="AltaCatastrófico","Extremo",IF(Z536="MediaLeve","Moderado",IF(Z536="MediaMenor","Moderado",IF(Z536="MediaModerado","Moderado",IF(Z536="MediaMayor","Alto",IF(Z536="MediaCatastrófico","Extremo",IF(Z536="BajaLeve","Bajo",IF(Z536="BajaMenor","Moderado",IF(Z536="BajaModerado","Moderado",IF(Z536="BajaMayor","Alto",IF(Z536="BajaCatastrófico","Extremo",IF(Z536="Muy BajaLeve","Bajo",IF(Z536="Muy BajaMenor","Bajo",IF(Z536="Muy BajaModerado","Moderado",IF(Z536="Muy BajaMayor","Alto",IF(Z536="Muy BajaCatastrófico","Extremo","")))))))))))))))))))))))))</f>
        <v>Moderado</v>
      </c>
      <c r="AB536" s="98">
        <v>1</v>
      </c>
      <c r="AC536" s="9" t="s">
        <v>1559</v>
      </c>
      <c r="AD536" s="9">
        <v>1</v>
      </c>
      <c r="AE536" s="9" t="s">
        <v>2062</v>
      </c>
      <c r="AF536" s="100" t="str">
        <f t="shared" si="64"/>
        <v>Probabilidad</v>
      </c>
      <c r="AG536" s="10" t="s">
        <v>286</v>
      </c>
      <c r="AH536" s="759">
        <f t="shared" si="61"/>
        <v>0.15</v>
      </c>
      <c r="AI536" s="10" t="s">
        <v>217</v>
      </c>
      <c r="AJ536" s="759">
        <f t="shared" si="62"/>
        <v>0.15</v>
      </c>
      <c r="AK536" s="102">
        <f t="shared" si="63"/>
        <v>0.3</v>
      </c>
      <c r="AL536" s="101">
        <f>IFERROR(IF(AF536="Probabilidad",(S536-(+S536*AK536)),IF(AF536="Impacto",S536,"")),"")</f>
        <v>0.28000000000000003</v>
      </c>
      <c r="AM536" s="101">
        <f>IFERROR(IF(AF536="Impacto",(Y536-(+Y536*AK536)),IF(AF536="Probabilidad",Y536,"")),"")</f>
        <v>0.4</v>
      </c>
      <c r="AN536" s="51" t="s">
        <v>218</v>
      </c>
      <c r="AO536" s="51" t="s">
        <v>475</v>
      </c>
      <c r="AP536" s="51" t="s">
        <v>243</v>
      </c>
      <c r="AQ536" s="51" t="s">
        <v>221</v>
      </c>
      <c r="AR536" s="866" t="s">
        <v>1588</v>
      </c>
      <c r="AS536" s="854">
        <f>S536</f>
        <v>0.4</v>
      </c>
      <c r="AT536" s="854">
        <f>IF(AL536="","",MIN(AL536:AL541))</f>
        <v>0.1176</v>
      </c>
      <c r="AU536" s="851" t="str">
        <f>IFERROR(IF(AT536="","",IF(AT536&lt;=0.2,"Muy Baja",IF(AT536&lt;=0.4,"Baja",IF(AT536&lt;=0.6,"Media",IF(AT536&lt;=0.8,"Alta","Muy Alta"))))),"")</f>
        <v>Muy Baja</v>
      </c>
      <c r="AV536" s="854">
        <f>Y536</f>
        <v>0.4</v>
      </c>
      <c r="AW536" s="854">
        <f>IF(AM536="","",MIN(AM536:AM541))</f>
        <v>0.22500000000000003</v>
      </c>
      <c r="AX536" s="851" t="str">
        <f>IFERROR(IF(AW536="","",IF(AW536&lt;=0.2,"Leve",IF(AW536&lt;=0.4,"Menor",IF(AW536&lt;=0.6,"Moderado",IF(AW536&lt;=0.8,"Mayor","Catastrófico"))))),"")</f>
        <v>Menor</v>
      </c>
      <c r="AY536" s="851" t="str">
        <f>AA536</f>
        <v>Moderado</v>
      </c>
      <c r="AZ536" s="851" t="str">
        <f>IFERROR(IF(OR(AND(AU536="Muy Baja",AX536="Leve"),AND(AU536="Muy Baja",AX536="Menor"),AND(AU536="Baja",AX536="Leve")),"Bajo",IF(OR(AND(AU536="Muy baja",AX536="Moderado"),AND(AU536="Baja",AX536="Menor"),AND(AU536="Baja",AX536="Moderado"),AND(AU536="Media",AX536="Leve"),AND(AU536="Media",AX536="Menor"),AND(AU536="Media",AX536="Moderado"),AND(AU536="Alta",AX536="Leve"),AND(AU536="Alta",AX536="Menor")),"Moderado",IF(OR(AND(AU536="Muy Baja",AX536="Mayor"),AND(AU536="Baja",AX536="Mayor"),AND(AU536="Media",AX536="Mayor"),AND(AU536="Alta",AX536="Moderado"),AND(AU536="Alta",AX536="Mayor"),AND(AU536="Muy Alta",AX536="Leve"),AND(AU536="Muy Alta",AX536="Menor"),AND(AU536="Muy Alta",AX536="Moderado"),AND(AU536="Muy Alta",AX536="Mayor")),"Alto",IF(OR(AND(AU536="Muy Baja",AX536="Catastrófico"),AND(AU536="Baja",AX536="Catastrófico"),AND(AU536="Media",AX536="Catastrófico"),AND(AU536="Alta",AX536="Catastrófico"),AND(AU536="Muy Alta",AX536="Catastrófico")),"Extremo","")))),"")</f>
        <v>Bajo</v>
      </c>
      <c r="BA536" s="797" t="s">
        <v>257</v>
      </c>
      <c r="BB536" s="47"/>
      <c r="BC536" s="47"/>
      <c r="BD536" s="104" t="str">
        <f t="shared" si="58"/>
        <v/>
      </c>
      <c r="BE536" s="9"/>
      <c r="BF536" s="9"/>
      <c r="BG536" s="9"/>
      <c r="BH536" s="9"/>
      <c r="BI536" s="47"/>
      <c r="BJ536" s="47"/>
      <c r="BK536" s="47"/>
      <c r="BL536" s="47"/>
      <c r="BM536" s="49"/>
      <c r="BN536" s="49"/>
      <c r="BO536" s="49"/>
      <c r="BP536" s="49"/>
      <c r="BQ536" s="105" t="str">
        <f t="shared" si="59"/>
        <v/>
      </c>
      <c r="BR536" s="761" t="str">
        <f t="shared" si="60"/>
        <v/>
      </c>
      <c r="BS536" s="818" t="s">
        <v>609</v>
      </c>
      <c r="BT536" s="867" t="s">
        <v>2892</v>
      </c>
      <c r="BU536" s="867" t="s">
        <v>609</v>
      </c>
      <c r="BV536" s="870" t="s">
        <v>609</v>
      </c>
    </row>
    <row r="537" spans="1:74" ht="171.75" x14ac:dyDescent="0.25">
      <c r="A537" s="1062"/>
      <c r="B537" s="928"/>
      <c r="C537" s="1179"/>
      <c r="D537" s="828"/>
      <c r="E537" s="831"/>
      <c r="F537" s="834"/>
      <c r="G537" s="804"/>
      <c r="H537" s="837"/>
      <c r="I537" s="798"/>
      <c r="J537" s="840"/>
      <c r="K537" s="843"/>
      <c r="L537" s="804"/>
      <c r="M537" s="874"/>
      <c r="N537" s="804"/>
      <c r="O537" s="804"/>
      <c r="P537" s="868"/>
      <c r="Q537" s="880"/>
      <c r="R537" s="798"/>
      <c r="S537" s="1365"/>
      <c r="T537" s="798"/>
      <c r="U537" s="1365"/>
      <c r="V537" s="798"/>
      <c r="W537" s="1365"/>
      <c r="X537" s="864"/>
      <c r="Y537" s="1365"/>
      <c r="Z537" s="1365"/>
      <c r="AA537" s="852"/>
      <c r="AB537" s="152">
        <v>2</v>
      </c>
      <c r="AC537" s="151" t="s">
        <v>1591</v>
      </c>
      <c r="AD537" s="151">
        <v>1.2</v>
      </c>
      <c r="AE537" s="151" t="s">
        <v>2062</v>
      </c>
      <c r="AF537" s="147" t="str">
        <f t="shared" si="64"/>
        <v>Impacto</v>
      </c>
      <c r="AG537" s="153" t="s">
        <v>267</v>
      </c>
      <c r="AH537" s="760">
        <f t="shared" si="61"/>
        <v>0.1</v>
      </c>
      <c r="AI537" s="153" t="s">
        <v>217</v>
      </c>
      <c r="AJ537" s="760">
        <f t="shared" si="62"/>
        <v>0.15</v>
      </c>
      <c r="AK537" s="149">
        <f t="shared" si="63"/>
        <v>0.25</v>
      </c>
      <c r="AL537" s="154">
        <f>IFERROR(IF(AND(AF536="Probabilidad",AF537="Probabilidad"),(AL536-(+AL536*AK537)),IF(AF537="Probabilidad",(S536-(+S536*AK537)),IF(AF537="Impacto",AL536,""))),"")</f>
        <v>0.28000000000000003</v>
      </c>
      <c r="AM537" s="154">
        <f>IFERROR(IF(AND(AF536="Impacto",AF537="Impacto"),(AM536-(+AM536*AK537)),IF(AF537="Impacto",(Y536-(Y536*AK537)),IF(AF537="Probabilidad",AM536,""))),"")</f>
        <v>0.30000000000000004</v>
      </c>
      <c r="AN537" s="155" t="s">
        <v>218</v>
      </c>
      <c r="AO537" s="155" t="s">
        <v>296</v>
      </c>
      <c r="AP537" s="155" t="s">
        <v>243</v>
      </c>
      <c r="AQ537" s="155" t="s">
        <v>221</v>
      </c>
      <c r="AR537" s="837"/>
      <c r="AS537" s="855"/>
      <c r="AT537" s="855"/>
      <c r="AU537" s="852"/>
      <c r="AV537" s="855"/>
      <c r="AW537" s="855"/>
      <c r="AX537" s="852"/>
      <c r="AY537" s="852"/>
      <c r="AZ537" s="852"/>
      <c r="BA537" s="798"/>
      <c r="BB537" s="131"/>
      <c r="BC537" s="131"/>
      <c r="BD537" s="175" t="str">
        <f t="shared" si="58"/>
        <v/>
      </c>
      <c r="BE537" s="151"/>
      <c r="BF537" s="151"/>
      <c r="BG537" s="151"/>
      <c r="BH537" s="151"/>
      <c r="BI537" s="131"/>
      <c r="BJ537" s="131"/>
      <c r="BK537" s="131"/>
      <c r="BL537" s="131"/>
      <c r="BM537" s="157"/>
      <c r="BN537" s="157"/>
      <c r="BO537" s="157"/>
      <c r="BP537" s="157"/>
      <c r="BQ537" s="158" t="str">
        <f t="shared" si="59"/>
        <v/>
      </c>
      <c r="BR537" s="762" t="str">
        <f t="shared" si="60"/>
        <v/>
      </c>
      <c r="BS537" s="819"/>
      <c r="BT537" s="868"/>
      <c r="BU537" s="868"/>
      <c r="BV537" s="871"/>
    </row>
    <row r="538" spans="1:74" ht="145.5" x14ac:dyDescent="0.25">
      <c r="A538" s="1062"/>
      <c r="B538" s="928"/>
      <c r="C538" s="1179"/>
      <c r="D538" s="828"/>
      <c r="E538" s="831"/>
      <c r="F538" s="834"/>
      <c r="G538" s="804"/>
      <c r="H538" s="837"/>
      <c r="I538" s="798"/>
      <c r="J538" s="840"/>
      <c r="K538" s="843"/>
      <c r="L538" s="804"/>
      <c r="M538" s="874"/>
      <c r="N538" s="804"/>
      <c r="O538" s="804"/>
      <c r="P538" s="868"/>
      <c r="Q538" s="880"/>
      <c r="R538" s="798"/>
      <c r="S538" s="1365"/>
      <c r="T538" s="798"/>
      <c r="U538" s="1365"/>
      <c r="V538" s="798"/>
      <c r="W538" s="1365"/>
      <c r="X538" s="864"/>
      <c r="Y538" s="1365"/>
      <c r="Z538" s="1365"/>
      <c r="AA538" s="852"/>
      <c r="AB538" s="152">
        <v>3</v>
      </c>
      <c r="AC538" s="151" t="s">
        <v>2150</v>
      </c>
      <c r="AD538" s="151">
        <v>3.4</v>
      </c>
      <c r="AE538" s="151" t="s">
        <v>2106</v>
      </c>
      <c r="AF538" s="147" t="str">
        <f t="shared" si="64"/>
        <v>Probabilidad</v>
      </c>
      <c r="AG538" s="153" t="s">
        <v>286</v>
      </c>
      <c r="AH538" s="760">
        <f t="shared" si="61"/>
        <v>0.15</v>
      </c>
      <c r="AI538" s="153" t="s">
        <v>217</v>
      </c>
      <c r="AJ538" s="760">
        <f t="shared" si="62"/>
        <v>0.15</v>
      </c>
      <c r="AK538" s="149">
        <f t="shared" si="63"/>
        <v>0.3</v>
      </c>
      <c r="AL538" s="154">
        <f>IFERROR(IF(AND(AF537="Probabilidad",AF538="Probabilidad"),(AL537-(+AL537*AK538)),IF(AND(AF537="Impacto",AF538="Probabilidad"),(AL536-(+AL536*AK538)),IF(AF538="Impacto",AL537,""))),"")</f>
        <v>0.19600000000000001</v>
      </c>
      <c r="AM538" s="154">
        <f>IFERROR(IF(AND(AF537="Impacto",AF538="Impacto"),(AM537-(+AM537*AK538)),IF(AND(AF537="Probabilidad",AF538="Impacto"),(AM536-(+AM536*AK538)),IF(AF538="Probabilidad",AM537,""))),"")</f>
        <v>0.30000000000000004</v>
      </c>
      <c r="AN538" s="155" t="s">
        <v>218</v>
      </c>
      <c r="AO538" s="155" t="s">
        <v>475</v>
      </c>
      <c r="AP538" s="155" t="s">
        <v>243</v>
      </c>
      <c r="AQ538" s="155" t="s">
        <v>221</v>
      </c>
      <c r="AR538" s="837"/>
      <c r="AS538" s="855"/>
      <c r="AT538" s="855"/>
      <c r="AU538" s="852"/>
      <c r="AV538" s="855"/>
      <c r="AW538" s="855"/>
      <c r="AX538" s="852"/>
      <c r="AY538" s="852"/>
      <c r="AZ538" s="852"/>
      <c r="BA538" s="798"/>
      <c r="BB538" s="131"/>
      <c r="BC538" s="131"/>
      <c r="BD538" s="175" t="str">
        <f t="shared" si="58"/>
        <v/>
      </c>
      <c r="BE538" s="151"/>
      <c r="BF538" s="151"/>
      <c r="BG538" s="151"/>
      <c r="BH538" s="151"/>
      <c r="BI538" s="131"/>
      <c r="BJ538" s="131"/>
      <c r="BK538" s="131"/>
      <c r="BL538" s="131"/>
      <c r="BM538" s="157"/>
      <c r="BN538" s="157"/>
      <c r="BO538" s="157"/>
      <c r="BP538" s="157"/>
      <c r="BQ538" s="158" t="str">
        <f t="shared" si="59"/>
        <v/>
      </c>
      <c r="BR538" s="762" t="str">
        <f t="shared" si="60"/>
        <v/>
      </c>
      <c r="BS538" s="819"/>
      <c r="BT538" s="868"/>
      <c r="BU538" s="868"/>
      <c r="BV538" s="871"/>
    </row>
    <row r="539" spans="1:74" ht="171.75" x14ac:dyDescent="0.25">
      <c r="A539" s="1062"/>
      <c r="B539" s="928"/>
      <c r="C539" s="1179"/>
      <c r="D539" s="828"/>
      <c r="E539" s="831"/>
      <c r="F539" s="834"/>
      <c r="G539" s="804"/>
      <c r="H539" s="837"/>
      <c r="I539" s="798"/>
      <c r="J539" s="840"/>
      <c r="K539" s="843"/>
      <c r="L539" s="804"/>
      <c r="M539" s="874"/>
      <c r="N539" s="804"/>
      <c r="O539" s="804"/>
      <c r="P539" s="868"/>
      <c r="Q539" s="880"/>
      <c r="R539" s="798"/>
      <c r="S539" s="1365"/>
      <c r="T539" s="798"/>
      <c r="U539" s="1365"/>
      <c r="V539" s="798"/>
      <c r="W539" s="1365"/>
      <c r="X539" s="864"/>
      <c r="Y539" s="1365"/>
      <c r="Z539" s="1365"/>
      <c r="AA539" s="852"/>
      <c r="AB539" s="152">
        <v>4</v>
      </c>
      <c r="AC539" s="151" t="s">
        <v>2151</v>
      </c>
      <c r="AD539" s="151">
        <v>3.4</v>
      </c>
      <c r="AE539" s="151" t="s">
        <v>2106</v>
      </c>
      <c r="AF539" s="147" t="str">
        <f t="shared" si="64"/>
        <v>Probabilidad</v>
      </c>
      <c r="AG539" s="153" t="s">
        <v>216</v>
      </c>
      <c r="AH539" s="760">
        <f t="shared" si="61"/>
        <v>0.25</v>
      </c>
      <c r="AI539" s="153" t="s">
        <v>217</v>
      </c>
      <c r="AJ539" s="760">
        <f t="shared" si="62"/>
        <v>0.15</v>
      </c>
      <c r="AK539" s="149">
        <f t="shared" si="63"/>
        <v>0.4</v>
      </c>
      <c r="AL539" s="154">
        <f>IFERROR(IF(AND(AF538="Probabilidad",AF539="Probabilidad"),(AL538-(+AL538*AK539)),IF(AND(AF538="Impacto",AF539="Probabilidad"),(AL537-(+AL537*AK539)),IF(AF539="Impacto",AL538,""))),"")</f>
        <v>0.1176</v>
      </c>
      <c r="AM539" s="154">
        <f>IFERROR(IF(AND(AF538="Impacto",AF539="Impacto"),(AM538-(+AM538*AK539)),IF(AND(AF538="Probabilidad",AF539="Impacto"),(AM537-(+AM537*AK539)),IF(AF539="Probabilidad",AM538,""))),"")</f>
        <v>0.30000000000000004</v>
      </c>
      <c r="AN539" s="155" t="s">
        <v>218</v>
      </c>
      <c r="AO539" s="155" t="s">
        <v>296</v>
      </c>
      <c r="AP539" s="155" t="s">
        <v>243</v>
      </c>
      <c r="AQ539" s="155" t="s">
        <v>221</v>
      </c>
      <c r="AR539" s="837"/>
      <c r="AS539" s="855"/>
      <c r="AT539" s="855"/>
      <c r="AU539" s="852"/>
      <c r="AV539" s="855"/>
      <c r="AW539" s="855"/>
      <c r="AX539" s="852"/>
      <c r="AY539" s="852"/>
      <c r="AZ539" s="852"/>
      <c r="BA539" s="798"/>
      <c r="BB539" s="131"/>
      <c r="BC539" s="131"/>
      <c r="BD539" s="175" t="str">
        <f t="shared" si="58"/>
        <v/>
      </c>
      <c r="BE539" s="151"/>
      <c r="BF539" s="151"/>
      <c r="BG539" s="151"/>
      <c r="BH539" s="151"/>
      <c r="BI539" s="131"/>
      <c r="BJ539" s="131"/>
      <c r="BK539" s="131"/>
      <c r="BL539" s="131"/>
      <c r="BM539" s="157"/>
      <c r="BN539" s="157"/>
      <c r="BO539" s="157"/>
      <c r="BP539" s="157"/>
      <c r="BQ539" s="158" t="str">
        <f t="shared" si="59"/>
        <v/>
      </c>
      <c r="BR539" s="762" t="str">
        <f t="shared" si="60"/>
        <v/>
      </c>
      <c r="BS539" s="819"/>
      <c r="BT539" s="868"/>
      <c r="BU539" s="868"/>
      <c r="BV539" s="871"/>
    </row>
    <row r="540" spans="1:74" ht="171.75" x14ac:dyDescent="0.25">
      <c r="A540" s="1062"/>
      <c r="B540" s="928"/>
      <c r="C540" s="1179"/>
      <c r="D540" s="828"/>
      <c r="E540" s="831"/>
      <c r="F540" s="834"/>
      <c r="G540" s="804"/>
      <c r="H540" s="837"/>
      <c r="I540" s="798"/>
      <c r="J540" s="840"/>
      <c r="K540" s="843"/>
      <c r="L540" s="804"/>
      <c r="M540" s="874"/>
      <c r="N540" s="804"/>
      <c r="O540" s="804"/>
      <c r="P540" s="868"/>
      <c r="Q540" s="880"/>
      <c r="R540" s="798"/>
      <c r="S540" s="1365"/>
      <c r="T540" s="798"/>
      <c r="U540" s="1365"/>
      <c r="V540" s="798"/>
      <c r="W540" s="1365"/>
      <c r="X540" s="864"/>
      <c r="Y540" s="1365"/>
      <c r="Z540" s="1365"/>
      <c r="AA540" s="852"/>
      <c r="AB540" s="152">
        <v>5</v>
      </c>
      <c r="AC540" s="151" t="s">
        <v>2152</v>
      </c>
      <c r="AD540" s="151">
        <v>3.4</v>
      </c>
      <c r="AE540" s="151" t="s">
        <v>2062</v>
      </c>
      <c r="AF540" s="147" t="str">
        <f t="shared" si="64"/>
        <v>Impacto</v>
      </c>
      <c r="AG540" s="153" t="s">
        <v>267</v>
      </c>
      <c r="AH540" s="760">
        <f t="shared" si="61"/>
        <v>0.1</v>
      </c>
      <c r="AI540" s="153" t="s">
        <v>217</v>
      </c>
      <c r="AJ540" s="760">
        <f t="shared" si="62"/>
        <v>0.15</v>
      </c>
      <c r="AK540" s="149">
        <f t="shared" si="63"/>
        <v>0.25</v>
      </c>
      <c r="AL540" s="154">
        <f>IFERROR(IF(AND(AF539="Probabilidad",AF540="Probabilidad"),(AL539-(+AL539*AK540)),IF(AND(AF539="Impacto",AF540="Probabilidad"),(AL538-(+AL538*AK540)),IF(AF540="Impacto",AL539,""))),"")</f>
        <v>0.1176</v>
      </c>
      <c r="AM540" s="154">
        <f>IFERROR(IF(AND(AF539="Impacto",AF540="Impacto"),(AM539-(+AM539*AK540)),IF(AND(AF539="Probabilidad",AF540="Impacto"),(AM538-(+AM538*AK540)),IF(AF540="Probabilidad",AM539,""))),"")</f>
        <v>0.22500000000000003</v>
      </c>
      <c r="AN540" s="155" t="s">
        <v>218</v>
      </c>
      <c r="AO540" s="155" t="s">
        <v>296</v>
      </c>
      <c r="AP540" s="155" t="s">
        <v>243</v>
      </c>
      <c r="AQ540" s="155" t="s">
        <v>221</v>
      </c>
      <c r="AR540" s="837"/>
      <c r="AS540" s="855"/>
      <c r="AT540" s="855"/>
      <c r="AU540" s="852"/>
      <c r="AV540" s="855"/>
      <c r="AW540" s="855"/>
      <c r="AX540" s="852"/>
      <c r="AY540" s="852"/>
      <c r="AZ540" s="852"/>
      <c r="BA540" s="798"/>
      <c r="BB540" s="131"/>
      <c r="BC540" s="131"/>
      <c r="BD540" s="175" t="str">
        <f t="shared" si="58"/>
        <v/>
      </c>
      <c r="BE540" s="151"/>
      <c r="BF540" s="151"/>
      <c r="BG540" s="151"/>
      <c r="BH540" s="151"/>
      <c r="BI540" s="131"/>
      <c r="BJ540" s="131"/>
      <c r="BK540" s="131"/>
      <c r="BL540" s="131"/>
      <c r="BM540" s="157"/>
      <c r="BN540" s="157"/>
      <c r="BO540" s="157"/>
      <c r="BP540" s="157"/>
      <c r="BQ540" s="158" t="str">
        <f t="shared" si="59"/>
        <v/>
      </c>
      <c r="BR540" s="762" t="str">
        <f t="shared" si="60"/>
        <v/>
      </c>
      <c r="BS540" s="819"/>
      <c r="BT540" s="868"/>
      <c r="BU540" s="868"/>
      <c r="BV540" s="871"/>
    </row>
    <row r="541" spans="1:74" ht="15.75" thickBot="1" x14ac:dyDescent="0.3">
      <c r="A541" s="1062"/>
      <c r="B541" s="928"/>
      <c r="C541" s="1179"/>
      <c r="D541" s="829"/>
      <c r="E541" s="832"/>
      <c r="F541" s="835"/>
      <c r="G541" s="805"/>
      <c r="H541" s="838"/>
      <c r="I541" s="799"/>
      <c r="J541" s="841"/>
      <c r="K541" s="844"/>
      <c r="L541" s="805"/>
      <c r="M541" s="875"/>
      <c r="N541" s="805"/>
      <c r="O541" s="805"/>
      <c r="P541" s="869"/>
      <c r="Q541" s="881"/>
      <c r="R541" s="799"/>
      <c r="S541" s="1366"/>
      <c r="T541" s="799"/>
      <c r="U541" s="1366"/>
      <c r="V541" s="799"/>
      <c r="W541" s="1366"/>
      <c r="X541" s="865"/>
      <c r="Y541" s="1366"/>
      <c r="Z541" s="1366"/>
      <c r="AA541" s="853"/>
      <c r="AB541" s="164">
        <v>6</v>
      </c>
      <c r="AC541" s="162"/>
      <c r="AD541" s="162"/>
      <c r="AE541" s="162"/>
      <c r="AF541" s="177" t="str">
        <f t="shared" si="64"/>
        <v/>
      </c>
      <c r="AG541" s="165"/>
      <c r="AH541" s="763" t="str">
        <f t="shared" si="61"/>
        <v/>
      </c>
      <c r="AI541" s="165"/>
      <c r="AJ541" s="763" t="str">
        <f t="shared" si="62"/>
        <v/>
      </c>
      <c r="AK541" s="166" t="str">
        <f t="shared" si="63"/>
        <v/>
      </c>
      <c r="AL541" s="222" t="str">
        <f>IFERROR(IF(AND(AF540="Probabilidad",AF541="Probabilidad"),(AL540-(+AL540*AK541)),IF(AND(AF540="Impacto",AF541="Probabilidad"),(AL539-(+AL539*AK541)),IF(AF541="Impacto",AL540,""))),"")</f>
        <v/>
      </c>
      <c r="AM541" s="222" t="str">
        <f>IFERROR(IF(AND(AF540="Impacto",AF541="Impacto"),(AM540-(+AM540*AK541)),IF(AND(AF540="Probabilidad",AF541="Impacto"),(AM539-(+AM539*AK541)),IF(AF541="Probabilidad",AM540,""))),"")</f>
        <v/>
      </c>
      <c r="AN541" s="52"/>
      <c r="AO541" s="52"/>
      <c r="AP541" s="52"/>
      <c r="AQ541" s="52"/>
      <c r="AR541" s="838"/>
      <c r="AS541" s="856"/>
      <c r="AT541" s="856"/>
      <c r="AU541" s="853"/>
      <c r="AV541" s="856"/>
      <c r="AW541" s="856"/>
      <c r="AX541" s="853"/>
      <c r="AY541" s="853"/>
      <c r="AZ541" s="853"/>
      <c r="BA541" s="799"/>
      <c r="BB541" s="169"/>
      <c r="BC541" s="169"/>
      <c r="BD541" s="178" t="str">
        <f t="shared" ref="BD541:BD571" si="65">IF(SUM(BE541:BH541)=0,"",SUM(BE541:BH541))</f>
        <v/>
      </c>
      <c r="BE541" s="162"/>
      <c r="BF541" s="162"/>
      <c r="BG541" s="162"/>
      <c r="BH541" s="162"/>
      <c r="BI541" s="169"/>
      <c r="BJ541" s="169"/>
      <c r="BK541" s="169"/>
      <c r="BL541" s="169"/>
      <c r="BM541" s="170"/>
      <c r="BN541" s="170"/>
      <c r="BO541" s="170"/>
      <c r="BP541" s="170"/>
      <c r="BQ541" s="171" t="str">
        <f t="shared" si="59"/>
        <v/>
      </c>
      <c r="BR541" s="764" t="str">
        <f t="shared" si="60"/>
        <v/>
      </c>
      <c r="BS541" s="820"/>
      <c r="BT541" s="869"/>
      <c r="BU541" s="869"/>
      <c r="BV541" s="872"/>
    </row>
    <row r="542" spans="1:74" ht="145.5" customHeight="1" x14ac:dyDescent="0.25">
      <c r="A542" s="1062"/>
      <c r="B542" s="928"/>
      <c r="C542" s="1179"/>
      <c r="D542" s="827" t="s">
        <v>1533</v>
      </c>
      <c r="E542" s="830" t="s">
        <v>1083</v>
      </c>
      <c r="F542" s="833">
        <v>12</v>
      </c>
      <c r="G542" s="803" t="s">
        <v>2147</v>
      </c>
      <c r="H542" s="836" t="s">
        <v>1376</v>
      </c>
      <c r="I542" s="797" t="s">
        <v>1344</v>
      </c>
      <c r="J542" s="839" t="s">
        <v>3060</v>
      </c>
      <c r="K542" s="842" t="s">
        <v>324</v>
      </c>
      <c r="L542" s="803" t="s">
        <v>618</v>
      </c>
      <c r="M542" s="873" t="s">
        <v>1535</v>
      </c>
      <c r="N542" s="803" t="s">
        <v>2153</v>
      </c>
      <c r="O542" s="803" t="s">
        <v>2149</v>
      </c>
      <c r="P542" s="867" t="s">
        <v>609</v>
      </c>
      <c r="Q542" s="879" t="s">
        <v>609</v>
      </c>
      <c r="R542" s="797" t="s">
        <v>252</v>
      </c>
      <c r="S542" s="1364">
        <f>IF(R542="Muy Alta",100%,IF(R542="Alta",80%,IF(R542="Media",60%,IF(R542="Baja",40%,IF(R542="Muy Baja",20%,"")))))</f>
        <v>0.4</v>
      </c>
      <c r="T542" s="797" t="s">
        <v>328</v>
      </c>
      <c r="U542" s="1364">
        <f>IF(T542="Catastrófico",100%,IF(T542="Mayor",80%,IF(T542="Moderado",60%,IF(T542="Menor",40%,IF(T542="Leve",20%,"")))))</f>
        <v>0.2</v>
      </c>
      <c r="V542" s="797" t="s">
        <v>253</v>
      </c>
      <c r="W542" s="1364">
        <f>IF(V542="Catastrófico",100%,IF(V542="Mayor",80%,IF(V542="Moderado",60%,IF(V542="Menor",40%,IF(V542="Leve",20%,"")))))</f>
        <v>0.4</v>
      </c>
      <c r="X542" s="863" t="str">
        <f>IF(Y542=100%,"Catastrófico",IF(Y542=80%,"Mayor",IF(Y542=60%,"Moderado",IF(Y542=40%,"Menor",IF(Y542=20%,"Leve","")))))</f>
        <v>Menor</v>
      </c>
      <c r="Y542" s="1364">
        <f>IF(AND(U542="",W542=""),"",MAX(U542,W542))</f>
        <v>0.4</v>
      </c>
      <c r="Z542" s="1364" t="str">
        <f>CONCATENATE(R542,X542)</f>
        <v>BajaMenor</v>
      </c>
      <c r="AA542" s="851" t="str">
        <f>IF(Z542="Muy AltaLeve","Alto",IF(Z542="Muy AltaMenor","Alto",IF(Z542="Muy AltaModerado","Alto",IF(Z542="Muy AltaMayor","Alto",IF(Z542="Muy AltaCatastrófico","Extremo",IF(Z542="AltaLeve","Moderado",IF(Z542="AltaMenor","Moderado",IF(Z542="AltaModerado","Alto",IF(Z542="AltaMayor","Alto",IF(Z542="AltaCatastrófico","Extremo",IF(Z542="MediaLeve","Moderado",IF(Z542="MediaMenor","Moderado",IF(Z542="MediaModerado","Moderado",IF(Z542="MediaMayor","Alto",IF(Z542="MediaCatastrófico","Extremo",IF(Z542="BajaLeve","Bajo",IF(Z542="BajaMenor","Moderado",IF(Z542="BajaModerado","Moderado",IF(Z542="BajaMayor","Alto",IF(Z542="BajaCatastrófico","Extremo",IF(Z542="Muy BajaLeve","Bajo",IF(Z542="Muy BajaMenor","Bajo",IF(Z542="Muy BajaModerado","Moderado",IF(Z542="Muy BajaMayor","Alto",IF(Z542="Muy BajaCatastrófico","Extremo","")))))))))))))))))))))))))</f>
        <v>Moderado</v>
      </c>
      <c r="AB542" s="98">
        <v>1</v>
      </c>
      <c r="AC542" s="9" t="s">
        <v>1559</v>
      </c>
      <c r="AD542" s="9">
        <v>1</v>
      </c>
      <c r="AE542" s="9" t="s">
        <v>1673</v>
      </c>
      <c r="AF542" s="100" t="str">
        <f t="shared" si="64"/>
        <v>Probabilidad</v>
      </c>
      <c r="AG542" s="10" t="s">
        <v>286</v>
      </c>
      <c r="AH542" s="759">
        <f t="shared" si="61"/>
        <v>0.15</v>
      </c>
      <c r="AI542" s="10" t="s">
        <v>217</v>
      </c>
      <c r="AJ542" s="759">
        <f t="shared" si="62"/>
        <v>0.15</v>
      </c>
      <c r="AK542" s="102">
        <f t="shared" si="63"/>
        <v>0.3</v>
      </c>
      <c r="AL542" s="101">
        <f>IFERROR(IF(AF542="Probabilidad",(S542-(+S542*AK542)),IF(AF542="Impacto",S542,"")),"")</f>
        <v>0.28000000000000003</v>
      </c>
      <c r="AM542" s="101">
        <f>IFERROR(IF(AF542="Impacto",(Y542-(+Y542*AK542)),IF(AF542="Probabilidad",Y542,"")),"")</f>
        <v>0.4</v>
      </c>
      <c r="AN542" s="51" t="s">
        <v>218</v>
      </c>
      <c r="AO542" s="51" t="s">
        <v>475</v>
      </c>
      <c r="AP542" s="51" t="s">
        <v>243</v>
      </c>
      <c r="AQ542" s="51" t="s">
        <v>221</v>
      </c>
      <c r="AR542" s="866" t="s">
        <v>1588</v>
      </c>
      <c r="AS542" s="854">
        <f>S542</f>
        <v>0.4</v>
      </c>
      <c r="AT542" s="854">
        <f>IF(AL542="","",MIN(AL542:AL547))</f>
        <v>0.1176</v>
      </c>
      <c r="AU542" s="851" t="str">
        <f>IFERROR(IF(AT542="","",IF(AT542&lt;=0.2,"Muy Baja",IF(AT542&lt;=0.4,"Baja",IF(AT542&lt;=0.6,"Media",IF(AT542&lt;=0.8,"Alta","Muy Alta"))))),"")</f>
        <v>Muy Baja</v>
      </c>
      <c r="AV542" s="854">
        <f>Y542</f>
        <v>0.4</v>
      </c>
      <c r="AW542" s="854">
        <f>IF(AM542="","",MIN(AM542:AM547))</f>
        <v>0.30000000000000004</v>
      </c>
      <c r="AX542" s="851" t="str">
        <f>IFERROR(IF(AW542="","",IF(AW542&lt;=0.2,"Leve",IF(AW542&lt;=0.4,"Menor",IF(AW542&lt;=0.6,"Moderado",IF(AW542&lt;=0.8,"Mayor","Catastrófico"))))),"")</f>
        <v>Menor</v>
      </c>
      <c r="AY542" s="851" t="str">
        <f>AA542</f>
        <v>Moderado</v>
      </c>
      <c r="AZ542" s="851" t="str">
        <f>IFERROR(IF(OR(AND(AU542="Muy Baja",AX542="Leve"),AND(AU542="Muy Baja",AX542="Menor"),AND(AU542="Baja",AX542="Leve")),"Bajo",IF(OR(AND(AU542="Muy baja",AX542="Moderado"),AND(AU542="Baja",AX542="Menor"),AND(AU542="Baja",AX542="Moderado"),AND(AU542="Media",AX542="Leve"),AND(AU542="Media",AX542="Menor"),AND(AU542="Media",AX542="Moderado"),AND(AU542="Alta",AX542="Leve"),AND(AU542="Alta",AX542="Menor")),"Moderado",IF(OR(AND(AU542="Muy Baja",AX542="Mayor"),AND(AU542="Baja",AX542="Mayor"),AND(AU542="Media",AX542="Mayor"),AND(AU542="Alta",AX542="Moderado"),AND(AU542="Alta",AX542="Mayor"),AND(AU542="Muy Alta",AX542="Leve"),AND(AU542="Muy Alta",AX542="Menor"),AND(AU542="Muy Alta",AX542="Moderado"),AND(AU542="Muy Alta",AX542="Mayor")),"Alto",IF(OR(AND(AU542="Muy Baja",AX542="Catastrófico"),AND(AU542="Baja",AX542="Catastrófico"),AND(AU542="Media",AX542="Catastrófico"),AND(AU542="Alta",AX542="Catastrófico"),AND(AU542="Muy Alta",AX542="Catastrófico")),"Extremo","")))),"")</f>
        <v>Bajo</v>
      </c>
      <c r="BA542" s="797" t="s">
        <v>257</v>
      </c>
      <c r="BB542" s="47"/>
      <c r="BC542" s="47"/>
      <c r="BD542" s="104" t="str">
        <f t="shared" si="65"/>
        <v/>
      </c>
      <c r="BE542" s="9"/>
      <c r="BF542" s="9"/>
      <c r="BG542" s="9"/>
      <c r="BH542" s="9"/>
      <c r="BI542" s="47"/>
      <c r="BJ542" s="47"/>
      <c r="BK542" s="47"/>
      <c r="BL542" s="47"/>
      <c r="BM542" s="49"/>
      <c r="BN542" s="49"/>
      <c r="BO542" s="49"/>
      <c r="BP542" s="49"/>
      <c r="BQ542" s="105" t="str">
        <f t="shared" ref="BQ542:BQ571" si="66">IF(SUM(BM542:BP542)=0,"",SUM(BM542:BP542))</f>
        <v/>
      </c>
      <c r="BR542" s="761" t="str">
        <f t="shared" ref="BR542:BR571" si="67">IF(ISERROR(BQ542/BD542),"",(BQ542/BD542))</f>
        <v/>
      </c>
      <c r="BS542" s="818" t="s">
        <v>609</v>
      </c>
      <c r="BT542" s="867" t="s">
        <v>2892</v>
      </c>
      <c r="BU542" s="867" t="s">
        <v>609</v>
      </c>
      <c r="BV542" s="870" t="s">
        <v>609</v>
      </c>
    </row>
    <row r="543" spans="1:74" ht="171.75" x14ac:dyDescent="0.25">
      <c r="A543" s="1062"/>
      <c r="B543" s="928"/>
      <c r="C543" s="1179"/>
      <c r="D543" s="828"/>
      <c r="E543" s="831"/>
      <c r="F543" s="834"/>
      <c r="G543" s="804"/>
      <c r="H543" s="837"/>
      <c r="I543" s="798"/>
      <c r="J543" s="840"/>
      <c r="K543" s="843"/>
      <c r="L543" s="804"/>
      <c r="M543" s="874"/>
      <c r="N543" s="804"/>
      <c r="O543" s="804"/>
      <c r="P543" s="868"/>
      <c r="Q543" s="880"/>
      <c r="R543" s="798"/>
      <c r="S543" s="1365"/>
      <c r="T543" s="798"/>
      <c r="U543" s="1365"/>
      <c r="V543" s="798"/>
      <c r="W543" s="1365"/>
      <c r="X543" s="864"/>
      <c r="Y543" s="1365"/>
      <c r="Z543" s="1365"/>
      <c r="AA543" s="852"/>
      <c r="AB543" s="152">
        <v>2</v>
      </c>
      <c r="AC543" s="151" t="s">
        <v>1591</v>
      </c>
      <c r="AD543" s="151">
        <v>1.2</v>
      </c>
      <c r="AE543" s="151" t="s">
        <v>1673</v>
      </c>
      <c r="AF543" s="147" t="str">
        <f t="shared" si="64"/>
        <v>Impacto</v>
      </c>
      <c r="AG543" s="153" t="s">
        <v>267</v>
      </c>
      <c r="AH543" s="760">
        <f t="shared" si="61"/>
        <v>0.1</v>
      </c>
      <c r="AI543" s="153" t="s">
        <v>217</v>
      </c>
      <c r="AJ543" s="760">
        <f t="shared" si="62"/>
        <v>0.15</v>
      </c>
      <c r="AK543" s="149">
        <f t="shared" si="63"/>
        <v>0.25</v>
      </c>
      <c r="AL543" s="154">
        <f>IFERROR(IF(AND(AF542="Probabilidad",AF543="Probabilidad"),(AL542-(+AL542*AK543)),IF(AF543="Probabilidad",(S542-(+S542*AK543)),IF(AF543="Impacto",AL542,""))),"")</f>
        <v>0.28000000000000003</v>
      </c>
      <c r="AM543" s="154">
        <f>IFERROR(IF(AND(AF542="Impacto",AF543="Impacto"),(AM542-(+AM542*AK543)),IF(AF543="Impacto",(Y542-(Y542*AK543)),IF(AF543="Probabilidad",AM542,""))),"")</f>
        <v>0.30000000000000004</v>
      </c>
      <c r="AN543" s="155" t="s">
        <v>218</v>
      </c>
      <c r="AO543" s="155" t="s">
        <v>296</v>
      </c>
      <c r="AP543" s="155" t="s">
        <v>243</v>
      </c>
      <c r="AQ543" s="155" t="s">
        <v>221</v>
      </c>
      <c r="AR543" s="837"/>
      <c r="AS543" s="855"/>
      <c r="AT543" s="855"/>
      <c r="AU543" s="852"/>
      <c r="AV543" s="855"/>
      <c r="AW543" s="855"/>
      <c r="AX543" s="852"/>
      <c r="AY543" s="852"/>
      <c r="AZ543" s="852"/>
      <c r="BA543" s="798"/>
      <c r="BB543" s="131"/>
      <c r="BC543" s="131"/>
      <c r="BD543" s="175" t="str">
        <f t="shared" si="65"/>
        <v/>
      </c>
      <c r="BE543" s="151"/>
      <c r="BF543" s="151"/>
      <c r="BG543" s="151"/>
      <c r="BH543" s="151"/>
      <c r="BI543" s="131"/>
      <c r="BJ543" s="131"/>
      <c r="BK543" s="131"/>
      <c r="BL543" s="131"/>
      <c r="BM543" s="157"/>
      <c r="BN543" s="157"/>
      <c r="BO543" s="157"/>
      <c r="BP543" s="157"/>
      <c r="BQ543" s="158" t="str">
        <f t="shared" si="66"/>
        <v/>
      </c>
      <c r="BR543" s="762" t="str">
        <f t="shared" si="67"/>
        <v/>
      </c>
      <c r="BS543" s="819"/>
      <c r="BT543" s="868"/>
      <c r="BU543" s="868"/>
      <c r="BV543" s="871"/>
    </row>
    <row r="544" spans="1:74" ht="145.5" x14ac:dyDescent="0.25">
      <c r="A544" s="1062"/>
      <c r="B544" s="928"/>
      <c r="C544" s="1179"/>
      <c r="D544" s="828"/>
      <c r="E544" s="831"/>
      <c r="F544" s="834"/>
      <c r="G544" s="804"/>
      <c r="H544" s="837"/>
      <c r="I544" s="798"/>
      <c r="J544" s="840"/>
      <c r="K544" s="843"/>
      <c r="L544" s="804"/>
      <c r="M544" s="874"/>
      <c r="N544" s="804"/>
      <c r="O544" s="804"/>
      <c r="P544" s="868"/>
      <c r="Q544" s="880"/>
      <c r="R544" s="798"/>
      <c r="S544" s="1365"/>
      <c r="T544" s="798"/>
      <c r="U544" s="1365"/>
      <c r="V544" s="798"/>
      <c r="W544" s="1365"/>
      <c r="X544" s="864"/>
      <c r="Y544" s="1365"/>
      <c r="Z544" s="1365"/>
      <c r="AA544" s="852"/>
      <c r="AB544" s="152">
        <v>3</v>
      </c>
      <c r="AC544" s="151" t="s">
        <v>2150</v>
      </c>
      <c r="AD544" s="151">
        <v>3.4</v>
      </c>
      <c r="AE544" s="151" t="s">
        <v>2106</v>
      </c>
      <c r="AF544" s="147" t="str">
        <f t="shared" si="64"/>
        <v>Probabilidad</v>
      </c>
      <c r="AG544" s="153" t="s">
        <v>286</v>
      </c>
      <c r="AH544" s="760">
        <f t="shared" si="61"/>
        <v>0.15</v>
      </c>
      <c r="AI544" s="153" t="s">
        <v>217</v>
      </c>
      <c r="AJ544" s="760">
        <f t="shared" si="62"/>
        <v>0.15</v>
      </c>
      <c r="AK544" s="149">
        <f t="shared" si="63"/>
        <v>0.3</v>
      </c>
      <c r="AL544" s="154">
        <f>IFERROR(IF(AND(AF543="Probabilidad",AF544="Probabilidad"),(AL543-(+AL543*AK544)),IF(AND(AF543="Impacto",AF544="Probabilidad"),(AL542-(+AL542*AK544)),IF(AF544="Impacto",AL543,""))),"")</f>
        <v>0.19600000000000001</v>
      </c>
      <c r="AM544" s="154">
        <f>IFERROR(IF(AND(AF543="Impacto",AF544="Impacto"),(AM543-(+AM543*AK544)),IF(AND(AF543="Probabilidad",AF544="Impacto"),(AM542-(+AM542*AK544)),IF(AF544="Probabilidad",AM543,""))),"")</f>
        <v>0.30000000000000004</v>
      </c>
      <c r="AN544" s="155" t="s">
        <v>218</v>
      </c>
      <c r="AO544" s="155" t="s">
        <v>475</v>
      </c>
      <c r="AP544" s="155" t="s">
        <v>243</v>
      </c>
      <c r="AQ544" s="155" t="s">
        <v>221</v>
      </c>
      <c r="AR544" s="837"/>
      <c r="AS544" s="855"/>
      <c r="AT544" s="855"/>
      <c r="AU544" s="852"/>
      <c r="AV544" s="855"/>
      <c r="AW544" s="855"/>
      <c r="AX544" s="852"/>
      <c r="AY544" s="852"/>
      <c r="AZ544" s="852"/>
      <c r="BA544" s="798"/>
      <c r="BB544" s="131"/>
      <c r="BC544" s="131"/>
      <c r="BD544" s="175" t="str">
        <f t="shared" si="65"/>
        <v/>
      </c>
      <c r="BE544" s="151"/>
      <c r="BF544" s="151"/>
      <c r="BG544" s="151"/>
      <c r="BH544" s="151"/>
      <c r="BI544" s="131"/>
      <c r="BJ544" s="131"/>
      <c r="BK544" s="131"/>
      <c r="BL544" s="131"/>
      <c r="BM544" s="157"/>
      <c r="BN544" s="157"/>
      <c r="BO544" s="157"/>
      <c r="BP544" s="157"/>
      <c r="BQ544" s="158" t="str">
        <f t="shared" si="66"/>
        <v/>
      </c>
      <c r="BR544" s="762" t="str">
        <f t="shared" si="67"/>
        <v/>
      </c>
      <c r="BS544" s="819"/>
      <c r="BT544" s="868"/>
      <c r="BU544" s="868"/>
      <c r="BV544" s="871"/>
    </row>
    <row r="545" spans="1:74" ht="171.75" x14ac:dyDescent="0.25">
      <c r="A545" s="1062"/>
      <c r="B545" s="928"/>
      <c r="C545" s="1179"/>
      <c r="D545" s="828"/>
      <c r="E545" s="831"/>
      <c r="F545" s="834"/>
      <c r="G545" s="804"/>
      <c r="H545" s="837"/>
      <c r="I545" s="798"/>
      <c r="J545" s="840"/>
      <c r="K545" s="843"/>
      <c r="L545" s="804"/>
      <c r="M545" s="874"/>
      <c r="N545" s="804"/>
      <c r="O545" s="804"/>
      <c r="P545" s="868"/>
      <c r="Q545" s="880"/>
      <c r="R545" s="798"/>
      <c r="S545" s="1365"/>
      <c r="T545" s="798"/>
      <c r="U545" s="1365"/>
      <c r="V545" s="798"/>
      <c r="W545" s="1365"/>
      <c r="X545" s="864"/>
      <c r="Y545" s="1365"/>
      <c r="Z545" s="1365"/>
      <c r="AA545" s="852"/>
      <c r="AB545" s="152">
        <v>4</v>
      </c>
      <c r="AC545" s="151" t="s">
        <v>2151</v>
      </c>
      <c r="AD545" s="151">
        <v>3.4</v>
      </c>
      <c r="AE545" s="151" t="s">
        <v>2106</v>
      </c>
      <c r="AF545" s="147" t="str">
        <f t="shared" si="64"/>
        <v>Probabilidad</v>
      </c>
      <c r="AG545" s="153" t="s">
        <v>216</v>
      </c>
      <c r="AH545" s="760">
        <f t="shared" si="61"/>
        <v>0.25</v>
      </c>
      <c r="AI545" s="153" t="s">
        <v>217</v>
      </c>
      <c r="AJ545" s="760">
        <f t="shared" si="62"/>
        <v>0.15</v>
      </c>
      <c r="AK545" s="149">
        <f t="shared" si="63"/>
        <v>0.4</v>
      </c>
      <c r="AL545" s="154">
        <f>IFERROR(IF(AND(AF544="Probabilidad",AF545="Probabilidad"),(AL544-(+AL544*AK545)),IF(AND(AF544="Impacto",AF545="Probabilidad"),(AL543-(+AL543*AK545)),IF(AF545="Impacto",AL544,""))),"")</f>
        <v>0.1176</v>
      </c>
      <c r="AM545" s="154">
        <f>IFERROR(IF(AND(AF544="Impacto",AF545="Impacto"),(AM544-(+AM544*AK545)),IF(AND(AF544="Probabilidad",AF545="Impacto"),(AM543-(+AM543*AK545)),IF(AF545="Probabilidad",AM544,""))),"")</f>
        <v>0.30000000000000004</v>
      </c>
      <c r="AN545" s="155" t="s">
        <v>218</v>
      </c>
      <c r="AO545" s="155" t="s">
        <v>296</v>
      </c>
      <c r="AP545" s="155" t="s">
        <v>243</v>
      </c>
      <c r="AQ545" s="155" t="s">
        <v>221</v>
      </c>
      <c r="AR545" s="837"/>
      <c r="AS545" s="855"/>
      <c r="AT545" s="855"/>
      <c r="AU545" s="852"/>
      <c r="AV545" s="855"/>
      <c r="AW545" s="855"/>
      <c r="AX545" s="852"/>
      <c r="AY545" s="852"/>
      <c r="AZ545" s="852"/>
      <c r="BA545" s="798"/>
      <c r="BB545" s="131"/>
      <c r="BC545" s="131"/>
      <c r="BD545" s="175" t="str">
        <f t="shared" si="65"/>
        <v/>
      </c>
      <c r="BE545" s="151"/>
      <c r="BF545" s="151"/>
      <c r="BG545" s="151"/>
      <c r="BH545" s="151"/>
      <c r="BI545" s="131"/>
      <c r="BJ545" s="131"/>
      <c r="BK545" s="131"/>
      <c r="BL545" s="131"/>
      <c r="BM545" s="157"/>
      <c r="BN545" s="157"/>
      <c r="BO545" s="157"/>
      <c r="BP545" s="157"/>
      <c r="BQ545" s="158" t="str">
        <f t="shared" si="66"/>
        <v/>
      </c>
      <c r="BR545" s="762" t="str">
        <f t="shared" si="67"/>
        <v/>
      </c>
      <c r="BS545" s="819"/>
      <c r="BT545" s="868"/>
      <c r="BU545" s="868"/>
      <c r="BV545" s="871"/>
    </row>
    <row r="546" spans="1:74" x14ac:dyDescent="0.25">
      <c r="A546" s="1062"/>
      <c r="B546" s="928"/>
      <c r="C546" s="1179"/>
      <c r="D546" s="828"/>
      <c r="E546" s="831"/>
      <c r="F546" s="834"/>
      <c r="G546" s="804"/>
      <c r="H546" s="837"/>
      <c r="I546" s="798"/>
      <c r="J546" s="840"/>
      <c r="K546" s="843"/>
      <c r="L546" s="804"/>
      <c r="M546" s="874"/>
      <c r="N546" s="804"/>
      <c r="O546" s="804"/>
      <c r="P546" s="868"/>
      <c r="Q546" s="880"/>
      <c r="R546" s="798"/>
      <c r="S546" s="1365"/>
      <c r="T546" s="798"/>
      <c r="U546" s="1365"/>
      <c r="V546" s="798"/>
      <c r="W546" s="1365"/>
      <c r="X546" s="864"/>
      <c r="Y546" s="1365"/>
      <c r="Z546" s="1365"/>
      <c r="AA546" s="852"/>
      <c r="AB546" s="152">
        <v>5</v>
      </c>
      <c r="AC546" s="151"/>
      <c r="AD546" s="151"/>
      <c r="AE546" s="151"/>
      <c r="AF546" s="147" t="str">
        <f t="shared" si="64"/>
        <v/>
      </c>
      <c r="AG546" s="153"/>
      <c r="AH546" s="760" t="str">
        <f t="shared" si="61"/>
        <v/>
      </c>
      <c r="AI546" s="153"/>
      <c r="AJ546" s="760" t="str">
        <f t="shared" si="62"/>
        <v/>
      </c>
      <c r="AK546" s="149" t="str">
        <f t="shared" si="63"/>
        <v/>
      </c>
      <c r="AL546" s="154" t="str">
        <f>IFERROR(IF(AND(AF545="Probabilidad",AF546="Probabilidad"),(AL545-(+AL545*AK546)),IF(AND(AF545="Impacto",AF546="Probabilidad"),(AL544-(+AL544*AK546)),IF(AF546="Impacto",AL545,""))),"")</f>
        <v/>
      </c>
      <c r="AM546" s="154" t="str">
        <f>IFERROR(IF(AND(AF545="Impacto",AF546="Impacto"),(AM545-(+AM545*AK546)),IF(AND(AF545="Probabilidad",AF546="Impacto"),(AM544-(+AM544*AK546)),IF(AF546="Probabilidad",AM545,""))),"")</f>
        <v/>
      </c>
      <c r="AN546" s="155"/>
      <c r="AO546" s="155"/>
      <c r="AP546" s="155"/>
      <c r="AQ546" s="155"/>
      <c r="AR546" s="837"/>
      <c r="AS546" s="855"/>
      <c r="AT546" s="855"/>
      <c r="AU546" s="852"/>
      <c r="AV546" s="855"/>
      <c r="AW546" s="855"/>
      <c r="AX546" s="852"/>
      <c r="AY546" s="852"/>
      <c r="AZ546" s="852"/>
      <c r="BA546" s="798"/>
      <c r="BB546" s="131"/>
      <c r="BC546" s="131"/>
      <c r="BD546" s="175" t="str">
        <f t="shared" si="65"/>
        <v/>
      </c>
      <c r="BE546" s="151"/>
      <c r="BF546" s="151"/>
      <c r="BG546" s="151"/>
      <c r="BH546" s="151"/>
      <c r="BI546" s="131"/>
      <c r="BJ546" s="131"/>
      <c r="BK546" s="131"/>
      <c r="BL546" s="131"/>
      <c r="BM546" s="157"/>
      <c r="BN546" s="157"/>
      <c r="BO546" s="157"/>
      <c r="BP546" s="157"/>
      <c r="BQ546" s="158" t="str">
        <f t="shared" si="66"/>
        <v/>
      </c>
      <c r="BR546" s="762" t="str">
        <f t="shared" si="67"/>
        <v/>
      </c>
      <c r="BS546" s="819"/>
      <c r="BT546" s="868"/>
      <c r="BU546" s="868"/>
      <c r="BV546" s="871"/>
    </row>
    <row r="547" spans="1:74" ht="15.75" thickBot="1" x14ac:dyDescent="0.3">
      <c r="A547" s="1062"/>
      <c r="B547" s="928"/>
      <c r="C547" s="1179"/>
      <c r="D547" s="829"/>
      <c r="E547" s="832"/>
      <c r="F547" s="835"/>
      <c r="G547" s="805"/>
      <c r="H547" s="838"/>
      <c r="I547" s="799"/>
      <c r="J547" s="841"/>
      <c r="K547" s="844"/>
      <c r="L547" s="805"/>
      <c r="M547" s="875"/>
      <c r="N547" s="805"/>
      <c r="O547" s="805"/>
      <c r="P547" s="869"/>
      <c r="Q547" s="881"/>
      <c r="R547" s="799"/>
      <c r="S547" s="1366"/>
      <c r="T547" s="799"/>
      <c r="U547" s="1366"/>
      <c r="V547" s="799"/>
      <c r="W547" s="1366"/>
      <c r="X547" s="865"/>
      <c r="Y547" s="1366"/>
      <c r="Z547" s="1366"/>
      <c r="AA547" s="853"/>
      <c r="AB547" s="164">
        <v>6</v>
      </c>
      <c r="AC547" s="162"/>
      <c r="AD547" s="162"/>
      <c r="AE547" s="162"/>
      <c r="AF547" s="177" t="str">
        <f t="shared" si="64"/>
        <v/>
      </c>
      <c r="AG547" s="165"/>
      <c r="AH547" s="763" t="str">
        <f t="shared" si="61"/>
        <v/>
      </c>
      <c r="AI547" s="165"/>
      <c r="AJ547" s="763" t="str">
        <f t="shared" si="62"/>
        <v/>
      </c>
      <c r="AK547" s="166" t="str">
        <f t="shared" si="63"/>
        <v/>
      </c>
      <c r="AL547" s="222" t="str">
        <f>IFERROR(IF(AND(AF546="Probabilidad",AF547="Probabilidad"),(AL546-(+AL546*AK547)),IF(AND(AF546="Impacto",AF547="Probabilidad"),(AL545-(+AL545*AK547)),IF(AF547="Impacto",AL546,""))),"")</f>
        <v/>
      </c>
      <c r="AM547" s="222" t="str">
        <f>IFERROR(IF(AND(AF546="Impacto",AF547="Impacto"),(AM546-(+AM546*AK547)),IF(AND(AF546="Probabilidad",AF547="Impacto"),(AM545-(+AM545*AK547)),IF(AF547="Probabilidad",AM546,""))),"")</f>
        <v/>
      </c>
      <c r="AN547" s="52"/>
      <c r="AO547" s="52"/>
      <c r="AP547" s="52"/>
      <c r="AQ547" s="52"/>
      <c r="AR547" s="838"/>
      <c r="AS547" s="856"/>
      <c r="AT547" s="856"/>
      <c r="AU547" s="853"/>
      <c r="AV547" s="856"/>
      <c r="AW547" s="856"/>
      <c r="AX547" s="853"/>
      <c r="AY547" s="853"/>
      <c r="AZ547" s="853"/>
      <c r="BA547" s="799"/>
      <c r="BB547" s="169"/>
      <c r="BC547" s="169"/>
      <c r="BD547" s="178" t="str">
        <f t="shared" si="65"/>
        <v/>
      </c>
      <c r="BE547" s="162"/>
      <c r="BF547" s="162"/>
      <c r="BG547" s="162"/>
      <c r="BH547" s="162"/>
      <c r="BI547" s="169"/>
      <c r="BJ547" s="169"/>
      <c r="BK547" s="169"/>
      <c r="BL547" s="169"/>
      <c r="BM547" s="170"/>
      <c r="BN547" s="170"/>
      <c r="BO547" s="170"/>
      <c r="BP547" s="170"/>
      <c r="BQ547" s="171" t="str">
        <f t="shared" si="66"/>
        <v/>
      </c>
      <c r="BR547" s="764" t="str">
        <f t="shared" si="67"/>
        <v/>
      </c>
      <c r="BS547" s="820"/>
      <c r="BT547" s="869"/>
      <c r="BU547" s="869"/>
      <c r="BV547" s="872"/>
    </row>
    <row r="548" spans="1:74" ht="171.75" x14ac:dyDescent="0.25">
      <c r="A548" s="1062"/>
      <c r="B548" s="928"/>
      <c r="C548" s="1179"/>
      <c r="D548" s="827" t="s">
        <v>1533</v>
      </c>
      <c r="E548" s="830" t="s">
        <v>1083</v>
      </c>
      <c r="F548" s="833">
        <v>13</v>
      </c>
      <c r="G548" s="803" t="s">
        <v>2154</v>
      </c>
      <c r="H548" s="836" t="s">
        <v>1376</v>
      </c>
      <c r="I548" s="797" t="s">
        <v>1347</v>
      </c>
      <c r="J548" s="839" t="s">
        <v>3061</v>
      </c>
      <c r="K548" s="842" t="s">
        <v>324</v>
      </c>
      <c r="L548" s="803" t="s">
        <v>618</v>
      </c>
      <c r="M548" s="873" t="s">
        <v>1535</v>
      </c>
      <c r="N548" s="803" t="s">
        <v>2155</v>
      </c>
      <c r="O548" s="803" t="s">
        <v>2156</v>
      </c>
      <c r="P548" s="867" t="s">
        <v>609</v>
      </c>
      <c r="Q548" s="879" t="s">
        <v>609</v>
      </c>
      <c r="R548" s="797" t="s">
        <v>212</v>
      </c>
      <c r="S548" s="1364">
        <f>IF(R548="Muy Alta",100%,IF(R548="Alta",80%,IF(R548="Media",60%,IF(R548="Baja",40%,IF(R548="Muy Baja",20%,"")))))</f>
        <v>0.6</v>
      </c>
      <c r="T548" s="797" t="s">
        <v>328</v>
      </c>
      <c r="U548" s="1364">
        <f>IF(T548="Catastrófico",100%,IF(T548="Mayor",80%,IF(T548="Moderado",60%,IF(T548="Menor",40%,IF(T548="Leve",20%,"")))))</f>
        <v>0.2</v>
      </c>
      <c r="V548" s="797" t="s">
        <v>253</v>
      </c>
      <c r="W548" s="1364">
        <f>IF(V548="Catastrófico",100%,IF(V548="Mayor",80%,IF(V548="Moderado",60%,IF(V548="Menor",40%,IF(V548="Leve",20%,"")))))</f>
        <v>0.4</v>
      </c>
      <c r="X548" s="863" t="str">
        <f>IF(Y548=100%,"Catastrófico",IF(Y548=80%,"Mayor",IF(Y548=60%,"Moderado",IF(Y548=40%,"Menor",IF(Y548=20%,"Leve","")))))</f>
        <v>Menor</v>
      </c>
      <c r="Y548" s="1364">
        <f>IF(AND(U548="",W548=""),"",MAX(U548,W548))</f>
        <v>0.4</v>
      </c>
      <c r="Z548" s="1364" t="str">
        <f>CONCATENATE(R548,X548)</f>
        <v>MediaMenor</v>
      </c>
      <c r="AA548" s="851" t="str">
        <f>IF(Z548="Muy AltaLeve","Alto",IF(Z548="Muy AltaMenor","Alto",IF(Z548="Muy AltaModerado","Alto",IF(Z548="Muy AltaMayor","Alto",IF(Z548="Muy AltaCatastrófico","Extremo",IF(Z548="AltaLeve","Moderado",IF(Z548="AltaMenor","Moderado",IF(Z548="AltaModerado","Alto",IF(Z548="AltaMayor","Alto",IF(Z548="AltaCatastrófico","Extremo",IF(Z548="MediaLeve","Moderado",IF(Z548="MediaMenor","Moderado",IF(Z548="MediaModerado","Moderado",IF(Z548="MediaMayor","Alto",IF(Z548="MediaCatastrófico","Extremo",IF(Z548="BajaLeve","Bajo",IF(Z548="BajaMenor","Moderado",IF(Z548="BajaModerado","Moderado",IF(Z548="BajaMayor","Alto",IF(Z548="BajaCatastrófico","Extremo",IF(Z548="Muy BajaLeve","Bajo",IF(Z548="Muy BajaMenor","Bajo",IF(Z548="Muy BajaModerado","Moderado",IF(Z548="Muy BajaMayor","Alto",IF(Z548="Muy BajaCatastrófico","Extremo","")))))))))))))))))))))))))</f>
        <v>Moderado</v>
      </c>
      <c r="AB548" s="98">
        <v>1</v>
      </c>
      <c r="AC548" s="9" t="s">
        <v>2157</v>
      </c>
      <c r="AD548" s="9">
        <v>1</v>
      </c>
      <c r="AE548" s="9" t="s">
        <v>2158</v>
      </c>
      <c r="AF548" s="100" t="str">
        <f t="shared" si="64"/>
        <v>Probabilidad</v>
      </c>
      <c r="AG548" s="10" t="s">
        <v>216</v>
      </c>
      <c r="AH548" s="759">
        <f t="shared" ref="AH548:AH611" si="68">IF(AG548="","",IF(AG548="Preventivo",25%,IF(AG548="Detectivo",15%,IF(AG548="Correctivo",10%))))</f>
        <v>0.25</v>
      </c>
      <c r="AI548" s="10" t="s">
        <v>217</v>
      </c>
      <c r="AJ548" s="759">
        <f t="shared" ref="AJ548:AJ611" si="69">IF(AI548="Automático",25%,IF(AI548="Manual",15%,""))</f>
        <v>0.15</v>
      </c>
      <c r="AK548" s="102">
        <f t="shared" ref="AK548:AK611" si="70">IF(OR(AH548="",AJ548=""),"",AH548+AJ548)</f>
        <v>0.4</v>
      </c>
      <c r="AL548" s="101">
        <f>IFERROR(IF(AF548="Probabilidad",(S548-(+S548*AK548)),IF(AF548="Impacto",S548,"")),"")</f>
        <v>0.36</v>
      </c>
      <c r="AM548" s="101">
        <f>IFERROR(IF(AF548="Impacto",(Y548-(+Y548*AK548)),IF(AF548="Probabilidad",Y548,"")),"")</f>
        <v>0.4</v>
      </c>
      <c r="AN548" s="51" t="s">
        <v>218</v>
      </c>
      <c r="AO548" s="51" t="s">
        <v>296</v>
      </c>
      <c r="AP548" s="51" t="s">
        <v>243</v>
      </c>
      <c r="AQ548" s="51" t="s">
        <v>221</v>
      </c>
      <c r="AR548" s="866" t="s">
        <v>2098</v>
      </c>
      <c r="AS548" s="854">
        <f>S548</f>
        <v>0.6</v>
      </c>
      <c r="AT548" s="854">
        <f>IF(AL548="","",MIN(AL548:AL553))</f>
        <v>0.216</v>
      </c>
      <c r="AU548" s="851" t="str">
        <f>IFERROR(IF(AT548="","",IF(AT548&lt;=0.2,"Muy Baja",IF(AT548&lt;=0.4,"Baja",IF(AT548&lt;=0.6,"Media",IF(AT548&lt;=0.8,"Alta","Muy Alta"))))),"")</f>
        <v>Baja</v>
      </c>
      <c r="AV548" s="854">
        <f>Y548</f>
        <v>0.4</v>
      </c>
      <c r="AW548" s="854">
        <f>IF(AM548="","",MIN(AM548:AM553))</f>
        <v>0.30000000000000004</v>
      </c>
      <c r="AX548" s="851" t="str">
        <f>IFERROR(IF(AW548="","",IF(AW548&lt;=0.2,"Leve",IF(AW548&lt;=0.4,"Menor",IF(AW548&lt;=0.6,"Moderado",IF(AW548&lt;=0.8,"Mayor","Catastrófico"))))),"")</f>
        <v>Menor</v>
      </c>
      <c r="AY548" s="851" t="str">
        <f>AA548</f>
        <v>Moderado</v>
      </c>
      <c r="AZ548" s="851" t="str">
        <f>IFERROR(IF(OR(AND(AU548="Muy Baja",AX548="Leve"),AND(AU548="Muy Baja",AX548="Menor"),AND(AU548="Baja",AX548="Leve")),"Bajo",IF(OR(AND(AU548="Muy baja",AX548="Moderado"),AND(AU548="Baja",AX548="Menor"),AND(AU548="Baja",AX548="Moderado"),AND(AU548="Media",AX548="Leve"),AND(AU548="Media",AX548="Menor"),AND(AU548="Media",AX548="Moderado"),AND(AU548="Alta",AX548="Leve"),AND(AU548="Alta",AX548="Menor")),"Moderado",IF(OR(AND(AU548="Muy Baja",AX548="Mayor"),AND(AU548="Baja",AX548="Mayor"),AND(AU548="Media",AX548="Mayor"),AND(AU548="Alta",AX548="Moderado"),AND(AU548="Alta",AX548="Mayor"),AND(AU548="Muy Alta",AX548="Leve"),AND(AU548="Muy Alta",AX548="Menor"),AND(AU548="Muy Alta",AX548="Moderado"),AND(AU548="Muy Alta",AX548="Mayor")),"Alto",IF(OR(AND(AU548="Muy Baja",AX548="Catastrófico"),AND(AU548="Baja",AX548="Catastrófico"),AND(AU548="Media",AX548="Catastrófico"),AND(AU548="Alta",AX548="Catastrófico"),AND(AU548="Muy Alta",AX548="Catastrófico")),"Extremo","")))),"")</f>
        <v>Moderado</v>
      </c>
      <c r="BA548" s="797" t="s">
        <v>223</v>
      </c>
      <c r="BB548" s="47" t="s">
        <v>2159</v>
      </c>
      <c r="BC548" s="702" t="s">
        <v>2160</v>
      </c>
      <c r="BD548" s="104">
        <f t="shared" si="65"/>
        <v>2</v>
      </c>
      <c r="BE548" s="9"/>
      <c r="BF548" s="9">
        <v>1</v>
      </c>
      <c r="BG548" s="9"/>
      <c r="BH548" s="9">
        <v>1</v>
      </c>
      <c r="BI548" s="47" t="s">
        <v>2110</v>
      </c>
      <c r="BJ548" s="47" t="s">
        <v>2111</v>
      </c>
      <c r="BK548" s="47"/>
      <c r="BL548" s="47"/>
      <c r="BM548" s="49"/>
      <c r="BN548" s="49"/>
      <c r="BO548" s="49"/>
      <c r="BP548" s="49"/>
      <c r="BQ548" s="105" t="str">
        <f t="shared" si="66"/>
        <v/>
      </c>
      <c r="BR548" s="761" t="str">
        <f t="shared" si="67"/>
        <v/>
      </c>
      <c r="BS548" s="818" t="s">
        <v>609</v>
      </c>
      <c r="BT548" s="867" t="s">
        <v>2892</v>
      </c>
      <c r="BU548" s="867" t="s">
        <v>609</v>
      </c>
      <c r="BV548" s="870" t="s">
        <v>609</v>
      </c>
    </row>
    <row r="549" spans="1:74" ht="171.75" x14ac:dyDescent="0.25">
      <c r="A549" s="1062"/>
      <c r="B549" s="928"/>
      <c r="C549" s="1179"/>
      <c r="D549" s="828"/>
      <c r="E549" s="831"/>
      <c r="F549" s="834"/>
      <c r="G549" s="804"/>
      <c r="H549" s="837"/>
      <c r="I549" s="798"/>
      <c r="J549" s="840"/>
      <c r="K549" s="843"/>
      <c r="L549" s="804"/>
      <c r="M549" s="874"/>
      <c r="N549" s="804"/>
      <c r="O549" s="804"/>
      <c r="P549" s="868"/>
      <c r="Q549" s="880"/>
      <c r="R549" s="798"/>
      <c r="S549" s="1365"/>
      <c r="T549" s="798"/>
      <c r="U549" s="1365"/>
      <c r="V549" s="798"/>
      <c r="W549" s="1365"/>
      <c r="X549" s="864"/>
      <c r="Y549" s="1365"/>
      <c r="Z549" s="1365"/>
      <c r="AA549" s="852"/>
      <c r="AB549" s="152">
        <v>2</v>
      </c>
      <c r="AC549" s="151" t="s">
        <v>2161</v>
      </c>
      <c r="AD549" s="151">
        <v>1</v>
      </c>
      <c r="AE549" s="151" t="s">
        <v>2162</v>
      </c>
      <c r="AF549" s="147" t="str">
        <f t="shared" ref="AF549:AF612" si="71">IF(OR(AG549="Preventivo",AG549="Detectivo"),"Probabilidad",IF(AG549="Correctivo","Impacto",""))</f>
        <v>Impacto</v>
      </c>
      <c r="AG549" s="153" t="s">
        <v>267</v>
      </c>
      <c r="AH549" s="760">
        <f t="shared" si="68"/>
        <v>0.1</v>
      </c>
      <c r="AI549" s="153" t="s">
        <v>217</v>
      </c>
      <c r="AJ549" s="760">
        <f t="shared" si="69"/>
        <v>0.15</v>
      </c>
      <c r="AK549" s="149">
        <f t="shared" si="70"/>
        <v>0.25</v>
      </c>
      <c r="AL549" s="154">
        <f>IFERROR(IF(AND(AF548="Probabilidad",AF549="Probabilidad"),(AL548-(+AL548*AK549)),IF(AF549="Probabilidad",(S548-(+S548*AK549)),IF(AF549="Impacto",AL548,""))),"")</f>
        <v>0.36</v>
      </c>
      <c r="AM549" s="154">
        <f>IFERROR(IF(AND(AF548="Impacto",AF549="Impacto"),(AM548-(+AM548*AK549)),IF(AF549="Impacto",(Y548-(Y548*AK549)),IF(AF549="Probabilidad",AM548,""))),"")</f>
        <v>0.30000000000000004</v>
      </c>
      <c r="AN549" s="155" t="s">
        <v>218</v>
      </c>
      <c r="AO549" s="155" t="s">
        <v>296</v>
      </c>
      <c r="AP549" s="155" t="s">
        <v>243</v>
      </c>
      <c r="AQ549" s="155" t="s">
        <v>221</v>
      </c>
      <c r="AR549" s="837"/>
      <c r="AS549" s="855"/>
      <c r="AT549" s="855"/>
      <c r="AU549" s="852"/>
      <c r="AV549" s="855"/>
      <c r="AW549" s="855"/>
      <c r="AX549" s="852"/>
      <c r="AY549" s="852"/>
      <c r="AZ549" s="852"/>
      <c r="BA549" s="798"/>
      <c r="BB549" s="131"/>
      <c r="BC549" s="131"/>
      <c r="BD549" s="175" t="str">
        <f t="shared" si="65"/>
        <v/>
      </c>
      <c r="BE549" s="151"/>
      <c r="BF549" s="151"/>
      <c r="BG549" s="151"/>
      <c r="BH549" s="151"/>
      <c r="BI549" s="131"/>
      <c r="BJ549" s="131"/>
      <c r="BK549" s="131"/>
      <c r="BL549" s="131"/>
      <c r="BM549" s="157"/>
      <c r="BN549" s="157"/>
      <c r="BO549" s="157"/>
      <c r="BP549" s="157"/>
      <c r="BQ549" s="158" t="str">
        <f t="shared" si="66"/>
        <v/>
      </c>
      <c r="BR549" s="762" t="str">
        <f t="shared" si="67"/>
        <v/>
      </c>
      <c r="BS549" s="819"/>
      <c r="BT549" s="868"/>
      <c r="BU549" s="868"/>
      <c r="BV549" s="871"/>
    </row>
    <row r="550" spans="1:74" ht="117.75" x14ac:dyDescent="0.25">
      <c r="A550" s="1062"/>
      <c r="B550" s="928"/>
      <c r="C550" s="1179"/>
      <c r="D550" s="828"/>
      <c r="E550" s="831"/>
      <c r="F550" s="834"/>
      <c r="G550" s="804"/>
      <c r="H550" s="837"/>
      <c r="I550" s="798"/>
      <c r="J550" s="840"/>
      <c r="K550" s="843"/>
      <c r="L550" s="804"/>
      <c r="M550" s="874"/>
      <c r="N550" s="804"/>
      <c r="O550" s="804"/>
      <c r="P550" s="868"/>
      <c r="Q550" s="880"/>
      <c r="R550" s="798"/>
      <c r="S550" s="1365"/>
      <c r="T550" s="798"/>
      <c r="U550" s="1365"/>
      <c r="V550" s="798"/>
      <c r="W550" s="1365"/>
      <c r="X550" s="864"/>
      <c r="Y550" s="1365"/>
      <c r="Z550" s="1365"/>
      <c r="AA550" s="852"/>
      <c r="AB550" s="152">
        <v>3</v>
      </c>
      <c r="AC550" s="180" t="s">
        <v>1709</v>
      </c>
      <c r="AD550" s="151">
        <v>2</v>
      </c>
      <c r="AE550" s="151" t="s">
        <v>1620</v>
      </c>
      <c r="AF550" s="147" t="str">
        <f t="shared" si="71"/>
        <v>Probabilidad</v>
      </c>
      <c r="AG550" s="153" t="s">
        <v>216</v>
      </c>
      <c r="AH550" s="760">
        <f t="shared" si="68"/>
        <v>0.25</v>
      </c>
      <c r="AI550" s="153" t="s">
        <v>217</v>
      </c>
      <c r="AJ550" s="760">
        <f t="shared" si="69"/>
        <v>0.15</v>
      </c>
      <c r="AK550" s="149">
        <f t="shared" si="70"/>
        <v>0.4</v>
      </c>
      <c r="AL550" s="154">
        <f>IFERROR(IF(AND(AF549="Probabilidad",AF550="Probabilidad"),(AL549-(+AL549*AK550)),IF(AND(AF549="Impacto",AF550="Probabilidad"),(AL548-(+AL548*AK550)),IF(AF550="Impacto",AL549,""))),"")</f>
        <v>0.216</v>
      </c>
      <c r="AM550" s="154">
        <f>IFERROR(IF(AND(AF549="Impacto",AF550="Impacto"),(AM549-(+AM549*AK550)),IF(AND(AF549="Probabilidad",AF550="Impacto"),(AM548-(+AM548*AK550)),IF(AF550="Probabilidad",AM549,""))),"")</f>
        <v>0.30000000000000004</v>
      </c>
      <c r="AN550" s="155" t="s">
        <v>952</v>
      </c>
      <c r="AO550" s="155" t="s">
        <v>247</v>
      </c>
      <c r="AP550" s="155" t="s">
        <v>243</v>
      </c>
      <c r="AQ550" s="155" t="s">
        <v>221</v>
      </c>
      <c r="AR550" s="837"/>
      <c r="AS550" s="855"/>
      <c r="AT550" s="855"/>
      <c r="AU550" s="852"/>
      <c r="AV550" s="855"/>
      <c r="AW550" s="855"/>
      <c r="AX550" s="852"/>
      <c r="AY550" s="852"/>
      <c r="AZ550" s="852"/>
      <c r="BA550" s="798"/>
      <c r="BB550" s="131"/>
      <c r="BC550" s="131"/>
      <c r="BD550" s="175" t="str">
        <f t="shared" si="65"/>
        <v/>
      </c>
      <c r="BE550" s="151"/>
      <c r="BF550" s="151"/>
      <c r="BG550" s="151"/>
      <c r="BH550" s="151"/>
      <c r="BI550" s="131"/>
      <c r="BJ550" s="131"/>
      <c r="BK550" s="131"/>
      <c r="BL550" s="131"/>
      <c r="BM550" s="157"/>
      <c r="BN550" s="157"/>
      <c r="BO550" s="157"/>
      <c r="BP550" s="157"/>
      <c r="BQ550" s="158" t="str">
        <f t="shared" si="66"/>
        <v/>
      </c>
      <c r="BR550" s="762" t="str">
        <f t="shared" si="67"/>
        <v/>
      </c>
      <c r="BS550" s="819"/>
      <c r="BT550" s="868"/>
      <c r="BU550" s="868"/>
      <c r="BV550" s="871"/>
    </row>
    <row r="551" spans="1:74" x14ac:dyDescent="0.25">
      <c r="A551" s="1062"/>
      <c r="B551" s="928"/>
      <c r="C551" s="1179"/>
      <c r="D551" s="828"/>
      <c r="E551" s="831"/>
      <c r="F551" s="834"/>
      <c r="G551" s="804"/>
      <c r="H551" s="837"/>
      <c r="I551" s="798"/>
      <c r="J551" s="840"/>
      <c r="K551" s="843"/>
      <c r="L551" s="804"/>
      <c r="M551" s="874"/>
      <c r="N551" s="804"/>
      <c r="O551" s="804"/>
      <c r="P551" s="868"/>
      <c r="Q551" s="880"/>
      <c r="R551" s="798"/>
      <c r="S551" s="1365"/>
      <c r="T551" s="798"/>
      <c r="U551" s="1365"/>
      <c r="V551" s="798"/>
      <c r="W551" s="1365"/>
      <c r="X551" s="864"/>
      <c r="Y551" s="1365"/>
      <c r="Z551" s="1365"/>
      <c r="AA551" s="852"/>
      <c r="AB551" s="152">
        <v>4</v>
      </c>
      <c r="AC551" s="151"/>
      <c r="AD551" s="151"/>
      <c r="AE551" s="151"/>
      <c r="AF551" s="147" t="str">
        <f t="shared" si="71"/>
        <v/>
      </c>
      <c r="AG551" s="153"/>
      <c r="AH551" s="760" t="str">
        <f t="shared" si="68"/>
        <v/>
      </c>
      <c r="AI551" s="153"/>
      <c r="AJ551" s="760" t="str">
        <f t="shared" si="69"/>
        <v/>
      </c>
      <c r="AK551" s="149" t="str">
        <f t="shared" si="70"/>
        <v/>
      </c>
      <c r="AL551" s="154" t="str">
        <f>IFERROR(IF(AND(AF550="Probabilidad",AF551="Probabilidad"),(AL550-(+AL550*AK551)),IF(AND(AF550="Impacto",AF551="Probabilidad"),(AL549-(+AL549*AK551)),IF(AF551="Impacto",AL550,""))),"")</f>
        <v/>
      </c>
      <c r="AM551" s="154" t="str">
        <f>IFERROR(IF(AND(AF550="Impacto",AF551="Impacto"),(AM550-(+AM550*AK551)),IF(AND(AF550="Probabilidad",AF551="Impacto"),(AM549-(+AM549*AK551)),IF(AF551="Probabilidad",AM550,""))),"")</f>
        <v/>
      </c>
      <c r="AN551" s="155"/>
      <c r="AO551" s="155"/>
      <c r="AP551" s="155"/>
      <c r="AQ551" s="155"/>
      <c r="AR551" s="837"/>
      <c r="AS551" s="855"/>
      <c r="AT551" s="855"/>
      <c r="AU551" s="852"/>
      <c r="AV551" s="855"/>
      <c r="AW551" s="855"/>
      <c r="AX551" s="852"/>
      <c r="AY551" s="852"/>
      <c r="AZ551" s="852"/>
      <c r="BA551" s="798"/>
      <c r="BB551" s="131"/>
      <c r="BC551" s="131"/>
      <c r="BD551" s="175" t="str">
        <f t="shared" si="65"/>
        <v/>
      </c>
      <c r="BE551" s="151"/>
      <c r="BF551" s="151"/>
      <c r="BG551" s="151"/>
      <c r="BH551" s="151"/>
      <c r="BI551" s="131"/>
      <c r="BJ551" s="131"/>
      <c r="BK551" s="131"/>
      <c r="BL551" s="131"/>
      <c r="BM551" s="157"/>
      <c r="BN551" s="157"/>
      <c r="BO551" s="157"/>
      <c r="BP551" s="157"/>
      <c r="BQ551" s="158" t="str">
        <f t="shared" si="66"/>
        <v/>
      </c>
      <c r="BR551" s="762" t="str">
        <f t="shared" si="67"/>
        <v/>
      </c>
      <c r="BS551" s="819"/>
      <c r="BT551" s="868"/>
      <c r="BU551" s="868"/>
      <c r="BV551" s="871"/>
    </row>
    <row r="552" spans="1:74" x14ac:dyDescent="0.25">
      <c r="A552" s="1062"/>
      <c r="B552" s="928"/>
      <c r="C552" s="1179"/>
      <c r="D552" s="828"/>
      <c r="E552" s="831"/>
      <c r="F552" s="834"/>
      <c r="G552" s="804"/>
      <c r="H552" s="837"/>
      <c r="I552" s="798"/>
      <c r="J552" s="840"/>
      <c r="K552" s="843"/>
      <c r="L552" s="804"/>
      <c r="M552" s="874"/>
      <c r="N552" s="804"/>
      <c r="O552" s="804"/>
      <c r="P552" s="868"/>
      <c r="Q552" s="880"/>
      <c r="R552" s="798"/>
      <c r="S552" s="1365"/>
      <c r="T552" s="798"/>
      <c r="U552" s="1365"/>
      <c r="V552" s="798"/>
      <c r="W552" s="1365"/>
      <c r="X552" s="864"/>
      <c r="Y552" s="1365"/>
      <c r="Z552" s="1365"/>
      <c r="AA552" s="852"/>
      <c r="AB552" s="152">
        <v>5</v>
      </c>
      <c r="AC552" s="151"/>
      <c r="AD552" s="151"/>
      <c r="AE552" s="151"/>
      <c r="AF552" s="147" t="str">
        <f t="shared" si="71"/>
        <v/>
      </c>
      <c r="AG552" s="153"/>
      <c r="AH552" s="760" t="str">
        <f t="shared" si="68"/>
        <v/>
      </c>
      <c r="AI552" s="153"/>
      <c r="AJ552" s="760" t="str">
        <f t="shared" si="69"/>
        <v/>
      </c>
      <c r="AK552" s="149" t="str">
        <f t="shared" si="70"/>
        <v/>
      </c>
      <c r="AL552" s="154" t="str">
        <f>IFERROR(IF(AND(AF551="Probabilidad",AF552="Probabilidad"),(AL551-(+AL551*AK552)),IF(AND(AF551="Impacto",AF552="Probabilidad"),(AL550-(+AL550*AK552)),IF(AF552="Impacto",AL551,""))),"")</f>
        <v/>
      </c>
      <c r="AM552" s="154" t="str">
        <f>IFERROR(IF(AND(AF551="Impacto",AF552="Impacto"),(AM551-(+AM551*AK552)),IF(AND(AF551="Probabilidad",AF552="Impacto"),(AM550-(+AM550*AK552)),IF(AF552="Probabilidad",AM551,""))),"")</f>
        <v/>
      </c>
      <c r="AN552" s="155"/>
      <c r="AO552" s="155"/>
      <c r="AP552" s="155"/>
      <c r="AQ552" s="155"/>
      <c r="AR552" s="837"/>
      <c r="AS552" s="855"/>
      <c r="AT552" s="855"/>
      <c r="AU552" s="852"/>
      <c r="AV552" s="855"/>
      <c r="AW552" s="855"/>
      <c r="AX552" s="852"/>
      <c r="AY552" s="852"/>
      <c r="AZ552" s="852"/>
      <c r="BA552" s="798"/>
      <c r="BB552" s="131"/>
      <c r="BC552" s="131"/>
      <c r="BD552" s="175" t="str">
        <f t="shared" si="65"/>
        <v/>
      </c>
      <c r="BE552" s="151"/>
      <c r="BF552" s="151"/>
      <c r="BG552" s="151"/>
      <c r="BH552" s="151"/>
      <c r="BI552" s="131"/>
      <c r="BJ552" s="131"/>
      <c r="BK552" s="131"/>
      <c r="BL552" s="131"/>
      <c r="BM552" s="157"/>
      <c r="BN552" s="157"/>
      <c r="BO552" s="157"/>
      <c r="BP552" s="157"/>
      <c r="BQ552" s="158" t="str">
        <f t="shared" si="66"/>
        <v/>
      </c>
      <c r="BR552" s="762" t="str">
        <f t="shared" si="67"/>
        <v/>
      </c>
      <c r="BS552" s="819"/>
      <c r="BT552" s="868"/>
      <c r="BU552" s="868"/>
      <c r="BV552" s="871"/>
    </row>
    <row r="553" spans="1:74" ht="15.75" thickBot="1" x14ac:dyDescent="0.3">
      <c r="A553" s="1062"/>
      <c r="B553" s="928"/>
      <c r="C553" s="1179"/>
      <c r="D553" s="829"/>
      <c r="E553" s="832"/>
      <c r="F553" s="835"/>
      <c r="G553" s="805"/>
      <c r="H553" s="838"/>
      <c r="I553" s="799"/>
      <c r="J553" s="841"/>
      <c r="K553" s="844"/>
      <c r="L553" s="805"/>
      <c r="M553" s="875"/>
      <c r="N553" s="805"/>
      <c r="O553" s="805"/>
      <c r="P553" s="869"/>
      <c r="Q553" s="881"/>
      <c r="R553" s="799"/>
      <c r="S553" s="1366"/>
      <c r="T553" s="799"/>
      <c r="U553" s="1366"/>
      <c r="V553" s="799"/>
      <c r="W553" s="1366"/>
      <c r="X553" s="865"/>
      <c r="Y553" s="1366"/>
      <c r="Z553" s="1366"/>
      <c r="AA553" s="853"/>
      <c r="AB553" s="164">
        <v>6</v>
      </c>
      <c r="AC553" s="162"/>
      <c r="AD553" s="162"/>
      <c r="AE553" s="162"/>
      <c r="AF553" s="177" t="str">
        <f t="shared" si="71"/>
        <v/>
      </c>
      <c r="AG553" s="165"/>
      <c r="AH553" s="763" t="str">
        <f t="shared" si="68"/>
        <v/>
      </c>
      <c r="AI553" s="165"/>
      <c r="AJ553" s="763" t="str">
        <f t="shared" si="69"/>
        <v/>
      </c>
      <c r="AK553" s="166" t="str">
        <f t="shared" si="70"/>
        <v/>
      </c>
      <c r="AL553" s="222" t="str">
        <f>IFERROR(IF(AND(AF552="Probabilidad",AF553="Probabilidad"),(AL552-(+AL552*AK553)),IF(AND(AF552="Impacto",AF553="Probabilidad"),(AL551-(+AL551*AK553)),IF(AF553="Impacto",AL552,""))),"")</f>
        <v/>
      </c>
      <c r="AM553" s="222" t="str">
        <f>IFERROR(IF(AND(AF552="Impacto",AF553="Impacto"),(AM552-(+AM552*AK553)),IF(AND(AF552="Probabilidad",AF553="Impacto"),(AM551-(+AM551*AK553)),IF(AF553="Probabilidad",AM552,""))),"")</f>
        <v/>
      </c>
      <c r="AN553" s="52"/>
      <c r="AO553" s="52"/>
      <c r="AP553" s="52"/>
      <c r="AQ553" s="52"/>
      <c r="AR553" s="838"/>
      <c r="AS553" s="856"/>
      <c r="AT553" s="856"/>
      <c r="AU553" s="853"/>
      <c r="AV553" s="856"/>
      <c r="AW553" s="856"/>
      <c r="AX553" s="853"/>
      <c r="AY553" s="853"/>
      <c r="AZ553" s="853"/>
      <c r="BA553" s="799"/>
      <c r="BB553" s="169"/>
      <c r="BC553" s="169"/>
      <c r="BD553" s="178" t="str">
        <f t="shared" si="65"/>
        <v/>
      </c>
      <c r="BE553" s="162"/>
      <c r="BF553" s="162"/>
      <c r="BG553" s="162"/>
      <c r="BH553" s="162"/>
      <c r="BI553" s="169"/>
      <c r="BJ553" s="169"/>
      <c r="BK553" s="169"/>
      <c r="BL553" s="169"/>
      <c r="BM553" s="170"/>
      <c r="BN553" s="170"/>
      <c r="BO553" s="170"/>
      <c r="BP553" s="170"/>
      <c r="BQ553" s="171" t="str">
        <f t="shared" si="66"/>
        <v/>
      </c>
      <c r="BR553" s="764" t="str">
        <f t="shared" si="67"/>
        <v/>
      </c>
      <c r="BS553" s="820"/>
      <c r="BT553" s="869"/>
      <c r="BU553" s="869"/>
      <c r="BV553" s="872"/>
    </row>
    <row r="554" spans="1:74" ht="171.75" x14ac:dyDescent="0.25">
      <c r="A554" s="1062"/>
      <c r="B554" s="928"/>
      <c r="C554" s="1179"/>
      <c r="D554" s="827" t="s">
        <v>1533</v>
      </c>
      <c r="E554" s="830" t="s">
        <v>1083</v>
      </c>
      <c r="F554" s="833">
        <v>14</v>
      </c>
      <c r="G554" s="803" t="s">
        <v>2154</v>
      </c>
      <c r="H554" s="836" t="s">
        <v>1376</v>
      </c>
      <c r="I554" s="797" t="s">
        <v>1344</v>
      </c>
      <c r="J554" s="839" t="s">
        <v>3062</v>
      </c>
      <c r="K554" s="842" t="s">
        <v>324</v>
      </c>
      <c r="L554" s="803" t="s">
        <v>618</v>
      </c>
      <c r="M554" s="873" t="s">
        <v>1535</v>
      </c>
      <c r="N554" s="803" t="s">
        <v>2163</v>
      </c>
      <c r="O554" s="803" t="s">
        <v>2164</v>
      </c>
      <c r="P554" s="867" t="s">
        <v>609</v>
      </c>
      <c r="Q554" s="879" t="s">
        <v>609</v>
      </c>
      <c r="R554" s="797" t="s">
        <v>212</v>
      </c>
      <c r="S554" s="1364">
        <f>IF(R554="Muy Alta",100%,IF(R554="Alta",80%,IF(R554="Media",60%,IF(R554="Baja",40%,IF(R554="Muy Baja",20%,"")))))</f>
        <v>0.6</v>
      </c>
      <c r="T554" s="797" t="s">
        <v>328</v>
      </c>
      <c r="U554" s="1364">
        <f>IF(T554="Catastrófico",100%,IF(T554="Mayor",80%,IF(T554="Moderado",60%,IF(T554="Menor",40%,IF(T554="Leve",20%,"")))))</f>
        <v>0.2</v>
      </c>
      <c r="V554" s="797" t="s">
        <v>253</v>
      </c>
      <c r="W554" s="1364">
        <f>IF(V554="Catastrófico",100%,IF(V554="Mayor",80%,IF(V554="Moderado",60%,IF(V554="Menor",40%,IF(V554="Leve",20%,"")))))</f>
        <v>0.4</v>
      </c>
      <c r="X554" s="863" t="str">
        <f>IF(Y554=100%,"Catastrófico",IF(Y554=80%,"Mayor",IF(Y554=60%,"Moderado",IF(Y554=40%,"Menor",IF(Y554=20%,"Leve","")))))</f>
        <v>Menor</v>
      </c>
      <c r="Y554" s="1364">
        <f>IF(AND(U554="",W554=""),"",MAX(U554,W554))</f>
        <v>0.4</v>
      </c>
      <c r="Z554" s="1364" t="str">
        <f>CONCATENATE(R554,X554)</f>
        <v>MediaMenor</v>
      </c>
      <c r="AA554" s="851" t="str">
        <f>IF(Z554="Muy AltaLeve","Alto",IF(Z554="Muy AltaMenor","Alto",IF(Z554="Muy AltaModerado","Alto",IF(Z554="Muy AltaMayor","Alto",IF(Z554="Muy AltaCatastrófico","Extremo",IF(Z554="AltaLeve","Moderado",IF(Z554="AltaMenor","Moderado",IF(Z554="AltaModerado","Alto",IF(Z554="AltaMayor","Alto",IF(Z554="AltaCatastrófico","Extremo",IF(Z554="MediaLeve","Moderado",IF(Z554="MediaMenor","Moderado",IF(Z554="MediaModerado","Moderado",IF(Z554="MediaMayor","Alto",IF(Z554="MediaCatastrófico","Extremo",IF(Z554="BajaLeve","Bajo",IF(Z554="BajaMenor","Moderado",IF(Z554="BajaModerado","Moderado",IF(Z554="BajaMayor","Alto",IF(Z554="BajaCatastrófico","Extremo",IF(Z554="Muy BajaLeve","Bajo",IF(Z554="Muy BajaMenor","Bajo",IF(Z554="Muy BajaModerado","Moderado",IF(Z554="Muy BajaMayor","Alto",IF(Z554="Muy BajaCatastrófico","Extremo","")))))))))))))))))))))))))</f>
        <v>Moderado</v>
      </c>
      <c r="AB554" s="98">
        <v>1</v>
      </c>
      <c r="AC554" s="9" t="s">
        <v>2165</v>
      </c>
      <c r="AD554" s="9">
        <v>1</v>
      </c>
      <c r="AE554" s="9" t="s">
        <v>1793</v>
      </c>
      <c r="AF554" s="100" t="str">
        <f t="shared" si="71"/>
        <v>Probabilidad</v>
      </c>
      <c r="AG554" s="10" t="s">
        <v>216</v>
      </c>
      <c r="AH554" s="759">
        <f t="shared" si="68"/>
        <v>0.25</v>
      </c>
      <c r="AI554" s="10" t="s">
        <v>217</v>
      </c>
      <c r="AJ554" s="759">
        <f t="shared" si="69"/>
        <v>0.15</v>
      </c>
      <c r="AK554" s="102">
        <f t="shared" si="70"/>
        <v>0.4</v>
      </c>
      <c r="AL554" s="101">
        <f>IFERROR(IF(AF554="Probabilidad",(S554-(+S554*AK554)),IF(AF554="Impacto",S554,"")),"")</f>
        <v>0.36</v>
      </c>
      <c r="AM554" s="101">
        <f>IFERROR(IF(AF554="Impacto",(Y554-(+Y554*AK554)),IF(AF554="Probabilidad",Y554,"")),"")</f>
        <v>0.4</v>
      </c>
      <c r="AN554" s="51" t="s">
        <v>218</v>
      </c>
      <c r="AO554" s="51" t="s">
        <v>296</v>
      </c>
      <c r="AP554" s="51" t="s">
        <v>243</v>
      </c>
      <c r="AQ554" s="51" t="s">
        <v>221</v>
      </c>
      <c r="AR554" s="866" t="s">
        <v>2098</v>
      </c>
      <c r="AS554" s="854">
        <f>S554</f>
        <v>0.6</v>
      </c>
      <c r="AT554" s="854">
        <f>IF(AL554="","",MIN(AL554:AL559))</f>
        <v>6.4799999999999996E-2</v>
      </c>
      <c r="AU554" s="851" t="str">
        <f>IFERROR(IF(AT554="","",IF(AT554&lt;=0.2,"Muy Baja",IF(AT554&lt;=0.4,"Baja",IF(AT554&lt;=0.6,"Media",IF(AT554&lt;=0.8,"Alta","Muy Alta"))))),"")</f>
        <v>Muy Baja</v>
      </c>
      <c r="AV554" s="854">
        <f>Y554</f>
        <v>0.4</v>
      </c>
      <c r="AW554" s="854">
        <f>IF(AM554="","",MIN(AM554:AM559))</f>
        <v>0.30000000000000004</v>
      </c>
      <c r="AX554" s="851" t="str">
        <f>IFERROR(IF(AW554="","",IF(AW554&lt;=0.2,"Leve",IF(AW554&lt;=0.4,"Menor",IF(AW554&lt;=0.6,"Moderado",IF(AW554&lt;=0.8,"Mayor","Catastrófico"))))),"")</f>
        <v>Menor</v>
      </c>
      <c r="AY554" s="851" t="str">
        <f>AA554</f>
        <v>Moderado</v>
      </c>
      <c r="AZ554" s="851" t="str">
        <f>IFERROR(IF(OR(AND(AU554="Muy Baja",AX554="Leve"),AND(AU554="Muy Baja",AX554="Menor"),AND(AU554="Baja",AX554="Leve")),"Bajo",IF(OR(AND(AU554="Muy baja",AX554="Moderado"),AND(AU554="Baja",AX554="Menor"),AND(AU554="Baja",AX554="Moderado"),AND(AU554="Media",AX554="Leve"),AND(AU554="Media",AX554="Menor"),AND(AU554="Media",AX554="Moderado"),AND(AU554="Alta",AX554="Leve"),AND(AU554="Alta",AX554="Menor")),"Moderado",IF(OR(AND(AU554="Muy Baja",AX554="Mayor"),AND(AU554="Baja",AX554="Mayor"),AND(AU554="Media",AX554="Mayor"),AND(AU554="Alta",AX554="Moderado"),AND(AU554="Alta",AX554="Mayor"),AND(AU554="Muy Alta",AX554="Leve"),AND(AU554="Muy Alta",AX554="Menor"),AND(AU554="Muy Alta",AX554="Moderado"),AND(AU554="Muy Alta",AX554="Mayor")),"Alto",IF(OR(AND(AU554="Muy Baja",AX554="Catastrófico"),AND(AU554="Baja",AX554="Catastrófico"),AND(AU554="Media",AX554="Catastrófico"),AND(AU554="Alta",AX554="Catastrófico"),AND(AU554="Muy Alta",AX554="Catastrófico")),"Extremo","")))),"")</f>
        <v>Bajo</v>
      </c>
      <c r="BA554" s="797" t="s">
        <v>257</v>
      </c>
      <c r="BB554" s="47"/>
      <c r="BC554" s="47"/>
      <c r="BD554" s="104" t="str">
        <f t="shared" si="65"/>
        <v/>
      </c>
      <c r="BE554" s="9"/>
      <c r="BF554" s="9"/>
      <c r="BG554" s="9"/>
      <c r="BH554" s="9"/>
      <c r="BI554" s="47"/>
      <c r="BJ554" s="47"/>
      <c r="BK554" s="47"/>
      <c r="BL554" s="47"/>
      <c r="BM554" s="49"/>
      <c r="BN554" s="49"/>
      <c r="BO554" s="49"/>
      <c r="BP554" s="49"/>
      <c r="BQ554" s="105" t="str">
        <f t="shared" si="66"/>
        <v/>
      </c>
      <c r="BR554" s="761" t="str">
        <f t="shared" si="67"/>
        <v/>
      </c>
      <c r="BS554" s="818" t="s">
        <v>609</v>
      </c>
      <c r="BT554" s="867" t="s">
        <v>2892</v>
      </c>
      <c r="BU554" s="867" t="s">
        <v>609</v>
      </c>
      <c r="BV554" s="870" t="s">
        <v>609</v>
      </c>
    </row>
    <row r="555" spans="1:74" ht="171.75" x14ac:dyDescent="0.25">
      <c r="A555" s="1062"/>
      <c r="B555" s="928"/>
      <c r="C555" s="1179"/>
      <c r="D555" s="828"/>
      <c r="E555" s="831"/>
      <c r="F555" s="834"/>
      <c r="G555" s="804"/>
      <c r="H555" s="837"/>
      <c r="I555" s="798"/>
      <c r="J555" s="840"/>
      <c r="K555" s="843"/>
      <c r="L555" s="804"/>
      <c r="M555" s="874"/>
      <c r="N555" s="804"/>
      <c r="O555" s="804"/>
      <c r="P555" s="868"/>
      <c r="Q555" s="880"/>
      <c r="R555" s="798"/>
      <c r="S555" s="1365"/>
      <c r="T555" s="798"/>
      <c r="U555" s="1365"/>
      <c r="V555" s="798"/>
      <c r="W555" s="1365"/>
      <c r="X555" s="864"/>
      <c r="Y555" s="1365"/>
      <c r="Z555" s="1365"/>
      <c r="AA555" s="852"/>
      <c r="AB555" s="152">
        <v>2</v>
      </c>
      <c r="AC555" s="151" t="s">
        <v>2161</v>
      </c>
      <c r="AD555" s="151">
        <v>2</v>
      </c>
      <c r="AE555" s="151" t="s">
        <v>1856</v>
      </c>
      <c r="AF555" s="147" t="str">
        <f t="shared" si="71"/>
        <v>Impacto</v>
      </c>
      <c r="AG555" s="153" t="s">
        <v>267</v>
      </c>
      <c r="AH555" s="760">
        <f t="shared" si="68"/>
        <v>0.1</v>
      </c>
      <c r="AI555" s="153" t="s">
        <v>217</v>
      </c>
      <c r="AJ555" s="760">
        <f t="shared" si="69"/>
        <v>0.15</v>
      </c>
      <c r="AK555" s="149">
        <f t="shared" si="70"/>
        <v>0.25</v>
      </c>
      <c r="AL555" s="154">
        <f>IFERROR(IF(AND(AF554="Probabilidad",AF555="Probabilidad"),(AL554-(+AL554*AK555)),IF(AF555="Probabilidad",(S554-(+S554*AK555)),IF(AF555="Impacto",AL554,""))),"")</f>
        <v>0.36</v>
      </c>
      <c r="AM555" s="154">
        <f>IFERROR(IF(AND(AF554="Impacto",AF555="Impacto"),(AM554-(+AM554*AK555)),IF(AF555="Impacto",(Y554-(Y554*AK555)),IF(AF555="Probabilidad",AM554,""))),"")</f>
        <v>0.30000000000000004</v>
      </c>
      <c r="AN555" s="155" t="s">
        <v>218</v>
      </c>
      <c r="AO555" s="155" t="s">
        <v>296</v>
      </c>
      <c r="AP555" s="155" t="s">
        <v>243</v>
      </c>
      <c r="AQ555" s="155" t="s">
        <v>221</v>
      </c>
      <c r="AR555" s="837"/>
      <c r="AS555" s="855"/>
      <c r="AT555" s="855"/>
      <c r="AU555" s="852"/>
      <c r="AV555" s="855"/>
      <c r="AW555" s="855"/>
      <c r="AX555" s="852"/>
      <c r="AY555" s="852"/>
      <c r="AZ555" s="852"/>
      <c r="BA555" s="798"/>
      <c r="BB555" s="131"/>
      <c r="BC555" s="131"/>
      <c r="BD555" s="175" t="str">
        <f t="shared" si="65"/>
        <v/>
      </c>
      <c r="BE555" s="151"/>
      <c r="BF555" s="151"/>
      <c r="BG555" s="151"/>
      <c r="BH555" s="151"/>
      <c r="BI555" s="131"/>
      <c r="BJ555" s="131"/>
      <c r="BK555" s="131"/>
      <c r="BL555" s="131"/>
      <c r="BM555" s="157"/>
      <c r="BN555" s="157"/>
      <c r="BO555" s="157"/>
      <c r="BP555" s="157"/>
      <c r="BQ555" s="158" t="str">
        <f t="shared" si="66"/>
        <v/>
      </c>
      <c r="BR555" s="762" t="str">
        <f t="shared" si="67"/>
        <v/>
      </c>
      <c r="BS555" s="819"/>
      <c r="BT555" s="868"/>
      <c r="BU555" s="868"/>
      <c r="BV555" s="871"/>
    </row>
    <row r="556" spans="1:74" ht="145.5" x14ac:dyDescent="0.25">
      <c r="A556" s="1062"/>
      <c r="B556" s="928"/>
      <c r="C556" s="1179"/>
      <c r="D556" s="828"/>
      <c r="E556" s="831"/>
      <c r="F556" s="834"/>
      <c r="G556" s="804"/>
      <c r="H556" s="837"/>
      <c r="I556" s="798"/>
      <c r="J556" s="840"/>
      <c r="K556" s="843"/>
      <c r="L556" s="804"/>
      <c r="M556" s="874"/>
      <c r="N556" s="804"/>
      <c r="O556" s="804"/>
      <c r="P556" s="868"/>
      <c r="Q556" s="880"/>
      <c r="R556" s="798"/>
      <c r="S556" s="1365"/>
      <c r="T556" s="798"/>
      <c r="U556" s="1365"/>
      <c r="V556" s="798"/>
      <c r="W556" s="1365"/>
      <c r="X556" s="864"/>
      <c r="Y556" s="1365"/>
      <c r="Z556" s="1365"/>
      <c r="AA556" s="852"/>
      <c r="AB556" s="152">
        <v>3</v>
      </c>
      <c r="AC556" s="151" t="s">
        <v>2150</v>
      </c>
      <c r="AD556" s="151">
        <v>1</v>
      </c>
      <c r="AE556" s="151" t="s">
        <v>2106</v>
      </c>
      <c r="AF556" s="147" t="str">
        <f t="shared" si="71"/>
        <v>Probabilidad</v>
      </c>
      <c r="AG556" s="153" t="s">
        <v>216</v>
      </c>
      <c r="AH556" s="760">
        <f t="shared" si="68"/>
        <v>0.25</v>
      </c>
      <c r="AI556" s="153" t="s">
        <v>814</v>
      </c>
      <c r="AJ556" s="760">
        <f t="shared" si="69"/>
        <v>0.25</v>
      </c>
      <c r="AK556" s="149">
        <f t="shared" si="70"/>
        <v>0.5</v>
      </c>
      <c r="AL556" s="154">
        <f>IFERROR(IF(AND(AF555="Probabilidad",AF556="Probabilidad"),(AL555-(+AL555*AK556)),IF(AND(AF555="Impacto",AF556="Probabilidad"),(AL554-(+AL554*AK556)),IF(AF556="Impacto",AL555,""))),"")</f>
        <v>0.18</v>
      </c>
      <c r="AM556" s="154">
        <f>IFERROR(IF(AND(AF555="Impacto",AF556="Impacto"),(AM555-(+AM555*AK556)),IF(AND(AF555="Probabilidad",AF556="Impacto"),(AM554-(+AM554*AK556)),IF(AF556="Probabilidad",AM555,""))),"")</f>
        <v>0.30000000000000004</v>
      </c>
      <c r="AN556" s="155" t="s">
        <v>218</v>
      </c>
      <c r="AO556" s="155" t="s">
        <v>475</v>
      </c>
      <c r="AP556" s="155" t="s">
        <v>243</v>
      </c>
      <c r="AQ556" s="155" t="s">
        <v>221</v>
      </c>
      <c r="AR556" s="837"/>
      <c r="AS556" s="855"/>
      <c r="AT556" s="855"/>
      <c r="AU556" s="852"/>
      <c r="AV556" s="855"/>
      <c r="AW556" s="855"/>
      <c r="AX556" s="852"/>
      <c r="AY556" s="852"/>
      <c r="AZ556" s="852"/>
      <c r="BA556" s="798"/>
      <c r="BB556" s="131"/>
      <c r="BC556" s="131"/>
      <c r="BD556" s="175" t="str">
        <f t="shared" si="65"/>
        <v/>
      </c>
      <c r="BE556" s="151"/>
      <c r="BF556" s="151"/>
      <c r="BG556" s="151"/>
      <c r="BH556" s="151"/>
      <c r="BI556" s="131"/>
      <c r="BJ556" s="131"/>
      <c r="BK556" s="131"/>
      <c r="BL556" s="131"/>
      <c r="BM556" s="157"/>
      <c r="BN556" s="157"/>
      <c r="BO556" s="157"/>
      <c r="BP556" s="157"/>
      <c r="BQ556" s="158" t="str">
        <f t="shared" si="66"/>
        <v/>
      </c>
      <c r="BR556" s="762" t="str">
        <f t="shared" si="67"/>
        <v/>
      </c>
      <c r="BS556" s="819"/>
      <c r="BT556" s="868"/>
      <c r="BU556" s="868"/>
      <c r="BV556" s="871"/>
    </row>
    <row r="557" spans="1:74" ht="171.75" x14ac:dyDescent="0.25">
      <c r="A557" s="1062"/>
      <c r="B557" s="928"/>
      <c r="C557" s="1179"/>
      <c r="D557" s="828"/>
      <c r="E557" s="831"/>
      <c r="F557" s="834"/>
      <c r="G557" s="804"/>
      <c r="H557" s="837"/>
      <c r="I557" s="798"/>
      <c r="J557" s="840"/>
      <c r="K557" s="843"/>
      <c r="L557" s="804"/>
      <c r="M557" s="874"/>
      <c r="N557" s="804"/>
      <c r="O557" s="804"/>
      <c r="P557" s="868"/>
      <c r="Q557" s="880"/>
      <c r="R557" s="798"/>
      <c r="S557" s="1365"/>
      <c r="T557" s="798"/>
      <c r="U557" s="1365"/>
      <c r="V557" s="798"/>
      <c r="W557" s="1365"/>
      <c r="X557" s="864"/>
      <c r="Y557" s="1365"/>
      <c r="Z557" s="1365"/>
      <c r="AA557" s="852"/>
      <c r="AB557" s="152">
        <v>4</v>
      </c>
      <c r="AC557" s="151" t="s">
        <v>2166</v>
      </c>
      <c r="AD557" s="151">
        <v>2</v>
      </c>
      <c r="AE557" s="151" t="s">
        <v>2167</v>
      </c>
      <c r="AF557" s="147" t="str">
        <f t="shared" si="71"/>
        <v>Probabilidad</v>
      </c>
      <c r="AG557" s="153" t="s">
        <v>216</v>
      </c>
      <c r="AH557" s="760">
        <f t="shared" si="68"/>
        <v>0.25</v>
      </c>
      <c r="AI557" s="153" t="s">
        <v>217</v>
      </c>
      <c r="AJ557" s="760">
        <f t="shared" si="69"/>
        <v>0.15</v>
      </c>
      <c r="AK557" s="149">
        <f t="shared" si="70"/>
        <v>0.4</v>
      </c>
      <c r="AL557" s="154">
        <f>IFERROR(IF(AND(AF556="Probabilidad",AF557="Probabilidad"),(AL556-(+AL556*AK557)),IF(AND(AF556="Impacto",AF557="Probabilidad"),(AL555-(+AL555*AK557)),IF(AF557="Impacto",AL556,""))),"")</f>
        <v>0.108</v>
      </c>
      <c r="AM557" s="154">
        <f>IFERROR(IF(AND(AF556="Impacto",AF557="Impacto"),(AM556-(+AM556*AK557)),IF(AND(AF556="Probabilidad",AF557="Impacto"),(AM555-(+AM555*AK557)),IF(AF557="Probabilidad",AM556,""))),"")</f>
        <v>0.30000000000000004</v>
      </c>
      <c r="AN557" s="155" t="s">
        <v>952</v>
      </c>
      <c r="AO557" s="155" t="s">
        <v>296</v>
      </c>
      <c r="AP557" s="155" t="s">
        <v>243</v>
      </c>
      <c r="AQ557" s="155" t="s">
        <v>221</v>
      </c>
      <c r="AR557" s="837"/>
      <c r="AS557" s="855"/>
      <c r="AT557" s="855"/>
      <c r="AU557" s="852"/>
      <c r="AV557" s="855"/>
      <c r="AW557" s="855"/>
      <c r="AX557" s="852"/>
      <c r="AY557" s="852"/>
      <c r="AZ557" s="852"/>
      <c r="BA557" s="798"/>
      <c r="BB557" s="131"/>
      <c r="BC557" s="131"/>
      <c r="BD557" s="175" t="str">
        <f t="shared" si="65"/>
        <v/>
      </c>
      <c r="BE557" s="151"/>
      <c r="BF557" s="151"/>
      <c r="BG557" s="151"/>
      <c r="BH557" s="151"/>
      <c r="BI557" s="131"/>
      <c r="BJ557" s="131"/>
      <c r="BK557" s="131"/>
      <c r="BL557" s="131"/>
      <c r="BM557" s="157"/>
      <c r="BN557" s="157"/>
      <c r="BO557" s="157"/>
      <c r="BP557" s="157"/>
      <c r="BQ557" s="158" t="str">
        <f t="shared" si="66"/>
        <v/>
      </c>
      <c r="BR557" s="762" t="str">
        <f t="shared" si="67"/>
        <v/>
      </c>
      <c r="BS557" s="819"/>
      <c r="BT557" s="868"/>
      <c r="BU557" s="868"/>
      <c r="BV557" s="871"/>
    </row>
    <row r="558" spans="1:74" ht="117.75" x14ac:dyDescent="0.25">
      <c r="A558" s="1062"/>
      <c r="B558" s="928"/>
      <c r="C558" s="1179"/>
      <c r="D558" s="828"/>
      <c r="E558" s="831"/>
      <c r="F558" s="834"/>
      <c r="G558" s="804"/>
      <c r="H558" s="837"/>
      <c r="I558" s="798"/>
      <c r="J558" s="840"/>
      <c r="K558" s="843"/>
      <c r="L558" s="804"/>
      <c r="M558" s="874"/>
      <c r="N558" s="804"/>
      <c r="O558" s="804"/>
      <c r="P558" s="868"/>
      <c r="Q558" s="880"/>
      <c r="R558" s="798"/>
      <c r="S558" s="1365"/>
      <c r="T558" s="798"/>
      <c r="U558" s="1365"/>
      <c r="V558" s="798"/>
      <c r="W558" s="1365"/>
      <c r="X558" s="864"/>
      <c r="Y558" s="1365"/>
      <c r="Z558" s="1365"/>
      <c r="AA558" s="852"/>
      <c r="AB558" s="152">
        <v>5</v>
      </c>
      <c r="AC558" s="180" t="s">
        <v>1709</v>
      </c>
      <c r="AD558" s="151">
        <v>2</v>
      </c>
      <c r="AE558" s="151" t="s">
        <v>1620</v>
      </c>
      <c r="AF558" s="147" t="str">
        <f t="shared" si="71"/>
        <v>Probabilidad</v>
      </c>
      <c r="AG558" s="153" t="s">
        <v>216</v>
      </c>
      <c r="AH558" s="760">
        <f t="shared" si="68"/>
        <v>0.25</v>
      </c>
      <c r="AI558" s="153" t="s">
        <v>217</v>
      </c>
      <c r="AJ558" s="760">
        <f t="shared" si="69"/>
        <v>0.15</v>
      </c>
      <c r="AK558" s="149">
        <f t="shared" si="70"/>
        <v>0.4</v>
      </c>
      <c r="AL558" s="154">
        <f>IFERROR(IF(AND(AF557="Probabilidad",AF558="Probabilidad"),(AL557-(+AL557*AK558)),IF(AND(AF557="Impacto",AF558="Probabilidad"),(AL556-(+AL556*AK558)),IF(AF558="Impacto",AL557,""))),"")</f>
        <v>6.4799999999999996E-2</v>
      </c>
      <c r="AM558" s="154">
        <f>IFERROR(IF(AND(AF557="Impacto",AF558="Impacto"),(AM557-(+AM557*AK558)),IF(AND(AF557="Probabilidad",AF558="Impacto"),(AM556-(+AM556*AK558)),IF(AF558="Probabilidad",AM557,""))),"")</f>
        <v>0.30000000000000004</v>
      </c>
      <c r="AN558" s="155" t="s">
        <v>952</v>
      </c>
      <c r="AO558" s="155" t="s">
        <v>247</v>
      </c>
      <c r="AP558" s="155" t="s">
        <v>243</v>
      </c>
      <c r="AQ558" s="155" t="s">
        <v>221</v>
      </c>
      <c r="AR558" s="837"/>
      <c r="AS558" s="855"/>
      <c r="AT558" s="855"/>
      <c r="AU558" s="852"/>
      <c r="AV558" s="855"/>
      <c r="AW558" s="855"/>
      <c r="AX558" s="852"/>
      <c r="AY558" s="852"/>
      <c r="AZ558" s="852"/>
      <c r="BA558" s="798"/>
      <c r="BB558" s="131"/>
      <c r="BC558" s="131"/>
      <c r="BD558" s="175" t="str">
        <f t="shared" si="65"/>
        <v/>
      </c>
      <c r="BE558" s="151"/>
      <c r="BF558" s="151"/>
      <c r="BG558" s="151"/>
      <c r="BH558" s="151"/>
      <c r="BI558" s="131"/>
      <c r="BJ558" s="131"/>
      <c r="BK558" s="131"/>
      <c r="BL558" s="131"/>
      <c r="BM558" s="157"/>
      <c r="BN558" s="157"/>
      <c r="BO558" s="157"/>
      <c r="BP558" s="157"/>
      <c r="BQ558" s="158" t="str">
        <f t="shared" si="66"/>
        <v/>
      </c>
      <c r="BR558" s="762" t="str">
        <f t="shared" si="67"/>
        <v/>
      </c>
      <c r="BS558" s="819"/>
      <c r="BT558" s="868"/>
      <c r="BU558" s="868"/>
      <c r="BV558" s="871"/>
    </row>
    <row r="559" spans="1:74" ht="15.75" thickBot="1" x14ac:dyDescent="0.3">
      <c r="A559" s="1062"/>
      <c r="B559" s="928"/>
      <c r="C559" s="1179"/>
      <c r="D559" s="829"/>
      <c r="E559" s="832"/>
      <c r="F559" s="835"/>
      <c r="G559" s="805"/>
      <c r="H559" s="838"/>
      <c r="I559" s="799"/>
      <c r="J559" s="841"/>
      <c r="K559" s="844"/>
      <c r="L559" s="805"/>
      <c r="M559" s="875"/>
      <c r="N559" s="805"/>
      <c r="O559" s="805"/>
      <c r="P559" s="869"/>
      <c r="Q559" s="881"/>
      <c r="R559" s="799"/>
      <c r="S559" s="1366"/>
      <c r="T559" s="799"/>
      <c r="U559" s="1366"/>
      <c r="V559" s="799"/>
      <c r="W559" s="1366"/>
      <c r="X559" s="865"/>
      <c r="Y559" s="1366"/>
      <c r="Z559" s="1366"/>
      <c r="AA559" s="853"/>
      <c r="AB559" s="164">
        <v>6</v>
      </c>
      <c r="AC559" s="162"/>
      <c r="AD559" s="162"/>
      <c r="AE559" s="162"/>
      <c r="AF559" s="177" t="str">
        <f t="shared" si="71"/>
        <v/>
      </c>
      <c r="AG559" s="165"/>
      <c r="AH559" s="763" t="str">
        <f t="shared" si="68"/>
        <v/>
      </c>
      <c r="AI559" s="165"/>
      <c r="AJ559" s="763" t="str">
        <f t="shared" si="69"/>
        <v/>
      </c>
      <c r="AK559" s="166" t="str">
        <f t="shared" si="70"/>
        <v/>
      </c>
      <c r="AL559" s="222" t="str">
        <f>IFERROR(IF(AND(AF558="Probabilidad",AF559="Probabilidad"),(AL558-(+AL558*AK559)),IF(AND(AF558="Impacto",AF559="Probabilidad"),(AL557-(+AL557*AK559)),IF(AF559="Impacto",AL558,""))),"")</f>
        <v/>
      </c>
      <c r="AM559" s="222" t="str">
        <f>IFERROR(IF(AND(AF558="Impacto",AF559="Impacto"),(AM558-(+AM558*AK559)),IF(AND(AF558="Probabilidad",AF559="Impacto"),(AM557-(+AM557*AK559)),IF(AF559="Probabilidad",AM558,""))),"")</f>
        <v/>
      </c>
      <c r="AN559" s="52"/>
      <c r="AO559" s="52"/>
      <c r="AP559" s="52"/>
      <c r="AQ559" s="52"/>
      <c r="AR559" s="838"/>
      <c r="AS559" s="856"/>
      <c r="AT559" s="856"/>
      <c r="AU559" s="853"/>
      <c r="AV559" s="856"/>
      <c r="AW559" s="856"/>
      <c r="AX559" s="853"/>
      <c r="AY559" s="853"/>
      <c r="AZ559" s="853"/>
      <c r="BA559" s="799"/>
      <c r="BB559" s="169"/>
      <c r="BC559" s="169"/>
      <c r="BD559" s="178" t="str">
        <f t="shared" si="65"/>
        <v/>
      </c>
      <c r="BE559" s="162"/>
      <c r="BF559" s="162"/>
      <c r="BG559" s="162"/>
      <c r="BH559" s="162"/>
      <c r="BI559" s="169"/>
      <c r="BJ559" s="169"/>
      <c r="BK559" s="169"/>
      <c r="BL559" s="169"/>
      <c r="BM559" s="170"/>
      <c r="BN559" s="170"/>
      <c r="BO559" s="170"/>
      <c r="BP559" s="170"/>
      <c r="BQ559" s="171" t="str">
        <f t="shared" si="66"/>
        <v/>
      </c>
      <c r="BR559" s="764" t="str">
        <f t="shared" si="67"/>
        <v/>
      </c>
      <c r="BS559" s="820"/>
      <c r="BT559" s="869"/>
      <c r="BU559" s="869"/>
      <c r="BV559" s="872"/>
    </row>
    <row r="560" spans="1:74" ht="171.75" x14ac:dyDescent="0.25">
      <c r="A560" s="1062"/>
      <c r="B560" s="928"/>
      <c r="C560" s="1179"/>
      <c r="D560" s="827" t="s">
        <v>1533</v>
      </c>
      <c r="E560" s="830" t="s">
        <v>1083</v>
      </c>
      <c r="F560" s="833">
        <v>15</v>
      </c>
      <c r="G560" s="803" t="s">
        <v>2168</v>
      </c>
      <c r="H560" s="836" t="s">
        <v>1376</v>
      </c>
      <c r="I560" s="797" t="s">
        <v>1347</v>
      </c>
      <c r="J560" s="839" t="s">
        <v>3063</v>
      </c>
      <c r="K560" s="842" t="s">
        <v>324</v>
      </c>
      <c r="L560" s="803" t="s">
        <v>618</v>
      </c>
      <c r="M560" s="873" t="s">
        <v>1535</v>
      </c>
      <c r="N560" s="803" t="s">
        <v>2169</v>
      </c>
      <c r="O560" s="803" t="s">
        <v>2170</v>
      </c>
      <c r="P560" s="867" t="s">
        <v>609</v>
      </c>
      <c r="Q560" s="879" t="s">
        <v>609</v>
      </c>
      <c r="R560" s="797" t="s">
        <v>212</v>
      </c>
      <c r="S560" s="1364">
        <f>IF(R560="Muy Alta",100%,IF(R560="Alta",80%,IF(R560="Media",60%,IF(R560="Baja",40%,IF(R560="Muy Baja",20%,"")))))</f>
        <v>0.6</v>
      </c>
      <c r="T560" s="797" t="s">
        <v>328</v>
      </c>
      <c r="U560" s="1364">
        <f>IF(T560="Catastrófico",100%,IF(T560="Mayor",80%,IF(T560="Moderado",60%,IF(T560="Menor",40%,IF(T560="Leve",20%,"")))))</f>
        <v>0.2</v>
      </c>
      <c r="V560" s="797" t="s">
        <v>253</v>
      </c>
      <c r="W560" s="1364">
        <f>IF(V560="Catastrófico",100%,IF(V560="Mayor",80%,IF(V560="Moderado",60%,IF(V560="Menor",40%,IF(V560="Leve",20%,"")))))</f>
        <v>0.4</v>
      </c>
      <c r="X560" s="863" t="str">
        <f>IF(Y560=100%,"Catastrófico",IF(Y560=80%,"Mayor",IF(Y560=60%,"Moderado",IF(Y560=40%,"Menor",IF(Y560=20%,"Leve","")))))</f>
        <v>Menor</v>
      </c>
      <c r="Y560" s="1364">
        <f>IF(AND(U560="",W560=""),"",MAX(U560,W560))</f>
        <v>0.4</v>
      </c>
      <c r="Z560" s="1364" t="str">
        <f>CONCATENATE(R560,X560)</f>
        <v>MediaMenor</v>
      </c>
      <c r="AA560" s="851" t="str">
        <f>IF(Z560="Muy AltaLeve","Alto",IF(Z560="Muy AltaMenor","Alto",IF(Z560="Muy AltaModerado","Alto",IF(Z560="Muy AltaMayor","Alto",IF(Z560="Muy AltaCatastrófico","Extremo",IF(Z560="AltaLeve","Moderado",IF(Z560="AltaMenor","Moderado",IF(Z560="AltaModerado","Alto",IF(Z560="AltaMayor","Alto",IF(Z560="AltaCatastrófico","Extremo",IF(Z560="MediaLeve","Moderado",IF(Z560="MediaMenor","Moderado",IF(Z560="MediaModerado","Moderado",IF(Z560="MediaMayor","Alto",IF(Z560="MediaCatastrófico","Extremo",IF(Z560="BajaLeve","Bajo",IF(Z560="BajaMenor","Moderado",IF(Z560="BajaModerado","Moderado",IF(Z560="BajaMayor","Alto",IF(Z560="BajaCatastrófico","Extremo",IF(Z560="Muy BajaLeve","Bajo",IF(Z560="Muy BajaMenor","Bajo",IF(Z560="Muy BajaModerado","Moderado",IF(Z560="Muy BajaMayor","Alto",IF(Z560="Muy BajaCatastrófico","Extremo","")))))))))))))))))))))))))</f>
        <v>Moderado</v>
      </c>
      <c r="AB560" s="98">
        <v>1</v>
      </c>
      <c r="AC560" s="9" t="s">
        <v>1556</v>
      </c>
      <c r="AD560" s="9">
        <v>1.3</v>
      </c>
      <c r="AE560" s="9" t="s">
        <v>1554</v>
      </c>
      <c r="AF560" s="100" t="str">
        <f t="shared" si="71"/>
        <v>Probabilidad</v>
      </c>
      <c r="AG560" s="10" t="s">
        <v>216</v>
      </c>
      <c r="AH560" s="759">
        <f t="shared" si="68"/>
        <v>0.25</v>
      </c>
      <c r="AI560" s="10" t="s">
        <v>217</v>
      </c>
      <c r="AJ560" s="759">
        <f t="shared" si="69"/>
        <v>0.15</v>
      </c>
      <c r="AK560" s="102">
        <f t="shared" si="70"/>
        <v>0.4</v>
      </c>
      <c r="AL560" s="101">
        <f>IFERROR(IF(AF560="Probabilidad",(S560-(+S560*AK560)),IF(AF560="Impacto",S560,"")),"")</f>
        <v>0.36</v>
      </c>
      <c r="AM560" s="101">
        <f>IFERROR(IF(AF560="Impacto",(Y560-(+Y560*AK560)),IF(AF560="Probabilidad",Y560,"")),"")</f>
        <v>0.4</v>
      </c>
      <c r="AN560" s="51" t="s">
        <v>952</v>
      </c>
      <c r="AO560" s="51" t="s">
        <v>296</v>
      </c>
      <c r="AP560" s="51" t="s">
        <v>243</v>
      </c>
      <c r="AQ560" s="51" t="s">
        <v>244</v>
      </c>
      <c r="AR560" s="866" t="s">
        <v>1588</v>
      </c>
      <c r="AS560" s="854">
        <f>S560</f>
        <v>0.6</v>
      </c>
      <c r="AT560" s="854">
        <f>IF(AL560="","",MIN(AL560:AL565))</f>
        <v>0.126</v>
      </c>
      <c r="AU560" s="851" t="str">
        <f>IFERROR(IF(AT560="","",IF(AT560&lt;=0.2,"Muy Baja",IF(AT560&lt;=0.4,"Baja",IF(AT560&lt;=0.6,"Media",IF(AT560&lt;=0.8,"Alta","Muy Alta"))))),"")</f>
        <v>Muy Baja</v>
      </c>
      <c r="AV560" s="854">
        <f>Y560</f>
        <v>0.4</v>
      </c>
      <c r="AW560" s="854">
        <f>IF(AM560="","",MIN(AM560:AM565))</f>
        <v>0.22500000000000003</v>
      </c>
      <c r="AX560" s="851" t="str">
        <f>IFERROR(IF(AW560="","",IF(AW560&lt;=0.2,"Leve",IF(AW560&lt;=0.4,"Menor",IF(AW560&lt;=0.6,"Moderado",IF(AW560&lt;=0.8,"Mayor","Catastrófico"))))),"")</f>
        <v>Menor</v>
      </c>
      <c r="AY560" s="851" t="str">
        <f>AA560</f>
        <v>Moderado</v>
      </c>
      <c r="AZ560" s="851" t="str">
        <f>IFERROR(IF(OR(AND(AU560="Muy Baja",AX560="Leve"),AND(AU560="Muy Baja",AX560="Menor"),AND(AU560="Baja",AX560="Leve")),"Bajo",IF(OR(AND(AU560="Muy baja",AX560="Moderado"),AND(AU560="Baja",AX560="Menor"),AND(AU560="Baja",AX560="Moderado"),AND(AU560="Media",AX560="Leve"),AND(AU560="Media",AX560="Menor"),AND(AU560="Media",AX560="Moderado"),AND(AU560="Alta",AX560="Leve"),AND(AU560="Alta",AX560="Menor")),"Moderado",IF(OR(AND(AU560="Muy Baja",AX560="Mayor"),AND(AU560="Baja",AX560="Mayor"),AND(AU560="Media",AX560="Mayor"),AND(AU560="Alta",AX560="Moderado"),AND(AU560="Alta",AX560="Mayor"),AND(AU560="Muy Alta",AX560="Leve"),AND(AU560="Muy Alta",AX560="Menor"),AND(AU560="Muy Alta",AX560="Moderado"),AND(AU560="Muy Alta",AX560="Mayor")),"Alto",IF(OR(AND(AU560="Muy Baja",AX560="Catastrófico"),AND(AU560="Baja",AX560="Catastrófico"),AND(AU560="Media",AX560="Catastrófico"),AND(AU560="Alta",AX560="Catastrófico"),AND(AU560="Muy Alta",AX560="Catastrófico")),"Extremo","")))),"")</f>
        <v>Bajo</v>
      </c>
      <c r="BA560" s="797" t="s">
        <v>257</v>
      </c>
      <c r="BB560" s="47"/>
      <c r="BC560" s="47"/>
      <c r="BD560" s="104" t="str">
        <f t="shared" si="65"/>
        <v/>
      </c>
      <c r="BE560" s="9"/>
      <c r="BF560" s="9"/>
      <c r="BG560" s="9"/>
      <c r="BH560" s="9"/>
      <c r="BI560" s="47"/>
      <c r="BJ560" s="47"/>
      <c r="BK560" s="47"/>
      <c r="BL560" s="47"/>
      <c r="BM560" s="49"/>
      <c r="BN560" s="49"/>
      <c r="BO560" s="49"/>
      <c r="BP560" s="49"/>
      <c r="BQ560" s="105" t="str">
        <f t="shared" si="66"/>
        <v/>
      </c>
      <c r="BR560" s="761" t="str">
        <f t="shared" si="67"/>
        <v/>
      </c>
      <c r="BS560" s="818" t="s">
        <v>609</v>
      </c>
      <c r="BT560" s="867" t="s">
        <v>2892</v>
      </c>
      <c r="BU560" s="867" t="s">
        <v>609</v>
      </c>
      <c r="BV560" s="870" t="s">
        <v>609</v>
      </c>
    </row>
    <row r="561" spans="1:74" ht="145.5" x14ac:dyDescent="0.25">
      <c r="A561" s="1062"/>
      <c r="B561" s="928"/>
      <c r="C561" s="1179"/>
      <c r="D561" s="828"/>
      <c r="E561" s="831"/>
      <c r="F561" s="834"/>
      <c r="G561" s="804"/>
      <c r="H561" s="837"/>
      <c r="I561" s="798"/>
      <c r="J561" s="840"/>
      <c r="K561" s="843"/>
      <c r="L561" s="804"/>
      <c r="M561" s="874"/>
      <c r="N561" s="804"/>
      <c r="O561" s="804"/>
      <c r="P561" s="868"/>
      <c r="Q561" s="880"/>
      <c r="R561" s="798"/>
      <c r="S561" s="1365"/>
      <c r="T561" s="798"/>
      <c r="U561" s="1365"/>
      <c r="V561" s="798"/>
      <c r="W561" s="1365"/>
      <c r="X561" s="864"/>
      <c r="Y561" s="1365"/>
      <c r="Z561" s="1365"/>
      <c r="AA561" s="852"/>
      <c r="AB561" s="152">
        <v>2</v>
      </c>
      <c r="AC561" s="151" t="s">
        <v>2171</v>
      </c>
      <c r="AD561" s="151">
        <v>2</v>
      </c>
      <c r="AE561" s="151" t="s">
        <v>2172</v>
      </c>
      <c r="AF561" s="147" t="str">
        <f t="shared" si="71"/>
        <v>Impacto</v>
      </c>
      <c r="AG561" s="153" t="s">
        <v>267</v>
      </c>
      <c r="AH561" s="760">
        <f t="shared" si="68"/>
        <v>0.1</v>
      </c>
      <c r="AI561" s="153" t="s">
        <v>217</v>
      </c>
      <c r="AJ561" s="760">
        <f t="shared" si="69"/>
        <v>0.15</v>
      </c>
      <c r="AK561" s="149">
        <f t="shared" si="70"/>
        <v>0.25</v>
      </c>
      <c r="AL561" s="154">
        <f>IFERROR(IF(AND(AF560="Probabilidad",AF561="Probabilidad"),(AL560-(+AL560*AK561)),IF(AF561="Probabilidad",(S560-(+S560*AK561)),IF(AF561="Impacto",AL560,""))),"")</f>
        <v>0.36</v>
      </c>
      <c r="AM561" s="154">
        <f>IFERROR(IF(AND(AF560="Impacto",AF561="Impacto"),(AM560-(+AM560*AK561)),IF(AF561="Impacto",(Y560-(Y560*AK561)),IF(AF561="Probabilidad",AM560,""))),"")</f>
        <v>0.30000000000000004</v>
      </c>
      <c r="AN561" s="155" t="s">
        <v>218</v>
      </c>
      <c r="AO561" s="155" t="s">
        <v>475</v>
      </c>
      <c r="AP561" s="155" t="s">
        <v>243</v>
      </c>
      <c r="AQ561" s="155" t="s">
        <v>221</v>
      </c>
      <c r="AR561" s="837"/>
      <c r="AS561" s="855"/>
      <c r="AT561" s="855"/>
      <c r="AU561" s="852"/>
      <c r="AV561" s="855"/>
      <c r="AW561" s="855"/>
      <c r="AX561" s="852"/>
      <c r="AY561" s="852"/>
      <c r="AZ561" s="852"/>
      <c r="BA561" s="798"/>
      <c r="BB561" s="131"/>
      <c r="BC561" s="131"/>
      <c r="BD561" s="175" t="str">
        <f t="shared" si="65"/>
        <v/>
      </c>
      <c r="BE561" s="151"/>
      <c r="BF561" s="151"/>
      <c r="BG561" s="151"/>
      <c r="BH561" s="151"/>
      <c r="BI561" s="131"/>
      <c r="BJ561" s="131"/>
      <c r="BK561" s="131"/>
      <c r="BL561" s="131"/>
      <c r="BM561" s="157"/>
      <c r="BN561" s="157"/>
      <c r="BO561" s="157"/>
      <c r="BP561" s="157"/>
      <c r="BQ561" s="158" t="str">
        <f t="shared" si="66"/>
        <v/>
      </c>
      <c r="BR561" s="762" t="str">
        <f t="shared" si="67"/>
        <v/>
      </c>
      <c r="BS561" s="819"/>
      <c r="BT561" s="868"/>
      <c r="BU561" s="868"/>
      <c r="BV561" s="871"/>
    </row>
    <row r="562" spans="1:74" ht="120" x14ac:dyDescent="0.25">
      <c r="A562" s="1062"/>
      <c r="B562" s="928"/>
      <c r="C562" s="1179"/>
      <c r="D562" s="828"/>
      <c r="E562" s="831"/>
      <c r="F562" s="834"/>
      <c r="G562" s="804"/>
      <c r="H562" s="837"/>
      <c r="I562" s="798"/>
      <c r="J562" s="840"/>
      <c r="K562" s="843"/>
      <c r="L562" s="804"/>
      <c r="M562" s="874"/>
      <c r="N562" s="804"/>
      <c r="O562" s="804"/>
      <c r="P562" s="868"/>
      <c r="Q562" s="880"/>
      <c r="R562" s="798"/>
      <c r="S562" s="1365"/>
      <c r="T562" s="798"/>
      <c r="U562" s="1365"/>
      <c r="V562" s="798"/>
      <c r="W562" s="1365"/>
      <c r="X562" s="864"/>
      <c r="Y562" s="1365"/>
      <c r="Z562" s="1365"/>
      <c r="AA562" s="852"/>
      <c r="AB562" s="152">
        <v>3</v>
      </c>
      <c r="AC562" s="151" t="s">
        <v>1553</v>
      </c>
      <c r="AD562" s="151">
        <v>1</v>
      </c>
      <c r="AE562" s="151" t="s">
        <v>1562</v>
      </c>
      <c r="AF562" s="147" t="str">
        <f t="shared" si="71"/>
        <v>Probabilidad</v>
      </c>
      <c r="AG562" s="153" t="s">
        <v>286</v>
      </c>
      <c r="AH562" s="760">
        <f t="shared" si="68"/>
        <v>0.15</v>
      </c>
      <c r="AI562" s="153" t="s">
        <v>217</v>
      </c>
      <c r="AJ562" s="760">
        <f t="shared" si="69"/>
        <v>0.15</v>
      </c>
      <c r="AK562" s="149">
        <f t="shared" si="70"/>
        <v>0.3</v>
      </c>
      <c r="AL562" s="154">
        <f>IFERROR(IF(AND(AF561="Probabilidad",AF562="Probabilidad"),(AL561-(+AL561*AK562)),IF(AND(AF561="Impacto",AF562="Probabilidad"),(AL560-(+AL560*AK562)),IF(AF562="Impacto",AL561,""))),"")</f>
        <v>0.252</v>
      </c>
      <c r="AM562" s="154">
        <f>IFERROR(IF(AND(AF561="Impacto",AF562="Impacto"),(AM561-(+AM561*AK562)),IF(AND(AF561="Probabilidad",AF562="Impacto"),(AM560-(+AM560*AK562)),IF(AF562="Probabilidad",AM561,""))),"")</f>
        <v>0.30000000000000004</v>
      </c>
      <c r="AN562" s="155" t="s">
        <v>952</v>
      </c>
      <c r="AO562" s="155" t="s">
        <v>247</v>
      </c>
      <c r="AP562" s="155" t="s">
        <v>243</v>
      </c>
      <c r="AQ562" s="155" t="s">
        <v>221</v>
      </c>
      <c r="AR562" s="837"/>
      <c r="AS562" s="855"/>
      <c r="AT562" s="855"/>
      <c r="AU562" s="852"/>
      <c r="AV562" s="855"/>
      <c r="AW562" s="855"/>
      <c r="AX562" s="852"/>
      <c r="AY562" s="852"/>
      <c r="AZ562" s="852"/>
      <c r="BA562" s="798"/>
      <c r="BB562" s="131"/>
      <c r="BC562" s="131"/>
      <c r="BD562" s="175" t="str">
        <f t="shared" si="65"/>
        <v/>
      </c>
      <c r="BE562" s="151"/>
      <c r="BF562" s="151"/>
      <c r="BG562" s="151"/>
      <c r="BH562" s="151"/>
      <c r="BI562" s="131"/>
      <c r="BJ562" s="131"/>
      <c r="BK562" s="131"/>
      <c r="BL562" s="131"/>
      <c r="BM562" s="157"/>
      <c r="BN562" s="157"/>
      <c r="BO562" s="157"/>
      <c r="BP562" s="157"/>
      <c r="BQ562" s="158" t="str">
        <f t="shared" si="66"/>
        <v/>
      </c>
      <c r="BR562" s="762" t="str">
        <f t="shared" si="67"/>
        <v/>
      </c>
      <c r="BS562" s="819"/>
      <c r="BT562" s="868"/>
      <c r="BU562" s="868"/>
      <c r="BV562" s="871"/>
    </row>
    <row r="563" spans="1:74" ht="145.5" x14ac:dyDescent="0.25">
      <c r="A563" s="1062"/>
      <c r="B563" s="928"/>
      <c r="C563" s="1179"/>
      <c r="D563" s="828"/>
      <c r="E563" s="831"/>
      <c r="F563" s="834"/>
      <c r="G563" s="804"/>
      <c r="H563" s="837"/>
      <c r="I563" s="798"/>
      <c r="J563" s="840"/>
      <c r="K563" s="843"/>
      <c r="L563" s="804"/>
      <c r="M563" s="874"/>
      <c r="N563" s="804"/>
      <c r="O563" s="804"/>
      <c r="P563" s="868"/>
      <c r="Q563" s="880"/>
      <c r="R563" s="798"/>
      <c r="S563" s="1365"/>
      <c r="T563" s="798"/>
      <c r="U563" s="1365"/>
      <c r="V563" s="798"/>
      <c r="W563" s="1365"/>
      <c r="X563" s="864"/>
      <c r="Y563" s="1365"/>
      <c r="Z563" s="1365"/>
      <c r="AA563" s="852"/>
      <c r="AB563" s="152">
        <v>4</v>
      </c>
      <c r="AC563" s="151" t="s">
        <v>1546</v>
      </c>
      <c r="AD563" s="151">
        <v>2</v>
      </c>
      <c r="AE563" s="151" t="s">
        <v>1547</v>
      </c>
      <c r="AF563" s="147" t="str">
        <f t="shared" si="71"/>
        <v>Probabilidad</v>
      </c>
      <c r="AG563" s="153" t="s">
        <v>216</v>
      </c>
      <c r="AH563" s="760">
        <f t="shared" si="68"/>
        <v>0.25</v>
      </c>
      <c r="AI563" s="153" t="s">
        <v>814</v>
      </c>
      <c r="AJ563" s="760">
        <f t="shared" si="69"/>
        <v>0.25</v>
      </c>
      <c r="AK563" s="149">
        <f t="shared" si="70"/>
        <v>0.5</v>
      </c>
      <c r="AL563" s="154">
        <f>IFERROR(IF(AND(AF562="Probabilidad",AF563="Probabilidad"),(AL562-(+AL562*AK563)),IF(AND(AF562="Impacto",AF563="Probabilidad"),(AL561-(+AL561*AK563)),IF(AF563="Impacto",AL562,""))),"")</f>
        <v>0.126</v>
      </c>
      <c r="AM563" s="154">
        <f>IFERROR(IF(AND(AF562="Impacto",AF563="Impacto"),(AM562-(+AM562*AK563)),IF(AND(AF562="Probabilidad",AF563="Impacto"),(AM561-(+AM561*AK563)),IF(AF563="Probabilidad",AM562,""))),"")</f>
        <v>0.30000000000000004</v>
      </c>
      <c r="AN563" s="155" t="s">
        <v>218</v>
      </c>
      <c r="AO563" s="155" t="s">
        <v>475</v>
      </c>
      <c r="AP563" s="155" t="s">
        <v>243</v>
      </c>
      <c r="AQ563" s="155" t="s">
        <v>221</v>
      </c>
      <c r="AR563" s="837"/>
      <c r="AS563" s="855"/>
      <c r="AT563" s="855"/>
      <c r="AU563" s="852"/>
      <c r="AV563" s="855"/>
      <c r="AW563" s="855"/>
      <c r="AX563" s="852"/>
      <c r="AY563" s="852"/>
      <c r="AZ563" s="852"/>
      <c r="BA563" s="798"/>
      <c r="BB563" s="131"/>
      <c r="BC563" s="131"/>
      <c r="BD563" s="175" t="str">
        <f t="shared" si="65"/>
        <v/>
      </c>
      <c r="BE563" s="151"/>
      <c r="BF563" s="151"/>
      <c r="BG563" s="151"/>
      <c r="BH563" s="151"/>
      <c r="BI563" s="131"/>
      <c r="BJ563" s="131"/>
      <c r="BK563" s="131"/>
      <c r="BL563" s="131"/>
      <c r="BM563" s="157"/>
      <c r="BN563" s="157"/>
      <c r="BO563" s="157"/>
      <c r="BP563" s="157"/>
      <c r="BQ563" s="158" t="str">
        <f t="shared" si="66"/>
        <v/>
      </c>
      <c r="BR563" s="762" t="str">
        <f t="shared" si="67"/>
        <v/>
      </c>
      <c r="BS563" s="819"/>
      <c r="BT563" s="868"/>
      <c r="BU563" s="868"/>
      <c r="BV563" s="871"/>
    </row>
    <row r="564" spans="1:74" ht="171.75" x14ac:dyDescent="0.25">
      <c r="A564" s="1062"/>
      <c r="B564" s="928"/>
      <c r="C564" s="1179"/>
      <c r="D564" s="828"/>
      <c r="E564" s="831"/>
      <c r="F564" s="834"/>
      <c r="G564" s="804"/>
      <c r="H564" s="837"/>
      <c r="I564" s="798"/>
      <c r="J564" s="840"/>
      <c r="K564" s="843"/>
      <c r="L564" s="804"/>
      <c r="M564" s="874"/>
      <c r="N564" s="804"/>
      <c r="O564" s="804"/>
      <c r="P564" s="868"/>
      <c r="Q564" s="880"/>
      <c r="R564" s="798"/>
      <c r="S564" s="1365"/>
      <c r="T564" s="798"/>
      <c r="U564" s="1365"/>
      <c r="V564" s="798"/>
      <c r="W564" s="1365"/>
      <c r="X564" s="864"/>
      <c r="Y564" s="1365"/>
      <c r="Z564" s="1365"/>
      <c r="AA564" s="852"/>
      <c r="AB564" s="152">
        <v>5</v>
      </c>
      <c r="AC564" s="151" t="s">
        <v>1563</v>
      </c>
      <c r="AD564" s="151">
        <v>2</v>
      </c>
      <c r="AE564" s="151" t="s">
        <v>1547</v>
      </c>
      <c r="AF564" s="147" t="str">
        <f t="shared" si="71"/>
        <v>Impacto</v>
      </c>
      <c r="AG564" s="153" t="s">
        <v>267</v>
      </c>
      <c r="AH564" s="760">
        <f t="shared" si="68"/>
        <v>0.1</v>
      </c>
      <c r="AI564" s="153" t="s">
        <v>217</v>
      </c>
      <c r="AJ564" s="760">
        <f t="shared" si="69"/>
        <v>0.15</v>
      </c>
      <c r="AK564" s="149">
        <f t="shared" si="70"/>
        <v>0.25</v>
      </c>
      <c r="AL564" s="154">
        <f>IFERROR(IF(AND(AF563="Probabilidad",AF564="Probabilidad"),(AL563-(+AL563*AK564)),IF(AND(AF563="Impacto",AF564="Probabilidad"),(AL562-(+AL562*AK564)),IF(AF564="Impacto",AL563,""))),"")</f>
        <v>0.126</v>
      </c>
      <c r="AM564" s="154">
        <f>IFERROR(IF(AND(AF563="Impacto",AF564="Impacto"),(AM563-(+AM563*AK564)),IF(AND(AF563="Probabilidad",AF564="Impacto"),(AM562-(+AM562*AK564)),IF(AF564="Probabilidad",AM563,""))),"")</f>
        <v>0.22500000000000003</v>
      </c>
      <c r="AN564" s="155" t="s">
        <v>218</v>
      </c>
      <c r="AO564" s="155" t="s">
        <v>296</v>
      </c>
      <c r="AP564" s="155" t="s">
        <v>243</v>
      </c>
      <c r="AQ564" s="155" t="s">
        <v>221</v>
      </c>
      <c r="AR564" s="837"/>
      <c r="AS564" s="855"/>
      <c r="AT564" s="855"/>
      <c r="AU564" s="852"/>
      <c r="AV564" s="855"/>
      <c r="AW564" s="855"/>
      <c r="AX564" s="852"/>
      <c r="AY564" s="852"/>
      <c r="AZ564" s="852"/>
      <c r="BA564" s="798"/>
      <c r="BB564" s="131"/>
      <c r="BC564" s="131"/>
      <c r="BD564" s="175" t="str">
        <f t="shared" si="65"/>
        <v/>
      </c>
      <c r="BE564" s="151"/>
      <c r="BF564" s="151"/>
      <c r="BG564" s="151"/>
      <c r="BH564" s="151"/>
      <c r="BI564" s="131"/>
      <c r="BJ564" s="131"/>
      <c r="BK564" s="131"/>
      <c r="BL564" s="131"/>
      <c r="BM564" s="157"/>
      <c r="BN564" s="157"/>
      <c r="BO564" s="157"/>
      <c r="BP564" s="157"/>
      <c r="BQ564" s="158" t="str">
        <f t="shared" si="66"/>
        <v/>
      </c>
      <c r="BR564" s="762" t="str">
        <f t="shared" si="67"/>
        <v/>
      </c>
      <c r="BS564" s="819"/>
      <c r="BT564" s="868"/>
      <c r="BU564" s="868"/>
      <c r="BV564" s="871"/>
    </row>
    <row r="565" spans="1:74" ht="15.75" thickBot="1" x14ac:dyDescent="0.3">
      <c r="A565" s="1062"/>
      <c r="B565" s="928"/>
      <c r="C565" s="1179"/>
      <c r="D565" s="829"/>
      <c r="E565" s="832"/>
      <c r="F565" s="835"/>
      <c r="G565" s="805"/>
      <c r="H565" s="838"/>
      <c r="I565" s="799"/>
      <c r="J565" s="841"/>
      <c r="K565" s="844"/>
      <c r="L565" s="805"/>
      <c r="M565" s="875"/>
      <c r="N565" s="805"/>
      <c r="O565" s="805"/>
      <c r="P565" s="869"/>
      <c r="Q565" s="881"/>
      <c r="R565" s="799"/>
      <c r="S565" s="1366"/>
      <c r="T565" s="799"/>
      <c r="U565" s="1366"/>
      <c r="V565" s="799"/>
      <c r="W565" s="1366"/>
      <c r="X565" s="865"/>
      <c r="Y565" s="1366"/>
      <c r="Z565" s="1366"/>
      <c r="AA565" s="853"/>
      <c r="AB565" s="164">
        <v>6</v>
      </c>
      <c r="AC565" s="162"/>
      <c r="AD565" s="162"/>
      <c r="AE565" s="162"/>
      <c r="AF565" s="177" t="str">
        <f t="shared" si="71"/>
        <v/>
      </c>
      <c r="AG565" s="165"/>
      <c r="AH565" s="763" t="str">
        <f t="shared" si="68"/>
        <v/>
      </c>
      <c r="AI565" s="165"/>
      <c r="AJ565" s="763" t="str">
        <f t="shared" si="69"/>
        <v/>
      </c>
      <c r="AK565" s="166" t="str">
        <f t="shared" si="70"/>
        <v/>
      </c>
      <c r="AL565" s="222" t="str">
        <f>IFERROR(IF(AND(AF564="Probabilidad",AF565="Probabilidad"),(AL564-(+AL564*AK565)),IF(AND(AF564="Impacto",AF565="Probabilidad"),(AL563-(+AL563*AK565)),IF(AF565="Impacto",AL564,""))),"")</f>
        <v/>
      </c>
      <c r="AM565" s="222" t="str">
        <f>IFERROR(IF(AND(AF564="Impacto",AF565="Impacto"),(AM564-(+AM564*AK565)),IF(AND(AF564="Probabilidad",AF565="Impacto"),(AM563-(+AM563*AK565)),IF(AF565="Probabilidad",AM564,""))),"")</f>
        <v/>
      </c>
      <c r="AN565" s="52"/>
      <c r="AO565" s="52"/>
      <c r="AP565" s="52"/>
      <c r="AQ565" s="52"/>
      <c r="AR565" s="838"/>
      <c r="AS565" s="856"/>
      <c r="AT565" s="856"/>
      <c r="AU565" s="853"/>
      <c r="AV565" s="856"/>
      <c r="AW565" s="856"/>
      <c r="AX565" s="853"/>
      <c r="AY565" s="853"/>
      <c r="AZ565" s="853"/>
      <c r="BA565" s="799"/>
      <c r="BB565" s="169"/>
      <c r="BC565" s="169"/>
      <c r="BD565" s="178" t="str">
        <f t="shared" si="65"/>
        <v/>
      </c>
      <c r="BE565" s="162"/>
      <c r="BF565" s="162"/>
      <c r="BG565" s="162"/>
      <c r="BH565" s="162"/>
      <c r="BI565" s="169"/>
      <c r="BJ565" s="169"/>
      <c r="BK565" s="169"/>
      <c r="BL565" s="169"/>
      <c r="BM565" s="170"/>
      <c r="BN565" s="170"/>
      <c r="BO565" s="170"/>
      <c r="BP565" s="170"/>
      <c r="BQ565" s="171" t="str">
        <f t="shared" si="66"/>
        <v/>
      </c>
      <c r="BR565" s="764" t="str">
        <f t="shared" si="67"/>
        <v/>
      </c>
      <c r="BS565" s="820"/>
      <c r="BT565" s="869"/>
      <c r="BU565" s="869"/>
      <c r="BV565" s="872"/>
    </row>
    <row r="566" spans="1:74" ht="145.5" x14ac:dyDescent="0.25">
      <c r="A566" s="1062"/>
      <c r="B566" s="928"/>
      <c r="C566" s="1179"/>
      <c r="D566" s="827" t="s">
        <v>1533</v>
      </c>
      <c r="E566" s="830" t="s">
        <v>1083</v>
      </c>
      <c r="F566" s="833">
        <v>16</v>
      </c>
      <c r="G566" s="803" t="s">
        <v>2168</v>
      </c>
      <c r="H566" s="836" t="s">
        <v>1376</v>
      </c>
      <c r="I566" s="797" t="s">
        <v>1344</v>
      </c>
      <c r="J566" s="839" t="s">
        <v>3064</v>
      </c>
      <c r="K566" s="842" t="s">
        <v>324</v>
      </c>
      <c r="L566" s="803" t="s">
        <v>618</v>
      </c>
      <c r="M566" s="873" t="s">
        <v>1535</v>
      </c>
      <c r="N566" s="803" t="s">
        <v>1666</v>
      </c>
      <c r="O566" s="803" t="s">
        <v>1667</v>
      </c>
      <c r="P566" s="867" t="s">
        <v>609</v>
      </c>
      <c r="Q566" s="879" t="s">
        <v>609</v>
      </c>
      <c r="R566" s="797" t="s">
        <v>212</v>
      </c>
      <c r="S566" s="1364">
        <f>IF(R566="Muy Alta",100%,IF(R566="Alta",80%,IF(R566="Media",60%,IF(R566="Baja",40%,IF(R566="Muy Baja",20%,"")))))</f>
        <v>0.6</v>
      </c>
      <c r="T566" s="797" t="s">
        <v>328</v>
      </c>
      <c r="U566" s="1364">
        <f>IF(T566="Catastrófico",100%,IF(T566="Mayor",80%,IF(T566="Moderado",60%,IF(T566="Menor",40%,IF(T566="Leve",20%,"")))))</f>
        <v>0.2</v>
      </c>
      <c r="V566" s="797" t="s">
        <v>253</v>
      </c>
      <c r="W566" s="1364">
        <f>IF(V566="Catastrófico",100%,IF(V566="Mayor",80%,IF(V566="Moderado",60%,IF(V566="Menor",40%,IF(V566="Leve",20%,"")))))</f>
        <v>0.4</v>
      </c>
      <c r="X566" s="863" t="str">
        <f>IF(Y566=100%,"Catastrófico",IF(Y566=80%,"Mayor",IF(Y566=60%,"Moderado",IF(Y566=40%,"Menor",IF(Y566=20%,"Leve","")))))</f>
        <v>Menor</v>
      </c>
      <c r="Y566" s="1364">
        <f>IF(AND(U566="",W566=""),"",MAX(U566,W566))</f>
        <v>0.4</v>
      </c>
      <c r="Z566" s="1364" t="str">
        <f>CONCATENATE(R566,X566)</f>
        <v>MediaMenor</v>
      </c>
      <c r="AA566" s="851" t="str">
        <f>IF(Z566="Muy AltaLeve","Alto",IF(Z566="Muy AltaMenor","Alto",IF(Z566="Muy AltaModerado","Alto",IF(Z566="Muy AltaMayor","Alto",IF(Z566="Muy AltaCatastrófico","Extremo",IF(Z566="AltaLeve","Moderado",IF(Z566="AltaMenor","Moderado",IF(Z566="AltaModerado","Alto",IF(Z566="AltaMayor","Alto",IF(Z566="AltaCatastrófico","Extremo",IF(Z566="MediaLeve","Moderado",IF(Z566="MediaMenor","Moderado",IF(Z566="MediaModerado","Moderado",IF(Z566="MediaMayor","Alto",IF(Z566="MediaCatastrófico","Extremo",IF(Z566="BajaLeve","Bajo",IF(Z566="BajaMenor","Moderado",IF(Z566="BajaModerado","Moderado",IF(Z566="BajaMayor","Alto",IF(Z566="BajaCatastrófico","Extremo",IF(Z566="Muy BajaLeve","Bajo",IF(Z566="Muy BajaMenor","Bajo",IF(Z566="Muy BajaModerado","Moderado",IF(Z566="Muy BajaMayor","Alto",IF(Z566="Muy BajaCatastrófico","Extremo","")))))))))))))))))))))))))</f>
        <v>Moderado</v>
      </c>
      <c r="AB566" s="98">
        <v>1</v>
      </c>
      <c r="AC566" s="9" t="s">
        <v>1546</v>
      </c>
      <c r="AD566" s="9">
        <v>3</v>
      </c>
      <c r="AE566" s="9" t="s">
        <v>1547</v>
      </c>
      <c r="AF566" s="100" t="str">
        <f t="shared" si="71"/>
        <v>Probabilidad</v>
      </c>
      <c r="AG566" s="10" t="s">
        <v>216</v>
      </c>
      <c r="AH566" s="759">
        <f t="shared" si="68"/>
        <v>0.25</v>
      </c>
      <c r="AI566" s="10" t="s">
        <v>814</v>
      </c>
      <c r="AJ566" s="759">
        <f t="shared" si="69"/>
        <v>0.25</v>
      </c>
      <c r="AK566" s="102">
        <f t="shared" si="70"/>
        <v>0.5</v>
      </c>
      <c r="AL566" s="101">
        <f>IFERROR(IF(AF566="Probabilidad",(S566-(+S566*AK566)),IF(AF566="Impacto",S566,"")),"")</f>
        <v>0.3</v>
      </c>
      <c r="AM566" s="101">
        <f>IFERROR(IF(AF566="Impacto",(Y566-(+Y566*AK566)),IF(AF566="Probabilidad",Y566,"")),"")</f>
        <v>0.4</v>
      </c>
      <c r="AN566" s="51" t="s">
        <v>218</v>
      </c>
      <c r="AO566" s="51" t="s">
        <v>475</v>
      </c>
      <c r="AP566" s="51" t="s">
        <v>243</v>
      </c>
      <c r="AQ566" s="51" t="s">
        <v>244</v>
      </c>
      <c r="AR566" s="866" t="s">
        <v>1588</v>
      </c>
      <c r="AS566" s="854">
        <f>S566</f>
        <v>0.6</v>
      </c>
      <c r="AT566" s="854">
        <f>IF(AL566="","",MIN(AL566:AL571))</f>
        <v>0.126</v>
      </c>
      <c r="AU566" s="851" t="str">
        <f>IFERROR(IF(AT566="","",IF(AT566&lt;=0.2,"Muy Baja",IF(AT566&lt;=0.4,"Baja",IF(AT566&lt;=0.6,"Media",IF(AT566&lt;=0.8,"Alta","Muy Alta"))))),"")</f>
        <v>Muy Baja</v>
      </c>
      <c r="AV566" s="854">
        <f>Y566</f>
        <v>0.4</v>
      </c>
      <c r="AW566" s="854">
        <f>IF(AM566="","",MIN(AM566:AM571))</f>
        <v>0.30000000000000004</v>
      </c>
      <c r="AX566" s="851" t="str">
        <f>IFERROR(IF(AW566="","",IF(AW566&lt;=0.2,"Leve",IF(AW566&lt;=0.4,"Menor",IF(AW566&lt;=0.6,"Moderado",IF(AW566&lt;=0.8,"Mayor","Catastrófico"))))),"")</f>
        <v>Menor</v>
      </c>
      <c r="AY566" s="851" t="str">
        <f>AA566</f>
        <v>Moderado</v>
      </c>
      <c r="AZ566" s="851" t="str">
        <f>IFERROR(IF(OR(AND(AU566="Muy Baja",AX566="Leve"),AND(AU566="Muy Baja",AX566="Menor"),AND(AU566="Baja",AX566="Leve")),"Bajo",IF(OR(AND(AU566="Muy baja",AX566="Moderado"),AND(AU566="Baja",AX566="Menor"),AND(AU566="Baja",AX566="Moderado"),AND(AU566="Media",AX566="Leve"),AND(AU566="Media",AX566="Menor"),AND(AU566="Media",AX566="Moderado"),AND(AU566="Alta",AX566="Leve"),AND(AU566="Alta",AX566="Menor")),"Moderado",IF(OR(AND(AU566="Muy Baja",AX566="Mayor"),AND(AU566="Baja",AX566="Mayor"),AND(AU566="Media",AX566="Mayor"),AND(AU566="Alta",AX566="Moderado"),AND(AU566="Alta",AX566="Mayor"),AND(AU566="Muy Alta",AX566="Leve"),AND(AU566="Muy Alta",AX566="Menor"),AND(AU566="Muy Alta",AX566="Moderado"),AND(AU566="Muy Alta",AX566="Mayor")),"Alto",IF(OR(AND(AU566="Muy Baja",AX566="Catastrófico"),AND(AU566="Baja",AX566="Catastrófico"),AND(AU566="Media",AX566="Catastrófico"),AND(AU566="Alta",AX566="Catastrófico"),AND(AU566="Muy Alta",AX566="Catastrófico")),"Extremo","")))),"")</f>
        <v>Bajo</v>
      </c>
      <c r="BA566" s="797" t="s">
        <v>257</v>
      </c>
      <c r="BB566" s="47"/>
      <c r="BC566" s="47"/>
      <c r="BD566" s="104" t="str">
        <f t="shared" si="65"/>
        <v/>
      </c>
      <c r="BE566" s="9"/>
      <c r="BF566" s="9"/>
      <c r="BG566" s="9"/>
      <c r="BH566" s="9"/>
      <c r="BI566" s="47"/>
      <c r="BJ566" s="47"/>
      <c r="BK566" s="47"/>
      <c r="BL566" s="47"/>
      <c r="BM566" s="49"/>
      <c r="BN566" s="49"/>
      <c r="BO566" s="49"/>
      <c r="BP566" s="49"/>
      <c r="BQ566" s="105" t="str">
        <f t="shared" si="66"/>
        <v/>
      </c>
      <c r="BR566" s="761" t="str">
        <f t="shared" si="67"/>
        <v/>
      </c>
      <c r="BS566" s="818" t="s">
        <v>609</v>
      </c>
      <c r="BT566" s="867" t="s">
        <v>2892</v>
      </c>
      <c r="BU566" s="867" t="s">
        <v>609</v>
      </c>
      <c r="BV566" s="870" t="s">
        <v>609</v>
      </c>
    </row>
    <row r="567" spans="1:74" ht="171.75" x14ac:dyDescent="0.25">
      <c r="A567" s="1062"/>
      <c r="B567" s="928"/>
      <c r="C567" s="1179"/>
      <c r="D567" s="828"/>
      <c r="E567" s="831"/>
      <c r="F567" s="834"/>
      <c r="G567" s="804"/>
      <c r="H567" s="837"/>
      <c r="I567" s="798"/>
      <c r="J567" s="840"/>
      <c r="K567" s="843"/>
      <c r="L567" s="804"/>
      <c r="M567" s="874"/>
      <c r="N567" s="804"/>
      <c r="O567" s="804"/>
      <c r="P567" s="868"/>
      <c r="Q567" s="880"/>
      <c r="R567" s="798"/>
      <c r="S567" s="1365"/>
      <c r="T567" s="798"/>
      <c r="U567" s="1365"/>
      <c r="V567" s="798"/>
      <c r="W567" s="1365"/>
      <c r="X567" s="864"/>
      <c r="Y567" s="1365"/>
      <c r="Z567" s="1365"/>
      <c r="AA567" s="852"/>
      <c r="AB567" s="152">
        <v>2</v>
      </c>
      <c r="AC567" s="151" t="s">
        <v>1549</v>
      </c>
      <c r="AD567" s="151">
        <v>3</v>
      </c>
      <c r="AE567" s="151" t="s">
        <v>1547</v>
      </c>
      <c r="AF567" s="147" t="str">
        <f t="shared" si="71"/>
        <v>Impacto</v>
      </c>
      <c r="AG567" s="153" t="s">
        <v>267</v>
      </c>
      <c r="AH567" s="760">
        <f t="shared" si="68"/>
        <v>0.1</v>
      </c>
      <c r="AI567" s="153" t="s">
        <v>217</v>
      </c>
      <c r="AJ567" s="760">
        <f t="shared" si="69"/>
        <v>0.15</v>
      </c>
      <c r="AK567" s="149">
        <f t="shared" si="70"/>
        <v>0.25</v>
      </c>
      <c r="AL567" s="154">
        <f>IFERROR(IF(AND(AF566="Probabilidad",AF567="Probabilidad"),(AL566-(+AL566*AK567)),IF(AF567="Probabilidad",(S566-(+S566*AK567)),IF(AF567="Impacto",AL566,""))),"")</f>
        <v>0.3</v>
      </c>
      <c r="AM567" s="154">
        <f>IFERROR(IF(AND(AF566="Impacto",AF567="Impacto"),(AM566-(+AM566*AK567)),IF(AF567="Impacto",(Y566-(Y566*AK567)),IF(AF567="Probabilidad",AM566,""))),"")</f>
        <v>0.30000000000000004</v>
      </c>
      <c r="AN567" s="155" t="s">
        <v>218</v>
      </c>
      <c r="AO567" s="155" t="s">
        <v>296</v>
      </c>
      <c r="AP567" s="155" t="s">
        <v>243</v>
      </c>
      <c r="AQ567" s="155" t="s">
        <v>244</v>
      </c>
      <c r="AR567" s="837"/>
      <c r="AS567" s="855"/>
      <c r="AT567" s="855"/>
      <c r="AU567" s="852"/>
      <c r="AV567" s="855"/>
      <c r="AW567" s="855"/>
      <c r="AX567" s="852"/>
      <c r="AY567" s="852"/>
      <c r="AZ567" s="852"/>
      <c r="BA567" s="798"/>
      <c r="BB567" s="131"/>
      <c r="BC567" s="131"/>
      <c r="BD567" s="175" t="str">
        <f t="shared" si="65"/>
        <v/>
      </c>
      <c r="BE567" s="151"/>
      <c r="BF567" s="151"/>
      <c r="BG567" s="151"/>
      <c r="BH567" s="151"/>
      <c r="BI567" s="131"/>
      <c r="BJ567" s="131"/>
      <c r="BK567" s="131"/>
      <c r="BL567" s="131"/>
      <c r="BM567" s="157"/>
      <c r="BN567" s="157"/>
      <c r="BO567" s="157"/>
      <c r="BP567" s="157"/>
      <c r="BQ567" s="158" t="str">
        <f t="shared" si="66"/>
        <v/>
      </c>
      <c r="BR567" s="762" t="str">
        <f t="shared" si="67"/>
        <v/>
      </c>
      <c r="BS567" s="819"/>
      <c r="BT567" s="868"/>
      <c r="BU567" s="868"/>
      <c r="BV567" s="871"/>
    </row>
    <row r="568" spans="1:74" ht="145.5" x14ac:dyDescent="0.25">
      <c r="A568" s="1062"/>
      <c r="B568" s="928"/>
      <c r="C568" s="1179"/>
      <c r="D568" s="828"/>
      <c r="E568" s="831"/>
      <c r="F568" s="834"/>
      <c r="G568" s="804"/>
      <c r="H568" s="837"/>
      <c r="I568" s="798"/>
      <c r="J568" s="840"/>
      <c r="K568" s="843"/>
      <c r="L568" s="804"/>
      <c r="M568" s="874"/>
      <c r="N568" s="804"/>
      <c r="O568" s="804"/>
      <c r="P568" s="868"/>
      <c r="Q568" s="880"/>
      <c r="R568" s="798"/>
      <c r="S568" s="1365"/>
      <c r="T568" s="798"/>
      <c r="U568" s="1365"/>
      <c r="V568" s="798"/>
      <c r="W568" s="1365"/>
      <c r="X568" s="864"/>
      <c r="Y568" s="1365"/>
      <c r="Z568" s="1365"/>
      <c r="AA568" s="852"/>
      <c r="AB568" s="152">
        <v>3</v>
      </c>
      <c r="AC568" s="151" t="s">
        <v>1550</v>
      </c>
      <c r="AD568" s="151">
        <v>2</v>
      </c>
      <c r="AE568" s="151" t="s">
        <v>1552</v>
      </c>
      <c r="AF568" s="147" t="str">
        <f t="shared" si="71"/>
        <v>Probabilidad</v>
      </c>
      <c r="AG568" s="153" t="s">
        <v>216</v>
      </c>
      <c r="AH568" s="760">
        <f t="shared" si="68"/>
        <v>0.25</v>
      </c>
      <c r="AI568" s="153" t="s">
        <v>217</v>
      </c>
      <c r="AJ568" s="760">
        <f t="shared" si="69"/>
        <v>0.15</v>
      </c>
      <c r="AK568" s="149">
        <f t="shared" si="70"/>
        <v>0.4</v>
      </c>
      <c r="AL568" s="154">
        <f>IFERROR(IF(AND(AF567="Probabilidad",AF568="Probabilidad"),(AL567-(+AL567*AK568)),IF(AND(AF567="Impacto",AF568="Probabilidad"),(AL566-(+AL566*AK568)),IF(AF568="Impacto",AL567,""))),"")</f>
        <v>0.18</v>
      </c>
      <c r="AM568" s="154">
        <f>IFERROR(IF(AND(AF567="Impacto",AF568="Impacto"),(AM567-(+AM567*AK568)),IF(AND(AF567="Probabilidad",AF568="Impacto"),(AM566-(+AM566*AK568)),IF(AF568="Probabilidad",AM567,""))),"")</f>
        <v>0.30000000000000004</v>
      </c>
      <c r="AN568" s="155" t="s">
        <v>218</v>
      </c>
      <c r="AO568" s="155" t="s">
        <v>475</v>
      </c>
      <c r="AP568" s="155" t="s">
        <v>243</v>
      </c>
      <c r="AQ568" s="155" t="s">
        <v>221</v>
      </c>
      <c r="AR568" s="837"/>
      <c r="AS568" s="855"/>
      <c r="AT568" s="855"/>
      <c r="AU568" s="852"/>
      <c r="AV568" s="855"/>
      <c r="AW568" s="855"/>
      <c r="AX568" s="852"/>
      <c r="AY568" s="852"/>
      <c r="AZ568" s="852"/>
      <c r="BA568" s="798"/>
      <c r="BB568" s="131"/>
      <c r="BC568" s="131"/>
      <c r="BD568" s="175" t="str">
        <f t="shared" si="65"/>
        <v/>
      </c>
      <c r="BE568" s="151"/>
      <c r="BF568" s="151"/>
      <c r="BG568" s="151"/>
      <c r="BH568" s="151"/>
      <c r="BI568" s="131"/>
      <c r="BJ568" s="131"/>
      <c r="BK568" s="131"/>
      <c r="BL568" s="131"/>
      <c r="BM568" s="157"/>
      <c r="BN568" s="157"/>
      <c r="BO568" s="157"/>
      <c r="BP568" s="157"/>
      <c r="BQ568" s="158" t="str">
        <f t="shared" si="66"/>
        <v/>
      </c>
      <c r="BR568" s="762" t="str">
        <f t="shared" si="67"/>
        <v/>
      </c>
      <c r="BS568" s="819"/>
      <c r="BT568" s="868"/>
      <c r="BU568" s="868"/>
      <c r="BV568" s="871"/>
    </row>
    <row r="569" spans="1:74" ht="120" x14ac:dyDescent="0.25">
      <c r="A569" s="1062"/>
      <c r="B569" s="928"/>
      <c r="C569" s="1179"/>
      <c r="D569" s="828"/>
      <c r="E569" s="831"/>
      <c r="F569" s="834"/>
      <c r="G569" s="804"/>
      <c r="H569" s="837"/>
      <c r="I569" s="798"/>
      <c r="J569" s="840"/>
      <c r="K569" s="843"/>
      <c r="L569" s="804"/>
      <c r="M569" s="874"/>
      <c r="N569" s="804"/>
      <c r="O569" s="804"/>
      <c r="P569" s="868"/>
      <c r="Q569" s="880"/>
      <c r="R569" s="798"/>
      <c r="S569" s="1365"/>
      <c r="T569" s="798"/>
      <c r="U569" s="1365"/>
      <c r="V569" s="798"/>
      <c r="W569" s="1365"/>
      <c r="X569" s="864"/>
      <c r="Y569" s="1365"/>
      <c r="Z569" s="1365"/>
      <c r="AA569" s="852"/>
      <c r="AB569" s="152">
        <v>4</v>
      </c>
      <c r="AC569" s="151" t="s">
        <v>1553</v>
      </c>
      <c r="AD569" s="151">
        <v>1</v>
      </c>
      <c r="AE569" s="151" t="s">
        <v>1554</v>
      </c>
      <c r="AF569" s="147" t="str">
        <f t="shared" si="71"/>
        <v>Probabilidad</v>
      </c>
      <c r="AG569" s="153" t="s">
        <v>286</v>
      </c>
      <c r="AH569" s="760">
        <f t="shared" si="68"/>
        <v>0.15</v>
      </c>
      <c r="AI569" s="153" t="s">
        <v>217</v>
      </c>
      <c r="AJ569" s="760">
        <f t="shared" si="69"/>
        <v>0.15</v>
      </c>
      <c r="AK569" s="149">
        <f t="shared" si="70"/>
        <v>0.3</v>
      </c>
      <c r="AL569" s="154">
        <f>IFERROR(IF(AND(AF568="Probabilidad",AF569="Probabilidad"),(AL568-(+AL568*AK569)),IF(AND(AF568="Impacto",AF569="Probabilidad"),(AL567-(+AL567*AK569)),IF(AF569="Impacto",AL568,""))),"")</f>
        <v>0.126</v>
      </c>
      <c r="AM569" s="154">
        <f>IFERROR(IF(AND(AF568="Impacto",AF569="Impacto"),(AM568-(+AM568*AK569)),IF(AND(AF568="Probabilidad",AF569="Impacto"),(AM567-(+AM567*AK569)),IF(AF569="Probabilidad",AM568,""))),"")</f>
        <v>0.30000000000000004</v>
      </c>
      <c r="AN569" s="155" t="s">
        <v>952</v>
      </c>
      <c r="AO569" s="155" t="s">
        <v>247</v>
      </c>
      <c r="AP569" s="155" t="s">
        <v>243</v>
      </c>
      <c r="AQ569" s="155" t="s">
        <v>221</v>
      </c>
      <c r="AR569" s="837"/>
      <c r="AS569" s="855"/>
      <c r="AT569" s="855"/>
      <c r="AU569" s="852"/>
      <c r="AV569" s="855"/>
      <c r="AW569" s="855"/>
      <c r="AX569" s="852"/>
      <c r="AY569" s="852"/>
      <c r="AZ569" s="852"/>
      <c r="BA569" s="798"/>
      <c r="BB569" s="131"/>
      <c r="BC569" s="131"/>
      <c r="BD569" s="175" t="str">
        <f t="shared" si="65"/>
        <v/>
      </c>
      <c r="BE569" s="151"/>
      <c r="BF569" s="151"/>
      <c r="BG569" s="151"/>
      <c r="BH569" s="151"/>
      <c r="BI569" s="131"/>
      <c r="BJ569" s="131"/>
      <c r="BK569" s="131"/>
      <c r="BL569" s="131"/>
      <c r="BM569" s="157"/>
      <c r="BN569" s="157"/>
      <c r="BO569" s="157"/>
      <c r="BP569" s="157"/>
      <c r="BQ569" s="158" t="str">
        <f t="shared" si="66"/>
        <v/>
      </c>
      <c r="BR569" s="762" t="str">
        <f t="shared" si="67"/>
        <v/>
      </c>
      <c r="BS569" s="819"/>
      <c r="BT569" s="868"/>
      <c r="BU569" s="868"/>
      <c r="BV569" s="871"/>
    </row>
    <row r="570" spans="1:74" x14ac:dyDescent="0.25">
      <c r="A570" s="1062"/>
      <c r="B570" s="928"/>
      <c r="C570" s="1179"/>
      <c r="D570" s="828"/>
      <c r="E570" s="831"/>
      <c r="F570" s="834"/>
      <c r="G570" s="804"/>
      <c r="H570" s="837"/>
      <c r="I570" s="798"/>
      <c r="J570" s="840"/>
      <c r="K570" s="843"/>
      <c r="L570" s="804"/>
      <c r="M570" s="874"/>
      <c r="N570" s="804"/>
      <c r="O570" s="804"/>
      <c r="P570" s="868"/>
      <c r="Q570" s="880"/>
      <c r="R570" s="798"/>
      <c r="S570" s="1365"/>
      <c r="T570" s="798"/>
      <c r="U570" s="1365"/>
      <c r="V570" s="798"/>
      <c r="W570" s="1365"/>
      <c r="X570" s="864"/>
      <c r="Y570" s="1365"/>
      <c r="Z570" s="1365"/>
      <c r="AA570" s="852"/>
      <c r="AB570" s="152">
        <v>5</v>
      </c>
      <c r="AC570" s="151"/>
      <c r="AD570" s="151"/>
      <c r="AE570" s="151"/>
      <c r="AF570" s="147" t="str">
        <f t="shared" si="71"/>
        <v/>
      </c>
      <c r="AG570" s="153"/>
      <c r="AH570" s="760" t="str">
        <f t="shared" si="68"/>
        <v/>
      </c>
      <c r="AI570" s="153"/>
      <c r="AJ570" s="760" t="str">
        <f t="shared" si="69"/>
        <v/>
      </c>
      <c r="AK570" s="149" t="str">
        <f t="shared" si="70"/>
        <v/>
      </c>
      <c r="AL570" s="154" t="str">
        <f>IFERROR(IF(AND(AF569="Probabilidad",AF570="Probabilidad"),(AL569-(+AL569*AK570)),IF(AND(AF569="Impacto",AF570="Probabilidad"),(AL568-(+AL568*AK570)),IF(AF570="Impacto",AL569,""))),"")</f>
        <v/>
      </c>
      <c r="AM570" s="154" t="str">
        <f>IFERROR(IF(AND(AF569="Impacto",AF570="Impacto"),(AM569-(+AM569*AK570)),IF(AND(AF569="Probabilidad",AF570="Impacto"),(AM568-(+AM568*AK570)),IF(AF570="Probabilidad",AM569,""))),"")</f>
        <v/>
      </c>
      <c r="AN570" s="155"/>
      <c r="AO570" s="155"/>
      <c r="AP570" s="155"/>
      <c r="AQ570" s="155"/>
      <c r="AR570" s="837"/>
      <c r="AS570" s="855"/>
      <c r="AT570" s="855"/>
      <c r="AU570" s="852"/>
      <c r="AV570" s="855"/>
      <c r="AW570" s="855"/>
      <c r="AX570" s="852"/>
      <c r="AY570" s="852"/>
      <c r="AZ570" s="852"/>
      <c r="BA570" s="798"/>
      <c r="BB570" s="131"/>
      <c r="BC570" s="131"/>
      <c r="BD570" s="175" t="str">
        <f t="shared" si="65"/>
        <v/>
      </c>
      <c r="BE570" s="151"/>
      <c r="BF570" s="151"/>
      <c r="BG570" s="151"/>
      <c r="BH570" s="151"/>
      <c r="BI570" s="131"/>
      <c r="BJ570" s="131"/>
      <c r="BK570" s="131"/>
      <c r="BL570" s="131"/>
      <c r="BM570" s="157"/>
      <c r="BN570" s="157"/>
      <c r="BO570" s="157"/>
      <c r="BP570" s="157"/>
      <c r="BQ570" s="158" t="str">
        <f t="shared" si="66"/>
        <v/>
      </c>
      <c r="BR570" s="762" t="str">
        <f t="shared" si="67"/>
        <v/>
      </c>
      <c r="BS570" s="819"/>
      <c r="BT570" s="868"/>
      <c r="BU570" s="868"/>
      <c r="BV570" s="871"/>
    </row>
    <row r="571" spans="1:74" ht="15.75" thickBot="1" x14ac:dyDescent="0.3">
      <c r="A571" s="1062"/>
      <c r="B571" s="928"/>
      <c r="C571" s="1179"/>
      <c r="D571" s="829"/>
      <c r="E571" s="832"/>
      <c r="F571" s="835"/>
      <c r="G571" s="805"/>
      <c r="H571" s="838"/>
      <c r="I571" s="799"/>
      <c r="J571" s="841"/>
      <c r="K571" s="844"/>
      <c r="L571" s="805"/>
      <c r="M571" s="875"/>
      <c r="N571" s="805"/>
      <c r="O571" s="805"/>
      <c r="P571" s="869"/>
      <c r="Q571" s="881"/>
      <c r="R571" s="799"/>
      <c r="S571" s="1366"/>
      <c r="T571" s="799"/>
      <c r="U571" s="1366"/>
      <c r="V571" s="799"/>
      <c r="W571" s="1366"/>
      <c r="X571" s="865"/>
      <c r="Y571" s="1366"/>
      <c r="Z571" s="1366"/>
      <c r="AA571" s="853"/>
      <c r="AB571" s="164">
        <v>6</v>
      </c>
      <c r="AC571" s="162"/>
      <c r="AD571" s="162"/>
      <c r="AE571" s="162"/>
      <c r="AF571" s="177" t="str">
        <f t="shared" si="71"/>
        <v/>
      </c>
      <c r="AG571" s="165"/>
      <c r="AH571" s="763" t="str">
        <f t="shared" si="68"/>
        <v/>
      </c>
      <c r="AI571" s="165"/>
      <c r="AJ571" s="763" t="str">
        <f t="shared" si="69"/>
        <v/>
      </c>
      <c r="AK571" s="166" t="str">
        <f t="shared" si="70"/>
        <v/>
      </c>
      <c r="AL571" s="222" t="str">
        <f>IFERROR(IF(AND(AF570="Probabilidad",AF571="Probabilidad"),(AL570-(+AL570*AK571)),IF(AND(AF570="Impacto",AF571="Probabilidad"),(AL569-(+AL569*AK571)),IF(AF571="Impacto",AL570,""))),"")</f>
        <v/>
      </c>
      <c r="AM571" s="222" t="str">
        <f>IFERROR(IF(AND(AF570="Impacto",AF571="Impacto"),(AM570-(+AM570*AK571)),IF(AND(AF570="Probabilidad",AF571="Impacto"),(AM569-(+AM569*AK571)),IF(AF571="Probabilidad",AM570,""))),"")</f>
        <v/>
      </c>
      <c r="AN571" s="52"/>
      <c r="AO571" s="52"/>
      <c r="AP571" s="52"/>
      <c r="AQ571" s="52"/>
      <c r="AR571" s="838"/>
      <c r="AS571" s="856"/>
      <c r="AT571" s="856"/>
      <c r="AU571" s="853"/>
      <c r="AV571" s="856"/>
      <c r="AW571" s="856"/>
      <c r="AX571" s="853"/>
      <c r="AY571" s="853"/>
      <c r="AZ571" s="853"/>
      <c r="BA571" s="799"/>
      <c r="BB571" s="169"/>
      <c r="BC571" s="169"/>
      <c r="BD571" s="178" t="str">
        <f t="shared" si="65"/>
        <v/>
      </c>
      <c r="BE571" s="162"/>
      <c r="BF571" s="162"/>
      <c r="BG571" s="162"/>
      <c r="BH571" s="162"/>
      <c r="BI571" s="169"/>
      <c r="BJ571" s="169"/>
      <c r="BK571" s="169"/>
      <c r="BL571" s="169"/>
      <c r="BM571" s="170"/>
      <c r="BN571" s="170"/>
      <c r="BO571" s="170"/>
      <c r="BP571" s="170"/>
      <c r="BQ571" s="171" t="str">
        <f t="shared" si="66"/>
        <v/>
      </c>
      <c r="BR571" s="764" t="str">
        <f t="shared" si="67"/>
        <v/>
      </c>
      <c r="BS571" s="820"/>
      <c r="BT571" s="869"/>
      <c r="BU571" s="869"/>
      <c r="BV571" s="872"/>
    </row>
    <row r="572" spans="1:74" ht="171.75" x14ac:dyDescent="0.25">
      <c r="A572" s="1062" t="s">
        <v>1104</v>
      </c>
      <c r="B572" s="928" t="s">
        <v>202</v>
      </c>
      <c r="C572" s="1179" t="s">
        <v>2173</v>
      </c>
      <c r="D572" s="827" t="s">
        <v>1533</v>
      </c>
      <c r="E572" s="830" t="s">
        <v>1106</v>
      </c>
      <c r="F572" s="833">
        <v>1</v>
      </c>
      <c r="G572" s="867" t="s">
        <v>2174</v>
      </c>
      <c r="H572" s="836" t="s">
        <v>1370</v>
      </c>
      <c r="I572" s="797" t="s">
        <v>1347</v>
      </c>
      <c r="J572" s="839" t="s">
        <v>3065</v>
      </c>
      <c r="K572" s="842" t="s">
        <v>324</v>
      </c>
      <c r="L572" s="803" t="s">
        <v>1308</v>
      </c>
      <c r="M572" s="873" t="s">
        <v>1535</v>
      </c>
      <c r="N572" s="803" t="s">
        <v>2175</v>
      </c>
      <c r="O572" s="803" t="s">
        <v>2176</v>
      </c>
      <c r="P572" s="867" t="s">
        <v>609</v>
      </c>
      <c r="Q572" s="879" t="s">
        <v>609</v>
      </c>
      <c r="R572" s="797" t="s">
        <v>252</v>
      </c>
      <c r="S572" s="1364">
        <f>IF(R572="Muy Alta",100%,IF(R572="Alta",80%,IF(R572="Media",60%,IF(R572="Baja",40%,IF(R572="Muy Baja",20%,"")))))</f>
        <v>0.4</v>
      </c>
      <c r="T572" s="797"/>
      <c r="U572" s="1364" t="str">
        <f>IF(T572="Catastrófico",100%,IF(T572="Mayor",80%,IF(T572="Moderado",60%,IF(T572="Menor",40%,IF(T572="Leve",20%,"")))))</f>
        <v/>
      </c>
      <c r="V572" s="797" t="s">
        <v>253</v>
      </c>
      <c r="W572" s="1364">
        <f>IF(V572="Catastrófico",100%,IF(V572="Mayor",80%,IF(V572="Moderado",60%,IF(V572="Menor",40%,IF(V572="Leve",20%,"")))))</f>
        <v>0.4</v>
      </c>
      <c r="X572" s="863" t="str">
        <f>IF(Y572=100%,"Catastrófico",IF(Y572=80%,"Mayor",IF(Y572=60%,"Moderado",IF(Y572=40%,"Menor",IF(Y572=20%,"Leve","")))))</f>
        <v>Menor</v>
      </c>
      <c r="Y572" s="1364">
        <f>IF(AND(U572="",W572=""),"",MAX(U572,W572))</f>
        <v>0.4</v>
      </c>
      <c r="Z572" s="1364" t="str">
        <f>CONCATENATE(R572,X572)</f>
        <v>BajaMenor</v>
      </c>
      <c r="AA572" s="845" t="str">
        <f>IF(Z572="Muy AltaLeve","Alto",IF(Z572="Muy AltaMenor","Alto",IF(Z572="Muy AltaModerado","Alto",IF(Z572="Muy AltaMayor","Alto",IF(Z572="Muy AltaCatastrófico","Extremo",IF(Z572="AltaLeve","Moderado",IF(Z572="AltaMenor","Moderado",IF(Z572="AltaModerado","Alto",IF(Z572="AltaMayor","Alto",IF(Z572="AltaCatastrófico","Extremo",IF(Z572="MediaLeve","Moderado",IF(Z572="MediaMenor","Moderado",IF(Z572="MediaModerado","Moderado",IF(Z572="MediaMayor","Alto",IF(Z572="MediaCatastrófico","Extremo",IF(Z572="BajaLeve","Bajo",IF(Z572="BajaMenor","Moderado",IF(Z572="BajaModerado","Moderado",IF(Z572="BajaMayor","Alto",IF(Z572="BajaCatastrófico","Extremo",IF(Z572="Muy BajaLeve","Bajo",IF(Z572="Muy BajaMenor","Bajo",IF(Z572="Muy BajaModerado","Moderado",IF(Z572="Muy BajaMayor","Alto",IF(Z572="Muy BajaCatastrófico","Extremo","")))))))))))))))))))))))))</f>
        <v>Moderado</v>
      </c>
      <c r="AB572" s="98">
        <v>1</v>
      </c>
      <c r="AC572" s="9" t="s">
        <v>2177</v>
      </c>
      <c r="AD572" s="9">
        <v>1</v>
      </c>
      <c r="AE572" s="9" t="s">
        <v>2178</v>
      </c>
      <c r="AF572" s="147" t="str">
        <f t="shared" si="71"/>
        <v>Probabilidad</v>
      </c>
      <c r="AG572" s="10" t="s">
        <v>216</v>
      </c>
      <c r="AH572" s="760">
        <f t="shared" si="68"/>
        <v>0.25</v>
      </c>
      <c r="AI572" s="10" t="s">
        <v>814</v>
      </c>
      <c r="AJ572" s="760">
        <f t="shared" si="69"/>
        <v>0.25</v>
      </c>
      <c r="AK572" s="149">
        <f t="shared" si="70"/>
        <v>0.5</v>
      </c>
      <c r="AL572" s="101">
        <f>IFERROR(IF(AF572="Probabilidad",(S572-(+S572*AK572)),IF(AF572="Impacto",S572,"")),"")</f>
        <v>0.2</v>
      </c>
      <c r="AM572" s="101">
        <f>IFERROR(IF(AF572="Impacto",(Y572-(+Y572*AK572)),IF(AF572="Probabilidad",Y572,"")),"")</f>
        <v>0.4</v>
      </c>
      <c r="AN572" s="51" t="s">
        <v>218</v>
      </c>
      <c r="AO572" s="51" t="s">
        <v>296</v>
      </c>
      <c r="AP572" s="51" t="s">
        <v>243</v>
      </c>
      <c r="AQ572" s="51" t="s">
        <v>221</v>
      </c>
      <c r="AR572" s="866" t="s">
        <v>2179</v>
      </c>
      <c r="AS572" s="854">
        <f>S572</f>
        <v>0.4</v>
      </c>
      <c r="AT572" s="854">
        <f>IF(AL572="","",MIN(AL572:AL577))</f>
        <v>0.14000000000000001</v>
      </c>
      <c r="AU572" s="851" t="str">
        <f>IFERROR(IF(AT572="","",IF(AT572&lt;=0.2,"Muy Baja",IF(AT572&lt;=0.4,"Baja",IF(AT572&lt;=0.6,"Media",IF(AT572&lt;=0.8,"Alta","Muy Alta"))))),"")</f>
        <v>Muy Baja</v>
      </c>
      <c r="AV572" s="854">
        <f>Y572</f>
        <v>0.4</v>
      </c>
      <c r="AW572" s="854">
        <f>IF(AM572="","",MIN(AM572:AM577))</f>
        <v>0.4</v>
      </c>
      <c r="AX572" s="851" t="str">
        <f>IFERROR(IF(AW572="","",IF(AW572&lt;=0.2,"Leve",IF(AW572&lt;=0.4,"Menor",IF(AW572&lt;=0.6,"Moderado",IF(AW572&lt;=0.8,"Mayor","Catastrófico"))))),"")</f>
        <v>Menor</v>
      </c>
      <c r="AY572" s="851" t="str">
        <f>AA572</f>
        <v>Moderado</v>
      </c>
      <c r="AZ572" s="851" t="str">
        <f>IFERROR(IF(OR(AND(AU572="Muy Baja",AX572="Leve"),AND(AU572="Muy Baja",AX572="Menor"),AND(AU572="Baja",AX572="Leve")),"Bajo",IF(OR(AND(AU572="Muy baja",AX572="Moderado"),AND(AU572="Baja",AX572="Menor"),AND(AU572="Baja",AX572="Moderado"),AND(AU572="Media",AX572="Leve"),AND(AU572="Media",AX572="Menor"),AND(AU572="Media",AX572="Moderado"),AND(AU572="Alta",AX572="Leve"),AND(AU572="Alta",AX572="Menor")),"Moderado",IF(OR(AND(AU572="Muy Baja",AX572="Mayor"),AND(AU572="Baja",AX572="Mayor"),AND(AU572="Media",AX572="Mayor"),AND(AU572="Alta",AX572="Moderado"),AND(AU572="Alta",AX572="Mayor"),AND(AU572="Muy Alta",AX572="Leve"),AND(AU572="Muy Alta",AX572="Menor"),AND(AU572="Muy Alta",AX572="Moderado"),AND(AU572="Muy Alta",AX572="Mayor")),"Alto",IF(OR(AND(AU572="Muy Baja",AX572="Catastrófico"),AND(AU572="Baja",AX572="Catastrófico"),AND(AU572="Media",AX572="Catastrófico"),AND(AU572="Alta",AX572="Catastrófico"),AND(AU572="Muy Alta",AX572="Catastrófico")),"Extremo","")))),"")</f>
        <v>Bajo</v>
      </c>
      <c r="BA572" s="797" t="s">
        <v>257</v>
      </c>
      <c r="BB572" s="218"/>
      <c r="BC572" s="218"/>
      <c r="BD572" s="103" t="str">
        <f>IF(SUM(BE572:BH572)=0,"",SUM(BE572:BH572))</f>
        <v/>
      </c>
      <c r="BE572" s="50" t="s">
        <v>464</v>
      </c>
      <c r="BF572" s="50" t="s">
        <v>464</v>
      </c>
      <c r="BG572" s="50"/>
      <c r="BH572" s="50" t="s">
        <v>464</v>
      </c>
      <c r="BI572" s="47"/>
      <c r="BJ572" s="47"/>
      <c r="BK572" s="47"/>
      <c r="BL572" s="47"/>
      <c r="BM572" s="49"/>
      <c r="BN572" s="49"/>
      <c r="BO572" s="49"/>
      <c r="BP572" s="49"/>
      <c r="BQ572" s="105" t="str">
        <f>IF(SUM(BM572:BP572)=0,"",SUM(BM572:BP572))</f>
        <v/>
      </c>
      <c r="BR572" s="761" t="str">
        <f>IF(ISERROR(BQ572/BD572),"",(BQ572/BD572))</f>
        <v/>
      </c>
      <c r="BS572" s="818" t="s">
        <v>609</v>
      </c>
      <c r="BT572" s="867" t="s">
        <v>2932</v>
      </c>
      <c r="BU572" s="867" t="s">
        <v>609</v>
      </c>
      <c r="BV572" s="870" t="s">
        <v>609</v>
      </c>
    </row>
    <row r="573" spans="1:74" ht="120" x14ac:dyDescent="0.25">
      <c r="A573" s="1062"/>
      <c r="B573" s="928"/>
      <c r="C573" s="1179"/>
      <c r="D573" s="828"/>
      <c r="E573" s="831"/>
      <c r="F573" s="834"/>
      <c r="G573" s="868"/>
      <c r="H573" s="837"/>
      <c r="I573" s="798"/>
      <c r="J573" s="840"/>
      <c r="K573" s="843"/>
      <c r="L573" s="804"/>
      <c r="M573" s="874"/>
      <c r="N573" s="804"/>
      <c r="O573" s="804"/>
      <c r="P573" s="868"/>
      <c r="Q573" s="880"/>
      <c r="R573" s="798"/>
      <c r="S573" s="1365"/>
      <c r="T573" s="798"/>
      <c r="U573" s="1365"/>
      <c r="V573" s="798"/>
      <c r="W573" s="1365"/>
      <c r="X573" s="864"/>
      <c r="Y573" s="1365"/>
      <c r="Z573" s="1365"/>
      <c r="AA573" s="846"/>
      <c r="AB573" s="152">
        <v>2</v>
      </c>
      <c r="AC573" s="132" t="s">
        <v>1709</v>
      </c>
      <c r="AD573" s="132">
        <v>1</v>
      </c>
      <c r="AE573" s="151" t="s">
        <v>1710</v>
      </c>
      <c r="AF573" s="147" t="str">
        <f t="shared" si="71"/>
        <v>Probabilidad</v>
      </c>
      <c r="AG573" s="153" t="s">
        <v>286</v>
      </c>
      <c r="AH573" s="760">
        <f t="shared" si="68"/>
        <v>0.15</v>
      </c>
      <c r="AI573" s="153" t="s">
        <v>217</v>
      </c>
      <c r="AJ573" s="760">
        <f t="shared" si="69"/>
        <v>0.15</v>
      </c>
      <c r="AK573" s="149">
        <f t="shared" si="70"/>
        <v>0.3</v>
      </c>
      <c r="AL573" s="154">
        <f>IFERROR(IF(AND(AF572="Probabilidad",AF573="Probabilidad"),(AL572-(+AL572*AK573)),IF(AF573="Probabilidad",(S572-(+S572*AK573)),IF(AF573="Impacto",AL572,""))),"")</f>
        <v>0.14000000000000001</v>
      </c>
      <c r="AM573" s="154">
        <f>IFERROR(IF(AND(AF572="Impacto",AF573="Impacto"),(AM572-(+AM572*AK573)),IF(AF573="Impacto",(Y572-(+Y572*AK573)),IF(AF573="Probabilidad",AM572,""))),"")</f>
        <v>0.4</v>
      </c>
      <c r="AN573" s="155" t="s">
        <v>952</v>
      </c>
      <c r="AO573" s="155" t="s">
        <v>247</v>
      </c>
      <c r="AP573" s="155" t="s">
        <v>243</v>
      </c>
      <c r="AQ573" s="155" t="s">
        <v>221</v>
      </c>
      <c r="AR573" s="837"/>
      <c r="AS573" s="855"/>
      <c r="AT573" s="855"/>
      <c r="AU573" s="852"/>
      <c r="AV573" s="855"/>
      <c r="AW573" s="855"/>
      <c r="AX573" s="852"/>
      <c r="AY573" s="852"/>
      <c r="AZ573" s="852"/>
      <c r="BA573" s="798"/>
      <c r="BB573" s="130"/>
      <c r="BC573" s="130"/>
      <c r="BD573" s="150" t="str">
        <f t="shared" ref="BD573:BD619" si="72">IF(SUM(BE573:BH573)=0,"",SUM(BE573:BH573))</f>
        <v/>
      </c>
      <c r="BE573" s="156"/>
      <c r="BF573" s="156"/>
      <c r="BG573" s="156"/>
      <c r="BH573" s="156"/>
      <c r="BI573" s="131"/>
      <c r="BJ573" s="131"/>
      <c r="BK573" s="131"/>
      <c r="BL573" s="131"/>
      <c r="BM573" s="157"/>
      <c r="BN573" s="157"/>
      <c r="BO573" s="157"/>
      <c r="BP573" s="373"/>
      <c r="BQ573" s="158" t="str">
        <f>IF(SUM(BM573:BP573)=0,"",SUM(BM573:BP573))</f>
        <v/>
      </c>
      <c r="BR573" s="762" t="str">
        <f>IF(ISERROR(BQ573/BD573),"",(BQ573/BD573))</f>
        <v/>
      </c>
      <c r="BS573" s="819"/>
      <c r="BT573" s="868"/>
      <c r="BU573" s="868"/>
      <c r="BV573" s="871"/>
    </row>
    <row r="574" spans="1:74" x14ac:dyDescent="0.25">
      <c r="A574" s="1062"/>
      <c r="B574" s="928"/>
      <c r="C574" s="1179"/>
      <c r="D574" s="828"/>
      <c r="E574" s="831"/>
      <c r="F574" s="834"/>
      <c r="G574" s="868"/>
      <c r="H574" s="837"/>
      <c r="I574" s="798"/>
      <c r="J574" s="840"/>
      <c r="K574" s="843"/>
      <c r="L574" s="804"/>
      <c r="M574" s="874"/>
      <c r="N574" s="804"/>
      <c r="O574" s="804"/>
      <c r="P574" s="868"/>
      <c r="Q574" s="880"/>
      <c r="R574" s="798"/>
      <c r="S574" s="1365"/>
      <c r="T574" s="798"/>
      <c r="U574" s="1365"/>
      <c r="V574" s="798"/>
      <c r="W574" s="1365"/>
      <c r="X574" s="864"/>
      <c r="Y574" s="1365"/>
      <c r="Z574" s="1365"/>
      <c r="AA574" s="846"/>
      <c r="AB574" s="152">
        <v>3</v>
      </c>
      <c r="AC574" s="132"/>
      <c r="AD574" s="132"/>
      <c r="AE574" s="132"/>
      <c r="AF574" s="147" t="str">
        <f t="shared" si="71"/>
        <v/>
      </c>
      <c r="AG574" s="153"/>
      <c r="AH574" s="760" t="str">
        <f t="shared" si="68"/>
        <v/>
      </c>
      <c r="AI574" s="153"/>
      <c r="AJ574" s="760" t="str">
        <f t="shared" si="69"/>
        <v/>
      </c>
      <c r="AK574" s="149" t="str">
        <f t="shared" si="70"/>
        <v/>
      </c>
      <c r="AL574" s="154" t="str">
        <f>IFERROR(IF(AND(AF573="Probabilidad",AF574="Probabilidad"),(AL573-(+AL573*AK574)),IF(AND(AF573="Impacto",AF574="Probabilidad"),(AL572-(+AL572*AK574)),IF(AF574="Impacto",AL573,""))),"")</f>
        <v/>
      </c>
      <c r="AM574" s="154" t="str">
        <f>IFERROR(IF(AND(AF573="Impacto",AF574="Impacto"),(AM573-(+AM573*AK574)),IF(AND(AF573="Probabilidad",AF574="Impacto"),(AM572-(+AM572*AK574)),IF(AF574="Probabilidad",AM573,""))),"")</f>
        <v/>
      </c>
      <c r="AN574" s="155"/>
      <c r="AO574" s="155"/>
      <c r="AP574" s="155"/>
      <c r="AQ574" s="155"/>
      <c r="AR574" s="837"/>
      <c r="AS574" s="855"/>
      <c r="AT574" s="855"/>
      <c r="AU574" s="852"/>
      <c r="AV574" s="855"/>
      <c r="AW574" s="855"/>
      <c r="AX574" s="852"/>
      <c r="AY574" s="852"/>
      <c r="AZ574" s="852"/>
      <c r="BA574" s="798"/>
      <c r="BB574" s="130"/>
      <c r="BC574" s="130"/>
      <c r="BD574" s="150" t="str">
        <f t="shared" si="72"/>
        <v/>
      </c>
      <c r="BE574" s="156"/>
      <c r="BF574" s="156"/>
      <c r="BG574" s="156"/>
      <c r="BH574" s="156"/>
      <c r="BI574" s="131"/>
      <c r="BJ574" s="131"/>
      <c r="BK574" s="131"/>
      <c r="BL574" s="131"/>
      <c r="BM574" s="157"/>
      <c r="BN574" s="157"/>
      <c r="BO574" s="157"/>
      <c r="BP574" s="157"/>
      <c r="BQ574" s="158" t="str">
        <f t="shared" ref="BQ574:BQ619" si="73">IF(SUM(BM574:BP574)=0,"",SUM(BM574:BP574))</f>
        <v/>
      </c>
      <c r="BR574" s="762" t="str">
        <f t="shared" ref="BR574:BR619" si="74">IF(ISERROR(BQ574/BD574),"",(BQ574/BD574))</f>
        <v/>
      </c>
      <c r="BS574" s="819"/>
      <c r="BT574" s="868"/>
      <c r="BU574" s="868"/>
      <c r="BV574" s="871"/>
    </row>
    <row r="575" spans="1:74" x14ac:dyDescent="0.25">
      <c r="A575" s="1062"/>
      <c r="B575" s="928"/>
      <c r="C575" s="1179"/>
      <c r="D575" s="828"/>
      <c r="E575" s="831"/>
      <c r="F575" s="834"/>
      <c r="G575" s="868"/>
      <c r="H575" s="837"/>
      <c r="I575" s="798"/>
      <c r="J575" s="840"/>
      <c r="K575" s="843"/>
      <c r="L575" s="804"/>
      <c r="M575" s="874"/>
      <c r="N575" s="804"/>
      <c r="O575" s="804"/>
      <c r="P575" s="868"/>
      <c r="Q575" s="880"/>
      <c r="R575" s="798"/>
      <c r="S575" s="1365"/>
      <c r="T575" s="798"/>
      <c r="U575" s="1365"/>
      <c r="V575" s="798"/>
      <c r="W575" s="1365"/>
      <c r="X575" s="864"/>
      <c r="Y575" s="1365"/>
      <c r="Z575" s="1365"/>
      <c r="AA575" s="846"/>
      <c r="AB575" s="152">
        <v>4</v>
      </c>
      <c r="AC575" s="151"/>
      <c r="AD575" s="151"/>
      <c r="AE575" s="151"/>
      <c r="AF575" s="147" t="str">
        <f t="shared" si="71"/>
        <v/>
      </c>
      <c r="AG575" s="153"/>
      <c r="AH575" s="760" t="str">
        <f t="shared" si="68"/>
        <v/>
      </c>
      <c r="AI575" s="153"/>
      <c r="AJ575" s="760" t="str">
        <f t="shared" si="69"/>
        <v/>
      </c>
      <c r="AK575" s="149" t="str">
        <f t="shared" si="70"/>
        <v/>
      </c>
      <c r="AL575" s="154" t="str">
        <f>IFERROR(IF(AND(AF574="Probabilidad",AF575="Probabilidad"),(AL574-(+AL574*AK575)),IF(AND(AF574="Impacto",AF575="Probabilidad"),(AL573-(+AL573*AK575)),IF(AF575="Impacto",AL574,""))),"")</f>
        <v/>
      </c>
      <c r="AM575" s="154" t="str">
        <f>IFERROR(IF(AND(AF574="Impacto",AF575="Impacto"),(AM574-(+AM574*AK575)),IF(AND(AF574="Probabilidad",AF575="Impacto"),(AM573-(+AM573*AK575)),IF(AF575="Probabilidad",AM574,""))),"")</f>
        <v/>
      </c>
      <c r="AN575" s="155"/>
      <c r="AO575" s="155"/>
      <c r="AP575" s="155"/>
      <c r="AQ575" s="155"/>
      <c r="AR575" s="837"/>
      <c r="AS575" s="855"/>
      <c r="AT575" s="855"/>
      <c r="AU575" s="852"/>
      <c r="AV575" s="855"/>
      <c r="AW575" s="855"/>
      <c r="AX575" s="852"/>
      <c r="AY575" s="852"/>
      <c r="AZ575" s="852"/>
      <c r="BA575" s="798"/>
      <c r="BB575" s="130"/>
      <c r="BC575" s="130"/>
      <c r="BD575" s="150" t="str">
        <f t="shared" si="72"/>
        <v/>
      </c>
      <c r="BE575" s="156"/>
      <c r="BF575" s="156"/>
      <c r="BG575" s="156"/>
      <c r="BH575" s="156"/>
      <c r="BI575" s="131"/>
      <c r="BJ575" s="131"/>
      <c r="BK575" s="131"/>
      <c r="BL575" s="131"/>
      <c r="BM575" s="157"/>
      <c r="BN575" s="157"/>
      <c r="BO575" s="157"/>
      <c r="BP575" s="157"/>
      <c r="BQ575" s="158" t="str">
        <f t="shared" si="73"/>
        <v/>
      </c>
      <c r="BR575" s="762" t="str">
        <f t="shared" si="74"/>
        <v/>
      </c>
      <c r="BS575" s="819"/>
      <c r="BT575" s="868"/>
      <c r="BU575" s="868"/>
      <c r="BV575" s="871"/>
    </row>
    <row r="576" spans="1:74" x14ac:dyDescent="0.25">
      <c r="A576" s="1062"/>
      <c r="B576" s="928"/>
      <c r="C576" s="1179"/>
      <c r="D576" s="828"/>
      <c r="E576" s="831"/>
      <c r="F576" s="834"/>
      <c r="G576" s="868"/>
      <c r="H576" s="837"/>
      <c r="I576" s="798"/>
      <c r="J576" s="840"/>
      <c r="K576" s="843"/>
      <c r="L576" s="804"/>
      <c r="M576" s="874"/>
      <c r="N576" s="804"/>
      <c r="O576" s="804"/>
      <c r="P576" s="868"/>
      <c r="Q576" s="880"/>
      <c r="R576" s="798"/>
      <c r="S576" s="1365"/>
      <c r="T576" s="798"/>
      <c r="U576" s="1365"/>
      <c r="V576" s="798"/>
      <c r="W576" s="1365"/>
      <c r="X576" s="864"/>
      <c r="Y576" s="1365"/>
      <c r="Z576" s="1365"/>
      <c r="AA576" s="846"/>
      <c r="AB576" s="152">
        <v>5</v>
      </c>
      <c r="AC576" s="160"/>
      <c r="AD576" s="160"/>
      <c r="AE576" s="151"/>
      <c r="AF576" s="147" t="str">
        <f t="shared" si="71"/>
        <v/>
      </c>
      <c r="AG576" s="153"/>
      <c r="AH576" s="760" t="str">
        <f t="shared" si="68"/>
        <v/>
      </c>
      <c r="AI576" s="153"/>
      <c r="AJ576" s="760" t="str">
        <f t="shared" si="69"/>
        <v/>
      </c>
      <c r="AK576" s="149" t="str">
        <f t="shared" si="70"/>
        <v/>
      </c>
      <c r="AL576" s="154" t="str">
        <f>IFERROR(IF(AND(AF575="Probabilidad",AF576="Probabilidad"),(AL575-(+AL575*AK576)),IF(AND(AF575="Impacto",AF576="Probabilidad"),(AL574-(+AL574*AK576)),IF(AF576="Impacto",AL575,""))),"")</f>
        <v/>
      </c>
      <c r="AM576" s="154" t="str">
        <f>IFERROR(IF(AND(AF575="Impacto",AF576="Impacto"),(AM575-(+AM575*AK576)),IF(AND(AF575="Probabilidad",AF576="Impacto"),(AM574-(+AM574*AK576)),IF(AF576="Probabilidad",AM575,""))),"")</f>
        <v/>
      </c>
      <c r="AN576" s="155"/>
      <c r="AO576" s="155"/>
      <c r="AP576" s="155"/>
      <c r="AQ576" s="155"/>
      <c r="AR576" s="837"/>
      <c r="AS576" s="855"/>
      <c r="AT576" s="855"/>
      <c r="AU576" s="852"/>
      <c r="AV576" s="855"/>
      <c r="AW576" s="855"/>
      <c r="AX576" s="852"/>
      <c r="AY576" s="852"/>
      <c r="AZ576" s="852"/>
      <c r="BA576" s="798"/>
      <c r="BB576" s="130"/>
      <c r="BC576" s="130"/>
      <c r="BD576" s="150" t="str">
        <f t="shared" si="72"/>
        <v/>
      </c>
      <c r="BE576" s="156"/>
      <c r="BF576" s="156"/>
      <c r="BG576" s="156"/>
      <c r="BH576" s="156"/>
      <c r="BI576" s="131"/>
      <c r="BJ576" s="131"/>
      <c r="BK576" s="131"/>
      <c r="BL576" s="131"/>
      <c r="BM576" s="157"/>
      <c r="BN576" s="157"/>
      <c r="BO576" s="157"/>
      <c r="BP576" s="157"/>
      <c r="BQ576" s="158" t="str">
        <f t="shared" si="73"/>
        <v/>
      </c>
      <c r="BR576" s="762" t="str">
        <f t="shared" si="74"/>
        <v/>
      </c>
      <c r="BS576" s="819"/>
      <c r="BT576" s="868"/>
      <c r="BU576" s="868"/>
      <c r="BV576" s="871"/>
    </row>
    <row r="577" spans="1:74" ht="15.75" thickBot="1" x14ac:dyDescent="0.3">
      <c r="A577" s="1062"/>
      <c r="B577" s="928"/>
      <c r="C577" s="1179"/>
      <c r="D577" s="829"/>
      <c r="E577" s="832"/>
      <c r="F577" s="835"/>
      <c r="G577" s="869"/>
      <c r="H577" s="838"/>
      <c r="I577" s="799"/>
      <c r="J577" s="841"/>
      <c r="K577" s="844"/>
      <c r="L577" s="805"/>
      <c r="M577" s="875"/>
      <c r="N577" s="805"/>
      <c r="O577" s="805"/>
      <c r="P577" s="869"/>
      <c r="Q577" s="881"/>
      <c r="R577" s="799"/>
      <c r="S577" s="1366"/>
      <c r="T577" s="799"/>
      <c r="U577" s="1366"/>
      <c r="V577" s="799"/>
      <c r="W577" s="1366"/>
      <c r="X577" s="865"/>
      <c r="Y577" s="1366"/>
      <c r="Z577" s="1366"/>
      <c r="AA577" s="847"/>
      <c r="AB577" s="164">
        <v>6</v>
      </c>
      <c r="AC577" s="162"/>
      <c r="AD577" s="162"/>
      <c r="AE577" s="162"/>
      <c r="AF577" s="99" t="str">
        <f t="shared" si="71"/>
        <v/>
      </c>
      <c r="AG577" s="165"/>
      <c r="AH577" s="763" t="str">
        <f t="shared" si="68"/>
        <v/>
      </c>
      <c r="AI577" s="165"/>
      <c r="AJ577" s="763" t="str">
        <f t="shared" si="69"/>
        <v/>
      </c>
      <c r="AK577" s="166" t="str">
        <f t="shared" si="70"/>
        <v/>
      </c>
      <c r="AL577" s="154" t="str">
        <f>IFERROR(IF(AND(AF576="Probabilidad",AF577="Probabilidad"),(AL576-(+AL576*AK577)),IF(AND(AF576="Impacto",AF577="Probabilidad"),(AL575-(+AL575*AK577)),IF(AF577="Impacto",AL576,""))),"")</f>
        <v/>
      </c>
      <c r="AM577" s="154" t="str">
        <f>IFERROR(IF(AND(AF576="Impacto",AF577="Impacto"),(AM576-(+AM576*AK577)),IF(AND(AF576="Probabilidad",AF577="Impacto"),(AM575-(+AM575*AK577)),IF(AF577="Probabilidad",AM576,""))),"")</f>
        <v/>
      </c>
      <c r="AN577" s="127"/>
      <c r="AO577" s="52"/>
      <c r="AP577" s="52"/>
      <c r="AQ577" s="52"/>
      <c r="AR577" s="838"/>
      <c r="AS577" s="856"/>
      <c r="AT577" s="856"/>
      <c r="AU577" s="853"/>
      <c r="AV577" s="856"/>
      <c r="AW577" s="856"/>
      <c r="AX577" s="853"/>
      <c r="AY577" s="853"/>
      <c r="AZ577" s="853"/>
      <c r="BA577" s="799"/>
      <c r="BB577" s="167"/>
      <c r="BC577" s="167"/>
      <c r="BD577" s="161" t="str">
        <f t="shared" si="72"/>
        <v/>
      </c>
      <c r="BE577" s="168"/>
      <c r="BF577" s="168"/>
      <c r="BG577" s="168"/>
      <c r="BH577" s="168"/>
      <c r="BI577" s="169"/>
      <c r="BJ577" s="169"/>
      <c r="BK577" s="169"/>
      <c r="BL577" s="169"/>
      <c r="BM577" s="170"/>
      <c r="BN577" s="170"/>
      <c r="BO577" s="170"/>
      <c r="BP577" s="170"/>
      <c r="BQ577" s="171" t="str">
        <f t="shared" si="73"/>
        <v/>
      </c>
      <c r="BR577" s="764" t="str">
        <f t="shared" si="74"/>
        <v/>
      </c>
      <c r="BS577" s="820"/>
      <c r="BT577" s="869"/>
      <c r="BU577" s="869"/>
      <c r="BV577" s="872"/>
    </row>
    <row r="578" spans="1:74" ht="171.75" x14ac:dyDescent="0.25">
      <c r="A578" s="1062"/>
      <c r="B578" s="928"/>
      <c r="C578" s="1179"/>
      <c r="D578" s="827" t="s">
        <v>1533</v>
      </c>
      <c r="E578" s="830" t="s">
        <v>1106</v>
      </c>
      <c r="F578" s="833">
        <v>2</v>
      </c>
      <c r="G578" s="803" t="s">
        <v>2174</v>
      </c>
      <c r="H578" s="836" t="s">
        <v>1370</v>
      </c>
      <c r="I578" s="797" t="s">
        <v>1344</v>
      </c>
      <c r="J578" s="839" t="s">
        <v>3066</v>
      </c>
      <c r="K578" s="842" t="s">
        <v>324</v>
      </c>
      <c r="L578" s="803" t="s">
        <v>1308</v>
      </c>
      <c r="M578" s="873" t="s">
        <v>1535</v>
      </c>
      <c r="N578" s="803" t="s">
        <v>2180</v>
      </c>
      <c r="O578" s="803" t="s">
        <v>2181</v>
      </c>
      <c r="P578" s="867" t="s">
        <v>609</v>
      </c>
      <c r="Q578" s="879" t="s">
        <v>609</v>
      </c>
      <c r="R578" s="797" t="s">
        <v>252</v>
      </c>
      <c r="S578" s="1364">
        <f>IF(R578="Muy Alta",100%,IF(R578="Alta",80%,IF(R578="Media",60%,IF(R578="Baja",40%,IF(R578="Muy Baja",20%,"")))))</f>
        <v>0.4</v>
      </c>
      <c r="T578" s="797" t="s">
        <v>328</v>
      </c>
      <c r="U578" s="1364">
        <f>IF(T578="Catastrófico",100%,IF(T578="Mayor",80%,IF(T578="Moderado",60%,IF(T578="Menor",40%,IF(T578="Leve",20%,"")))))</f>
        <v>0.2</v>
      </c>
      <c r="V578" s="797" t="s">
        <v>253</v>
      </c>
      <c r="W578" s="1364">
        <f>IF(V578="Catastrófico",100%,IF(V578="Mayor",80%,IF(V578="Moderado",60%,IF(V578="Menor",40%,IF(V578="Leve",20%,"")))))</f>
        <v>0.4</v>
      </c>
      <c r="X578" s="863" t="str">
        <f>IF(Y578=100%,"Catastrófico",IF(Y578=80%,"Mayor",IF(Y578=60%,"Moderado",IF(Y578=40%,"Menor",IF(Y578=20%,"Leve","")))))</f>
        <v>Menor</v>
      </c>
      <c r="Y578" s="1364">
        <f>IF(AND(U578="",W578=""),"",MAX(U578,W578))</f>
        <v>0.4</v>
      </c>
      <c r="Z578" s="1364" t="str">
        <f>CONCATENATE(R578,X578)</f>
        <v>BajaMenor</v>
      </c>
      <c r="AA578" s="851" t="str">
        <f>IF(Z578="Muy AltaLeve","Alto",IF(Z578="Muy AltaMenor","Alto",IF(Z578="Muy AltaModerado","Alto",IF(Z578="Muy AltaMayor","Alto",IF(Z578="Muy AltaCatastrófico","Extremo",IF(Z578="AltaLeve","Moderado",IF(Z578="AltaMenor","Moderado",IF(Z578="AltaModerado","Alto",IF(Z578="AltaMayor","Alto",IF(Z578="AltaCatastrófico","Extremo",IF(Z578="MediaLeve","Moderado",IF(Z578="MediaMenor","Moderado",IF(Z578="MediaModerado","Moderado",IF(Z578="MediaMayor","Alto",IF(Z578="MediaCatastrófico","Extremo",IF(Z578="BajaLeve","Bajo",IF(Z578="BajaMenor","Moderado",IF(Z578="BajaModerado","Moderado",IF(Z578="BajaMayor","Alto",IF(Z578="BajaCatastrófico","Extremo",IF(Z578="Muy BajaLeve","Bajo",IF(Z578="Muy BajaMenor","Bajo",IF(Z578="Muy BajaModerado","Moderado",IF(Z578="Muy BajaMayor","Alto",IF(Z578="Muy BajaCatastrófico","Extremo","")))))))))))))))))))))))))</f>
        <v>Moderado</v>
      </c>
      <c r="AB578" s="98">
        <v>1</v>
      </c>
      <c r="AC578" s="13" t="s">
        <v>2177</v>
      </c>
      <c r="AD578" s="13" t="s">
        <v>2182</v>
      </c>
      <c r="AE578" s="13" t="s">
        <v>2178</v>
      </c>
      <c r="AF578" s="100" t="str">
        <f t="shared" si="71"/>
        <v>Probabilidad</v>
      </c>
      <c r="AG578" s="10" t="s">
        <v>216</v>
      </c>
      <c r="AH578" s="759">
        <f t="shared" si="68"/>
        <v>0.25</v>
      </c>
      <c r="AI578" s="10" t="s">
        <v>814</v>
      </c>
      <c r="AJ578" s="759">
        <f t="shared" si="69"/>
        <v>0.25</v>
      </c>
      <c r="AK578" s="102">
        <f t="shared" si="70"/>
        <v>0.5</v>
      </c>
      <c r="AL578" s="101">
        <f>IFERROR(IF(AF578="Probabilidad",(S578-(+S578*AK578)),IF(AF578="Impacto",S578,"")),"")</f>
        <v>0.2</v>
      </c>
      <c r="AM578" s="101">
        <f>IFERROR(IF(AF578="Impacto",(Y578-(+Y578*AK578)),IF(AF578="Probabilidad",Y578,"")),"")</f>
        <v>0.4</v>
      </c>
      <c r="AN578" s="51" t="s">
        <v>218</v>
      </c>
      <c r="AO578" s="51" t="s">
        <v>296</v>
      </c>
      <c r="AP578" s="51" t="s">
        <v>243</v>
      </c>
      <c r="AQ578" s="51" t="s">
        <v>221</v>
      </c>
      <c r="AR578" s="866" t="s">
        <v>2179</v>
      </c>
      <c r="AS578" s="854">
        <f>S578</f>
        <v>0.4</v>
      </c>
      <c r="AT578" s="854">
        <f>IF(AL578="","",MIN(AL578:AL583))</f>
        <v>9.8000000000000004E-2</v>
      </c>
      <c r="AU578" s="851" t="str">
        <f>IFERROR(IF(AT578="","",IF(AT578&lt;=0.2,"Muy Baja",IF(AT578&lt;=0.4,"Baja",IF(AT578&lt;=0.6,"Media",IF(AT578&lt;=0.8,"Alta","Muy Alta"))))),"")</f>
        <v>Muy Baja</v>
      </c>
      <c r="AV578" s="854">
        <f>Y578</f>
        <v>0.4</v>
      </c>
      <c r="AW578" s="854">
        <f>IF(AM578="","",MIN(AM578:AM583))</f>
        <v>0.4</v>
      </c>
      <c r="AX578" s="851" t="str">
        <f>IFERROR(IF(AW578="","",IF(AW578&lt;=0.2,"Leve",IF(AW578&lt;=0.4,"Menor",IF(AW578&lt;=0.6,"Moderado",IF(AW578&lt;=0.8,"Mayor","Catastrófico"))))),"")</f>
        <v>Menor</v>
      </c>
      <c r="AY578" s="851" t="str">
        <f>AA578</f>
        <v>Moderado</v>
      </c>
      <c r="AZ578" s="851" t="str">
        <f>IFERROR(IF(OR(AND(AU578="Muy Baja",AX578="Leve"),AND(AU578="Muy Baja",AX578="Menor"),AND(AU578="Baja",AX578="Leve")),"Bajo",IF(OR(AND(AU578="Muy baja",AX578="Moderado"),AND(AU578="Baja",AX578="Menor"),AND(AU578="Baja",AX578="Moderado"),AND(AU578="Media",AX578="Leve"),AND(AU578="Media",AX578="Menor"),AND(AU578="Media",AX578="Moderado"),AND(AU578="Alta",AX578="Leve"),AND(AU578="Alta",AX578="Menor")),"Moderado",IF(OR(AND(AU578="Muy Baja",AX578="Mayor"),AND(AU578="Baja",AX578="Mayor"),AND(AU578="Media",AX578="Mayor"),AND(AU578="Alta",AX578="Moderado"),AND(AU578="Alta",AX578="Mayor"),AND(AU578="Muy Alta",AX578="Leve"),AND(AU578="Muy Alta",AX578="Menor"),AND(AU578="Muy Alta",AX578="Moderado"),AND(AU578="Muy Alta",AX578="Mayor")),"Alto",IF(OR(AND(AU578="Muy Baja",AX578="Catastrófico"),AND(AU578="Baja",AX578="Catastrófico"),AND(AU578="Media",AX578="Catastrófico"),AND(AU578="Alta",AX578="Catastrófico"),AND(AU578="Muy Alta",AX578="Catastrófico")),"Extremo","")))),"")</f>
        <v>Bajo</v>
      </c>
      <c r="BA578" s="797" t="s">
        <v>257</v>
      </c>
      <c r="BB578" s="47"/>
      <c r="BC578" s="47"/>
      <c r="BD578" s="104" t="str">
        <f t="shared" si="72"/>
        <v/>
      </c>
      <c r="BE578" s="9"/>
      <c r="BF578" s="9"/>
      <c r="BG578" s="9"/>
      <c r="BH578" s="9"/>
      <c r="BI578" s="47"/>
      <c r="BJ578" s="47"/>
      <c r="BK578" s="47"/>
      <c r="BL578" s="47"/>
      <c r="BM578" s="49"/>
      <c r="BN578" s="49"/>
      <c r="BO578" s="49"/>
      <c r="BP578" s="49"/>
      <c r="BQ578" s="105" t="str">
        <f t="shared" si="73"/>
        <v/>
      </c>
      <c r="BR578" s="761" t="str">
        <f t="shared" si="74"/>
        <v/>
      </c>
      <c r="BS578" s="818" t="s">
        <v>609</v>
      </c>
      <c r="BT578" s="867" t="s">
        <v>2932</v>
      </c>
      <c r="BU578" s="867" t="s">
        <v>609</v>
      </c>
      <c r="BV578" s="870" t="s">
        <v>609</v>
      </c>
    </row>
    <row r="579" spans="1:74" ht="120" x14ac:dyDescent="0.25">
      <c r="A579" s="1062"/>
      <c r="B579" s="928"/>
      <c r="C579" s="1179"/>
      <c r="D579" s="828"/>
      <c r="E579" s="831"/>
      <c r="F579" s="834"/>
      <c r="G579" s="804"/>
      <c r="H579" s="837"/>
      <c r="I579" s="798"/>
      <c r="J579" s="840"/>
      <c r="K579" s="843"/>
      <c r="L579" s="804"/>
      <c r="M579" s="874"/>
      <c r="N579" s="804"/>
      <c r="O579" s="804"/>
      <c r="P579" s="868"/>
      <c r="Q579" s="880"/>
      <c r="R579" s="798"/>
      <c r="S579" s="1365"/>
      <c r="T579" s="798"/>
      <c r="U579" s="1365"/>
      <c r="V579" s="798"/>
      <c r="W579" s="1365"/>
      <c r="X579" s="864"/>
      <c r="Y579" s="1365"/>
      <c r="Z579" s="1365"/>
      <c r="AA579" s="852"/>
      <c r="AB579" s="152">
        <v>2</v>
      </c>
      <c r="AC579" s="151" t="s">
        <v>1709</v>
      </c>
      <c r="AD579" s="151" t="s">
        <v>2182</v>
      </c>
      <c r="AE579" s="151" t="s">
        <v>1710</v>
      </c>
      <c r="AF579" s="173" t="str">
        <f t="shared" si="71"/>
        <v>Probabilidad</v>
      </c>
      <c r="AG579" s="155" t="s">
        <v>286</v>
      </c>
      <c r="AH579" s="760">
        <f t="shared" si="68"/>
        <v>0.15</v>
      </c>
      <c r="AI579" s="155" t="s">
        <v>217</v>
      </c>
      <c r="AJ579" s="760">
        <f t="shared" si="69"/>
        <v>0.15</v>
      </c>
      <c r="AK579" s="149">
        <f t="shared" si="70"/>
        <v>0.3</v>
      </c>
      <c r="AL579" s="174">
        <f>IFERROR(IF(AND(AF578="Probabilidad",AF579="Probabilidad"),(AL578-(+AL578*AK579)),IF(AF579="Probabilidad",(S578-(+S578*AK579)),IF(AF579="Impacto",AL578,""))),"")</f>
        <v>0.14000000000000001</v>
      </c>
      <c r="AM579" s="174">
        <f>IFERROR(IF(AND(AF578="Impacto",AF579="Impacto"),(AM578-(+AM578*AK579)),IF(AF579="Impacto",(Y578-(+Y578*AK579)),IF(AF579="Probabilidad",AM578,""))),"")</f>
        <v>0.4</v>
      </c>
      <c r="AN579" s="155" t="s">
        <v>952</v>
      </c>
      <c r="AO579" s="155" t="s">
        <v>247</v>
      </c>
      <c r="AP579" s="155" t="s">
        <v>243</v>
      </c>
      <c r="AQ579" s="155" t="s">
        <v>221</v>
      </c>
      <c r="AR579" s="837"/>
      <c r="AS579" s="855"/>
      <c r="AT579" s="855"/>
      <c r="AU579" s="852"/>
      <c r="AV579" s="855"/>
      <c r="AW579" s="855"/>
      <c r="AX579" s="852"/>
      <c r="AY579" s="852"/>
      <c r="AZ579" s="852"/>
      <c r="BA579" s="798"/>
      <c r="BB579" s="131"/>
      <c r="BC579" s="131"/>
      <c r="BD579" s="175" t="str">
        <f t="shared" si="72"/>
        <v/>
      </c>
      <c r="BE579" s="151"/>
      <c r="BF579" s="151"/>
      <c r="BG579" s="151"/>
      <c r="BH579" s="151"/>
      <c r="BI579" s="131"/>
      <c r="BJ579" s="131"/>
      <c r="BK579" s="131"/>
      <c r="BL579" s="131"/>
      <c r="BM579" s="157"/>
      <c r="BN579" s="157"/>
      <c r="BO579" s="157"/>
      <c r="BP579" s="157"/>
      <c r="BQ579" s="158" t="str">
        <f t="shared" si="73"/>
        <v/>
      </c>
      <c r="BR579" s="762" t="str">
        <f t="shared" si="74"/>
        <v/>
      </c>
      <c r="BS579" s="819"/>
      <c r="BT579" s="868"/>
      <c r="BU579" s="868"/>
      <c r="BV579" s="871"/>
    </row>
    <row r="580" spans="1:74" ht="171.75" x14ac:dyDescent="0.25">
      <c r="A580" s="1062"/>
      <c r="B580" s="928"/>
      <c r="C580" s="1179"/>
      <c r="D580" s="828"/>
      <c r="E580" s="831"/>
      <c r="F580" s="834"/>
      <c r="G580" s="804"/>
      <c r="H580" s="837"/>
      <c r="I580" s="798"/>
      <c r="J580" s="840"/>
      <c r="K580" s="843"/>
      <c r="L580" s="804"/>
      <c r="M580" s="874"/>
      <c r="N580" s="804"/>
      <c r="O580" s="804"/>
      <c r="P580" s="868"/>
      <c r="Q580" s="880"/>
      <c r="R580" s="798"/>
      <c r="S580" s="1365"/>
      <c r="T580" s="798"/>
      <c r="U580" s="1365"/>
      <c r="V580" s="798"/>
      <c r="W580" s="1365"/>
      <c r="X580" s="864"/>
      <c r="Y580" s="1365"/>
      <c r="Z580" s="1365"/>
      <c r="AA580" s="852"/>
      <c r="AB580" s="152">
        <v>3</v>
      </c>
      <c r="AC580" s="132" t="s">
        <v>2183</v>
      </c>
      <c r="AD580" s="132">
        <v>3</v>
      </c>
      <c r="AE580" s="132" t="s">
        <v>1690</v>
      </c>
      <c r="AF580" s="147" t="str">
        <f t="shared" si="71"/>
        <v>Probabilidad</v>
      </c>
      <c r="AG580" s="153" t="s">
        <v>286</v>
      </c>
      <c r="AH580" s="760">
        <f t="shared" si="68"/>
        <v>0.15</v>
      </c>
      <c r="AI580" s="153" t="s">
        <v>217</v>
      </c>
      <c r="AJ580" s="760">
        <f t="shared" si="69"/>
        <v>0.15</v>
      </c>
      <c r="AK580" s="149">
        <f t="shared" si="70"/>
        <v>0.3</v>
      </c>
      <c r="AL580" s="154">
        <f>IFERROR(IF(AND(AF579="Probabilidad",AF580="Probabilidad"),(AL579-(+AL579*AK580)),IF(AND(AF579="Impacto",AF580="Probabilidad"),(AL578-(+AL578*AK580)),IF(AF580="Impacto",AL579,""))),"")</f>
        <v>9.8000000000000004E-2</v>
      </c>
      <c r="AM580" s="154">
        <f>IFERROR(IF(AND(AF579="Impacto",AF580="Impacto"),(AM579-(+AM579*AK580)),IF(AND(AF579="Probabilidad",AF580="Impacto"),(AM578-(+AM578*AK580)),IF(AF580="Probabilidad",AM579,""))),"")</f>
        <v>0.4</v>
      </c>
      <c r="AN580" s="155" t="s">
        <v>952</v>
      </c>
      <c r="AO580" s="155" t="s">
        <v>296</v>
      </c>
      <c r="AP580" s="155" t="s">
        <v>243</v>
      </c>
      <c r="AQ580" s="155" t="s">
        <v>221</v>
      </c>
      <c r="AR580" s="837"/>
      <c r="AS580" s="855"/>
      <c r="AT580" s="855"/>
      <c r="AU580" s="852"/>
      <c r="AV580" s="855"/>
      <c r="AW580" s="855"/>
      <c r="AX580" s="852"/>
      <c r="AY580" s="852"/>
      <c r="AZ580" s="852"/>
      <c r="BA580" s="798"/>
      <c r="BB580" s="131"/>
      <c r="BC580" s="131"/>
      <c r="BD580" s="175" t="str">
        <f t="shared" si="72"/>
        <v/>
      </c>
      <c r="BE580" s="151"/>
      <c r="BF580" s="151"/>
      <c r="BG580" s="151"/>
      <c r="BH580" s="151"/>
      <c r="BI580" s="131"/>
      <c r="BJ580" s="131"/>
      <c r="BK580" s="131"/>
      <c r="BL580" s="131"/>
      <c r="BM580" s="157"/>
      <c r="BN580" s="157"/>
      <c r="BO580" s="157"/>
      <c r="BP580" s="157"/>
      <c r="BQ580" s="158" t="str">
        <f t="shared" si="73"/>
        <v/>
      </c>
      <c r="BR580" s="762" t="str">
        <f t="shared" si="74"/>
        <v/>
      </c>
      <c r="BS580" s="819"/>
      <c r="BT580" s="868"/>
      <c r="BU580" s="868"/>
      <c r="BV580" s="871"/>
    </row>
    <row r="581" spans="1:74" x14ac:dyDescent="0.25">
      <c r="A581" s="1062"/>
      <c r="B581" s="928"/>
      <c r="C581" s="1179"/>
      <c r="D581" s="828"/>
      <c r="E581" s="831"/>
      <c r="F581" s="834"/>
      <c r="G581" s="804"/>
      <c r="H581" s="837"/>
      <c r="I581" s="798"/>
      <c r="J581" s="840"/>
      <c r="K581" s="843"/>
      <c r="L581" s="804"/>
      <c r="M581" s="874"/>
      <c r="N581" s="804"/>
      <c r="O581" s="804"/>
      <c r="P581" s="868"/>
      <c r="Q581" s="880"/>
      <c r="R581" s="798"/>
      <c r="S581" s="1365"/>
      <c r="T581" s="798"/>
      <c r="U581" s="1365"/>
      <c r="V581" s="798"/>
      <c r="W581" s="1365"/>
      <c r="X581" s="864"/>
      <c r="Y581" s="1365"/>
      <c r="Z581" s="1365"/>
      <c r="AA581" s="852"/>
      <c r="AB581" s="152">
        <v>4</v>
      </c>
      <c r="AC581" s="151"/>
      <c r="AD581" s="151"/>
      <c r="AE581" s="151"/>
      <c r="AF581" s="147" t="str">
        <f t="shared" si="71"/>
        <v/>
      </c>
      <c r="AG581" s="153"/>
      <c r="AH581" s="760" t="str">
        <f t="shared" si="68"/>
        <v/>
      </c>
      <c r="AI581" s="153"/>
      <c r="AJ581" s="760" t="str">
        <f t="shared" si="69"/>
        <v/>
      </c>
      <c r="AK581" s="149" t="str">
        <f t="shared" si="70"/>
        <v/>
      </c>
      <c r="AL581" s="154" t="str">
        <f>IFERROR(IF(AND(AF580="Probabilidad",AF581="Probabilidad"),(AL580-(+AL580*AK581)),IF(AND(AF580="Impacto",AF581="Probabilidad"),(AL579-(+AL579*AK581)),IF(AF581="Impacto",AL580,""))),"")</f>
        <v/>
      </c>
      <c r="AM581" s="154" t="str">
        <f>IFERROR(IF(AND(AF580="Impacto",AF581="Impacto"),(AM580-(+AM580*AK581)),IF(AND(AF580="Probabilidad",AF581="Impacto"),(AM579-(+AM579*AK581)),IF(AF581="Probabilidad",AM580,""))),"")</f>
        <v/>
      </c>
      <c r="AN581" s="155"/>
      <c r="AO581" s="155"/>
      <c r="AP581" s="155"/>
      <c r="AQ581" s="155"/>
      <c r="AR581" s="837"/>
      <c r="AS581" s="855"/>
      <c r="AT581" s="855"/>
      <c r="AU581" s="852"/>
      <c r="AV581" s="855"/>
      <c r="AW581" s="855"/>
      <c r="AX581" s="852"/>
      <c r="AY581" s="852"/>
      <c r="AZ581" s="852"/>
      <c r="BA581" s="798"/>
      <c r="BB581" s="131"/>
      <c r="BC581" s="131"/>
      <c r="BD581" s="175" t="str">
        <f t="shared" si="72"/>
        <v/>
      </c>
      <c r="BE581" s="151"/>
      <c r="BF581" s="151"/>
      <c r="BG581" s="151"/>
      <c r="BH581" s="151"/>
      <c r="BI581" s="131"/>
      <c r="BJ581" s="131"/>
      <c r="BK581" s="131"/>
      <c r="BL581" s="131"/>
      <c r="BM581" s="157"/>
      <c r="BN581" s="157"/>
      <c r="BO581" s="157"/>
      <c r="BP581" s="157"/>
      <c r="BQ581" s="158" t="str">
        <f t="shared" si="73"/>
        <v/>
      </c>
      <c r="BR581" s="762" t="str">
        <f t="shared" si="74"/>
        <v/>
      </c>
      <c r="BS581" s="819"/>
      <c r="BT581" s="868"/>
      <c r="BU581" s="868"/>
      <c r="BV581" s="871"/>
    </row>
    <row r="582" spans="1:74" x14ac:dyDescent="0.25">
      <c r="A582" s="1062"/>
      <c r="B582" s="928"/>
      <c r="C582" s="1179"/>
      <c r="D582" s="828"/>
      <c r="E582" s="831"/>
      <c r="F582" s="834"/>
      <c r="G582" s="804"/>
      <c r="H582" s="837"/>
      <c r="I582" s="798"/>
      <c r="J582" s="840"/>
      <c r="K582" s="843"/>
      <c r="L582" s="804"/>
      <c r="M582" s="874"/>
      <c r="N582" s="804"/>
      <c r="O582" s="804"/>
      <c r="P582" s="868"/>
      <c r="Q582" s="880"/>
      <c r="R582" s="798"/>
      <c r="S582" s="1365"/>
      <c r="T582" s="798"/>
      <c r="U582" s="1365"/>
      <c r="V582" s="798"/>
      <c r="W582" s="1365"/>
      <c r="X582" s="864"/>
      <c r="Y582" s="1365"/>
      <c r="Z582" s="1365"/>
      <c r="AA582" s="852"/>
      <c r="AB582" s="152">
        <v>5</v>
      </c>
      <c r="AC582" s="176"/>
      <c r="AD582" s="176"/>
      <c r="AE582" s="151"/>
      <c r="AF582" s="147" t="str">
        <f t="shared" si="71"/>
        <v/>
      </c>
      <c r="AG582" s="153"/>
      <c r="AH582" s="760" t="str">
        <f t="shared" si="68"/>
        <v/>
      </c>
      <c r="AI582" s="153"/>
      <c r="AJ582" s="760" t="str">
        <f t="shared" si="69"/>
        <v/>
      </c>
      <c r="AK582" s="149" t="str">
        <f t="shared" si="70"/>
        <v/>
      </c>
      <c r="AL582" s="154" t="str">
        <f>IFERROR(IF(AND(AF581="Probabilidad",AF582="Probabilidad"),(AL581-(+AL581*AK582)),IF(AND(AF581="Impacto",AF582="Probabilidad"),(AL580-(+AL580*AK582)),IF(AF582="Impacto",AL581,""))),"")</f>
        <v/>
      </c>
      <c r="AM582" s="154" t="str">
        <f>IFERROR(IF(AND(AF581="Impacto",AF582="Impacto"),(AM581-(+AM581*AK582)),IF(AND(AF581="Probabilidad",AF582="Impacto"),(AM580-(+AM580*AK582)),IF(AF582="Probabilidad",AM581,""))),"")</f>
        <v/>
      </c>
      <c r="AN582" s="155"/>
      <c r="AO582" s="155"/>
      <c r="AP582" s="155"/>
      <c r="AQ582" s="155"/>
      <c r="AR582" s="837"/>
      <c r="AS582" s="855"/>
      <c r="AT582" s="855"/>
      <c r="AU582" s="852"/>
      <c r="AV582" s="855"/>
      <c r="AW582" s="855"/>
      <c r="AX582" s="852"/>
      <c r="AY582" s="852"/>
      <c r="AZ582" s="852"/>
      <c r="BA582" s="798"/>
      <c r="BB582" s="131"/>
      <c r="BC582" s="131"/>
      <c r="BD582" s="175" t="str">
        <f t="shared" si="72"/>
        <v/>
      </c>
      <c r="BE582" s="151"/>
      <c r="BF582" s="151"/>
      <c r="BG582" s="151"/>
      <c r="BH582" s="151"/>
      <c r="BI582" s="131"/>
      <c r="BJ582" s="131"/>
      <c r="BK582" s="131"/>
      <c r="BL582" s="131"/>
      <c r="BM582" s="157"/>
      <c r="BN582" s="157"/>
      <c r="BO582" s="157"/>
      <c r="BP582" s="157"/>
      <c r="BQ582" s="158" t="str">
        <f t="shared" si="73"/>
        <v/>
      </c>
      <c r="BR582" s="762" t="str">
        <f t="shared" si="74"/>
        <v/>
      </c>
      <c r="BS582" s="819"/>
      <c r="BT582" s="868"/>
      <c r="BU582" s="868"/>
      <c r="BV582" s="871"/>
    </row>
    <row r="583" spans="1:74" ht="15.75" thickBot="1" x14ac:dyDescent="0.3">
      <c r="A583" s="1062"/>
      <c r="B583" s="928"/>
      <c r="C583" s="1179"/>
      <c r="D583" s="829"/>
      <c r="E583" s="832"/>
      <c r="F583" s="835"/>
      <c r="G583" s="805"/>
      <c r="H583" s="838"/>
      <c r="I583" s="799"/>
      <c r="J583" s="841"/>
      <c r="K583" s="844"/>
      <c r="L583" s="805"/>
      <c r="M583" s="875"/>
      <c r="N583" s="805"/>
      <c r="O583" s="805"/>
      <c r="P583" s="869"/>
      <c r="Q583" s="881"/>
      <c r="R583" s="799"/>
      <c r="S583" s="1366"/>
      <c r="T583" s="799"/>
      <c r="U583" s="1366"/>
      <c r="V583" s="799"/>
      <c r="W583" s="1366"/>
      <c r="X583" s="865"/>
      <c r="Y583" s="1366"/>
      <c r="Z583" s="1366"/>
      <c r="AA583" s="853"/>
      <c r="AB583" s="164">
        <v>6</v>
      </c>
      <c r="AC583" s="162"/>
      <c r="AD583" s="162"/>
      <c r="AE583" s="162"/>
      <c r="AF583" s="177" t="str">
        <f t="shared" si="71"/>
        <v/>
      </c>
      <c r="AG583" s="165"/>
      <c r="AH583" s="763" t="str">
        <f t="shared" si="68"/>
        <v/>
      </c>
      <c r="AI583" s="165"/>
      <c r="AJ583" s="763" t="str">
        <f t="shared" si="69"/>
        <v/>
      </c>
      <c r="AK583" s="166" t="str">
        <f t="shared" si="70"/>
        <v/>
      </c>
      <c r="AL583" s="154" t="str">
        <f>IFERROR(IF(AND(AF582="Probabilidad",AF583="Probabilidad"),(AL582-(+AL582*AK583)),IF(AND(AF582="Impacto",AF583="Probabilidad"),(AL581-(+AL581*AK583)),IF(AF583="Impacto",AL582,""))),"")</f>
        <v/>
      </c>
      <c r="AM583" s="154" t="str">
        <f>IFERROR(IF(AND(AF582="Impacto",AF583="Impacto"),(AM582-(+AM582*AK583)),IF(AND(AF582="Probabilidad",AF583="Impacto"),(AM581-(+AM581*AK583)),IF(AF583="Probabilidad",AM582,""))),"")</f>
        <v/>
      </c>
      <c r="AN583" s="52"/>
      <c r="AO583" s="52"/>
      <c r="AP583" s="52"/>
      <c r="AQ583" s="52"/>
      <c r="AR583" s="838"/>
      <c r="AS583" s="856"/>
      <c r="AT583" s="856"/>
      <c r="AU583" s="853"/>
      <c r="AV583" s="856"/>
      <c r="AW583" s="856"/>
      <c r="AX583" s="853"/>
      <c r="AY583" s="853"/>
      <c r="AZ583" s="853"/>
      <c r="BA583" s="799"/>
      <c r="BB583" s="169"/>
      <c r="BC583" s="169"/>
      <c r="BD583" s="178" t="str">
        <f t="shared" si="72"/>
        <v/>
      </c>
      <c r="BE583" s="162"/>
      <c r="BF583" s="162"/>
      <c r="BG583" s="162"/>
      <c r="BH583" s="162"/>
      <c r="BI583" s="169"/>
      <c r="BJ583" s="169"/>
      <c r="BK583" s="169"/>
      <c r="BL583" s="169"/>
      <c r="BM583" s="170"/>
      <c r="BN583" s="170"/>
      <c r="BO583" s="170"/>
      <c r="BP583" s="170"/>
      <c r="BQ583" s="171" t="str">
        <f t="shared" si="73"/>
        <v/>
      </c>
      <c r="BR583" s="764" t="str">
        <f t="shared" si="74"/>
        <v/>
      </c>
      <c r="BS583" s="820"/>
      <c r="BT583" s="869"/>
      <c r="BU583" s="869"/>
      <c r="BV583" s="872"/>
    </row>
    <row r="584" spans="1:74" ht="171.75" customHeight="1" x14ac:dyDescent="0.25">
      <c r="A584" s="1062"/>
      <c r="B584" s="928"/>
      <c r="C584" s="1179"/>
      <c r="D584" s="827" t="s">
        <v>1533</v>
      </c>
      <c r="E584" s="830" t="s">
        <v>1106</v>
      </c>
      <c r="F584" s="833">
        <v>3</v>
      </c>
      <c r="G584" s="803" t="s">
        <v>2184</v>
      </c>
      <c r="H584" s="836" t="s">
        <v>1371</v>
      </c>
      <c r="I584" s="797" t="s">
        <v>1347</v>
      </c>
      <c r="J584" s="839" t="s">
        <v>3067</v>
      </c>
      <c r="K584" s="842" t="s">
        <v>324</v>
      </c>
      <c r="L584" s="803" t="s">
        <v>618</v>
      </c>
      <c r="M584" s="873" t="s">
        <v>1535</v>
      </c>
      <c r="N584" s="803" t="s">
        <v>2185</v>
      </c>
      <c r="O584" s="803" t="s">
        <v>1926</v>
      </c>
      <c r="P584" s="867" t="s">
        <v>609</v>
      </c>
      <c r="Q584" s="879" t="s">
        <v>609</v>
      </c>
      <c r="R584" s="797" t="s">
        <v>353</v>
      </c>
      <c r="S584" s="1364">
        <f>IF(R584="Muy Alta",100%,IF(R584="Alta",80%,IF(R584="Media",60%,IF(R584="Baja",40%,IF(R584="Muy Baja",20%,"")))))</f>
        <v>0.8</v>
      </c>
      <c r="T584" s="797" t="s">
        <v>328</v>
      </c>
      <c r="U584" s="1364">
        <f>IF(T584="Catastrófico",100%,IF(T584="Mayor",80%,IF(T584="Moderado",60%,IF(T584="Menor",40%,IF(T584="Leve",20%,"")))))</f>
        <v>0.2</v>
      </c>
      <c r="V584" s="797" t="s">
        <v>213</v>
      </c>
      <c r="W584" s="1364">
        <f>IF(V584="Catastrófico",100%,IF(V584="Mayor",80%,IF(V584="Moderado",60%,IF(V584="Menor",40%,IF(V584="Leve",20%,"")))))</f>
        <v>0.6</v>
      </c>
      <c r="X584" s="863" t="str">
        <f>IF(Y584=100%,"Catastrófico",IF(Y584=80%,"Mayor",IF(Y584=60%,"Moderado",IF(Y584=40%,"Menor",IF(Y584=20%,"Leve","")))))</f>
        <v>Moderado</v>
      </c>
      <c r="Y584" s="1364">
        <f>IF(AND(U584="",W584=""),"",MAX(U584,W584))</f>
        <v>0.6</v>
      </c>
      <c r="Z584" s="1364" t="str">
        <f>CONCATENATE(R584,X584)</f>
        <v>AltaModerado</v>
      </c>
      <c r="AA584" s="851" t="str">
        <f>IF(Z584="Muy AltaLeve","Alto",IF(Z584="Muy AltaMenor","Alto",IF(Z584="Muy AltaModerado","Alto",IF(Z584="Muy AltaMayor","Alto",IF(Z584="Muy AltaCatastrófico","Extremo",IF(Z584="AltaLeve","Moderado",IF(Z584="AltaMenor","Moderado",IF(Z584="AltaModerado","Alto",IF(Z584="AltaMayor","Alto",IF(Z584="AltaCatastrófico","Extremo",IF(Z584="MediaLeve","Moderado",IF(Z584="MediaMenor","Moderado",IF(Z584="MediaModerado","Moderado",IF(Z584="MediaMayor","Alto",IF(Z584="MediaCatastrófico","Extremo",IF(Z584="BajaLeve","Bajo",IF(Z584="BajaMenor","Moderado",IF(Z584="BajaModerado","Moderado",IF(Z584="BajaMayor","Alto",IF(Z584="BajaCatastrófico","Extremo",IF(Z584="Muy BajaLeve","Bajo",IF(Z584="Muy BajaMenor","Bajo",IF(Z584="Muy BajaModerado","Moderado",IF(Z584="Muy BajaMayor","Alto",IF(Z584="Muy BajaCatastrófico","Extremo","")))))))))))))))))))))))))</f>
        <v>Alto</v>
      </c>
      <c r="AB584" s="98">
        <v>1</v>
      </c>
      <c r="AC584" s="180" t="s">
        <v>2186</v>
      </c>
      <c r="AD584" s="233" t="s">
        <v>1633</v>
      </c>
      <c r="AE584" s="13" t="s">
        <v>1793</v>
      </c>
      <c r="AF584" s="100" t="str">
        <f t="shared" si="71"/>
        <v>Probabilidad</v>
      </c>
      <c r="AG584" s="10" t="s">
        <v>286</v>
      </c>
      <c r="AH584" s="759">
        <f t="shared" si="68"/>
        <v>0.15</v>
      </c>
      <c r="AI584" s="10" t="s">
        <v>217</v>
      </c>
      <c r="AJ584" s="759">
        <f t="shared" si="69"/>
        <v>0.15</v>
      </c>
      <c r="AK584" s="102">
        <f t="shared" si="70"/>
        <v>0.3</v>
      </c>
      <c r="AL584" s="101">
        <f>IFERROR(IF(AF584="Probabilidad",(S584-(+S584*AK584)),IF(AF584="Impacto",S584,"")),"")</f>
        <v>0.56000000000000005</v>
      </c>
      <c r="AM584" s="101">
        <f>IFERROR(IF(AF584="Impacto",(Y584-(+Y584*AK584)),IF(AF584="Probabilidad",Y584,"")),"")</f>
        <v>0.6</v>
      </c>
      <c r="AN584" s="51" t="s">
        <v>218</v>
      </c>
      <c r="AO584" s="51" t="s">
        <v>296</v>
      </c>
      <c r="AP584" s="51" t="s">
        <v>243</v>
      </c>
      <c r="AQ584" s="51" t="s">
        <v>221</v>
      </c>
      <c r="AR584" s="866" t="s">
        <v>2179</v>
      </c>
      <c r="AS584" s="854">
        <f>S584</f>
        <v>0.8</v>
      </c>
      <c r="AT584" s="854">
        <f>IF(AL584="","",MIN(AL584:AL589))</f>
        <v>0.23520000000000002</v>
      </c>
      <c r="AU584" s="851" t="str">
        <f>IFERROR(IF(AT584="","",IF(AT584&lt;=0.2,"Muy Baja",IF(AT584&lt;=0.4,"Baja",IF(AT584&lt;=0.6,"Media",IF(AT584&lt;=0.8,"Alta","Muy Alta"))))),"")</f>
        <v>Baja</v>
      </c>
      <c r="AV584" s="854">
        <f>Y584</f>
        <v>0.6</v>
      </c>
      <c r="AW584" s="854">
        <f>IF(AM584="","",MIN(AM584:AM589))</f>
        <v>0.44999999999999996</v>
      </c>
      <c r="AX584" s="851" t="str">
        <f>IFERROR(IF(AW584="","",IF(AW584&lt;=0.2,"Leve",IF(AW584&lt;=0.4,"Menor",IF(AW584&lt;=0.6,"Moderado",IF(AW584&lt;=0.8,"Mayor","Catastrófico"))))),"")</f>
        <v>Moderado</v>
      </c>
      <c r="AY584" s="851" t="str">
        <f>AA584</f>
        <v>Alto</v>
      </c>
      <c r="AZ584" s="851" t="str">
        <f>IFERROR(IF(OR(AND(AU584="Muy Baja",AX584="Leve"),AND(AU584="Muy Baja",AX584="Menor"),AND(AU584="Baja",AX584="Leve")),"Bajo",IF(OR(AND(AU584="Muy baja",AX584="Moderado"),AND(AU584="Baja",AX584="Menor"),AND(AU584="Baja",AX584="Moderado"),AND(AU584="Media",AX584="Leve"),AND(AU584="Media",AX584="Menor"),AND(AU584="Media",AX584="Moderado"),AND(AU584="Alta",AX584="Leve"),AND(AU584="Alta",AX584="Menor")),"Moderado",IF(OR(AND(AU584="Muy Baja",AX584="Mayor"),AND(AU584="Baja",AX584="Mayor"),AND(AU584="Media",AX584="Mayor"),AND(AU584="Alta",AX584="Moderado"),AND(AU584="Alta",AX584="Mayor"),AND(AU584="Muy Alta",AX584="Leve"),AND(AU584="Muy Alta",AX584="Menor"),AND(AU584="Muy Alta",AX584="Moderado"),AND(AU584="Muy Alta",AX584="Mayor")),"Alto",IF(OR(AND(AU584="Muy Baja",AX584="Catastrófico"),AND(AU584="Baja",AX584="Catastrófico"),AND(AU584="Media",AX584="Catastrófico"),AND(AU584="Alta",AX584="Catastrófico"),AND(AU584="Muy Alta",AX584="Catastrófico")),"Extremo","")))),"")</f>
        <v>Moderado</v>
      </c>
      <c r="BA584" s="797" t="s">
        <v>223</v>
      </c>
      <c r="BB584" s="218" t="s">
        <v>2187</v>
      </c>
      <c r="BC584" s="218" t="s">
        <v>2188</v>
      </c>
      <c r="BD584" s="104">
        <f t="shared" si="72"/>
        <v>1</v>
      </c>
      <c r="BE584" s="9" t="s">
        <v>464</v>
      </c>
      <c r="BF584" s="9" t="s">
        <v>464</v>
      </c>
      <c r="BG584" s="9">
        <v>1</v>
      </c>
      <c r="BH584" s="9" t="s">
        <v>464</v>
      </c>
      <c r="BI584" s="47" t="s">
        <v>1624</v>
      </c>
      <c r="BJ584" s="47" t="s">
        <v>2189</v>
      </c>
      <c r="BK584" s="47"/>
      <c r="BL584" s="47"/>
      <c r="BM584" s="49"/>
      <c r="BN584" s="49"/>
      <c r="BO584" s="49"/>
      <c r="BP584" s="49"/>
      <c r="BQ584" s="105" t="str">
        <f t="shared" si="73"/>
        <v/>
      </c>
      <c r="BR584" s="761" t="str">
        <f t="shared" si="74"/>
        <v/>
      </c>
      <c r="BS584" s="818" t="s">
        <v>609</v>
      </c>
      <c r="BT584" s="867" t="s">
        <v>2932</v>
      </c>
      <c r="BU584" s="867" t="s">
        <v>609</v>
      </c>
      <c r="BV584" s="870" t="s">
        <v>609</v>
      </c>
    </row>
    <row r="585" spans="1:74" ht="171.75" x14ac:dyDescent="0.25">
      <c r="A585" s="1062"/>
      <c r="B585" s="928"/>
      <c r="C585" s="1179"/>
      <c r="D585" s="828"/>
      <c r="E585" s="831"/>
      <c r="F585" s="834"/>
      <c r="G585" s="804"/>
      <c r="H585" s="837"/>
      <c r="I585" s="798"/>
      <c r="J585" s="840"/>
      <c r="K585" s="843"/>
      <c r="L585" s="804"/>
      <c r="M585" s="874"/>
      <c r="N585" s="804"/>
      <c r="O585" s="804"/>
      <c r="P585" s="868"/>
      <c r="Q585" s="880"/>
      <c r="R585" s="798"/>
      <c r="S585" s="1365"/>
      <c r="T585" s="798"/>
      <c r="U585" s="1365"/>
      <c r="V585" s="798"/>
      <c r="W585" s="1365"/>
      <c r="X585" s="864"/>
      <c r="Y585" s="1365"/>
      <c r="Z585" s="1365"/>
      <c r="AA585" s="852"/>
      <c r="AB585" s="152">
        <v>2</v>
      </c>
      <c r="AC585" s="180" t="s">
        <v>2005</v>
      </c>
      <c r="AD585" s="180" t="s">
        <v>1633</v>
      </c>
      <c r="AE585" s="151" t="s">
        <v>1793</v>
      </c>
      <c r="AF585" s="147" t="str">
        <f t="shared" si="71"/>
        <v>Probabilidad</v>
      </c>
      <c r="AG585" s="153" t="s">
        <v>216</v>
      </c>
      <c r="AH585" s="760">
        <f t="shared" si="68"/>
        <v>0.25</v>
      </c>
      <c r="AI585" s="153" t="s">
        <v>217</v>
      </c>
      <c r="AJ585" s="760">
        <f t="shared" si="69"/>
        <v>0.15</v>
      </c>
      <c r="AK585" s="149">
        <f t="shared" si="70"/>
        <v>0.4</v>
      </c>
      <c r="AL585" s="154">
        <f>IFERROR(IF(AND(AF584="Probabilidad",AF585="Probabilidad"),(AL584-(+AL584*AK585)),IF(AF585="Probabilidad",(S584-(+S584*AK585)),IF(AF585="Impacto",AL584,""))),"")</f>
        <v>0.33600000000000002</v>
      </c>
      <c r="AM585" s="154">
        <f>IFERROR(IF(AND(AF584="Impacto",AF585="Impacto"),(AM584-(+AM584*AK585)),IF(AF585="Impacto",(Y584-(+Y584*AK585)),IF(AF585="Probabilidad",AM584,""))),"")</f>
        <v>0.6</v>
      </c>
      <c r="AN585" s="155" t="s">
        <v>218</v>
      </c>
      <c r="AO585" s="155" t="s">
        <v>296</v>
      </c>
      <c r="AP585" s="155" t="s">
        <v>243</v>
      </c>
      <c r="AQ585" s="155" t="s">
        <v>221</v>
      </c>
      <c r="AR585" s="837"/>
      <c r="AS585" s="855"/>
      <c r="AT585" s="855"/>
      <c r="AU585" s="852"/>
      <c r="AV585" s="855"/>
      <c r="AW585" s="855"/>
      <c r="AX585" s="852"/>
      <c r="AY585" s="852"/>
      <c r="AZ585" s="852"/>
      <c r="BA585" s="798"/>
      <c r="BB585" s="130" t="s">
        <v>2190</v>
      </c>
      <c r="BC585" s="130" t="s">
        <v>2191</v>
      </c>
      <c r="BD585" s="175">
        <f t="shared" si="72"/>
        <v>2</v>
      </c>
      <c r="BE585" s="151"/>
      <c r="BF585" s="151">
        <v>1</v>
      </c>
      <c r="BG585" s="151"/>
      <c r="BH585" s="151">
        <v>1</v>
      </c>
      <c r="BI585" s="131" t="s">
        <v>1624</v>
      </c>
      <c r="BJ585" s="131" t="s">
        <v>2189</v>
      </c>
      <c r="BK585" s="131"/>
      <c r="BL585" s="131"/>
      <c r="BM585" s="157"/>
      <c r="BN585" s="157"/>
      <c r="BO585" s="157"/>
      <c r="BP585" s="157"/>
      <c r="BQ585" s="158" t="str">
        <f t="shared" si="73"/>
        <v/>
      </c>
      <c r="BR585" s="762" t="str">
        <f t="shared" si="74"/>
        <v/>
      </c>
      <c r="BS585" s="819"/>
      <c r="BT585" s="868"/>
      <c r="BU585" s="868"/>
      <c r="BV585" s="871"/>
    </row>
    <row r="586" spans="1:74" ht="171.75" x14ac:dyDescent="0.25">
      <c r="A586" s="1062"/>
      <c r="B586" s="928"/>
      <c r="C586" s="1179"/>
      <c r="D586" s="828"/>
      <c r="E586" s="831"/>
      <c r="F586" s="834"/>
      <c r="G586" s="804"/>
      <c r="H586" s="837"/>
      <c r="I586" s="798"/>
      <c r="J586" s="840"/>
      <c r="K586" s="843"/>
      <c r="L586" s="804"/>
      <c r="M586" s="874"/>
      <c r="N586" s="804"/>
      <c r="O586" s="804"/>
      <c r="P586" s="868"/>
      <c r="Q586" s="880"/>
      <c r="R586" s="798"/>
      <c r="S586" s="1365"/>
      <c r="T586" s="798"/>
      <c r="U586" s="1365"/>
      <c r="V586" s="798"/>
      <c r="W586" s="1365"/>
      <c r="X586" s="864"/>
      <c r="Y586" s="1365"/>
      <c r="Z586" s="1365"/>
      <c r="AA586" s="852"/>
      <c r="AB586" s="152">
        <v>3</v>
      </c>
      <c r="AC586" s="180" t="s">
        <v>2192</v>
      </c>
      <c r="AD586" s="180" t="s">
        <v>1633</v>
      </c>
      <c r="AE586" s="151" t="s">
        <v>2193</v>
      </c>
      <c r="AF586" s="147" t="str">
        <f t="shared" si="71"/>
        <v>Impacto</v>
      </c>
      <c r="AG586" s="153" t="s">
        <v>267</v>
      </c>
      <c r="AH586" s="760">
        <f t="shared" si="68"/>
        <v>0.1</v>
      </c>
      <c r="AI586" s="153" t="s">
        <v>217</v>
      </c>
      <c r="AJ586" s="760">
        <f t="shared" si="69"/>
        <v>0.15</v>
      </c>
      <c r="AK586" s="149">
        <f t="shared" si="70"/>
        <v>0.25</v>
      </c>
      <c r="AL586" s="154">
        <f>IFERROR(IF(AND(AF585="Probabilidad",AF586="Probabilidad"),(AL585-(+AL585*AK586)),IF(AND(AF585="Impacto",AF586="Probabilidad"),(AL584-(+AL584*AK586)),IF(AF586="Impacto",AL585,""))),"")</f>
        <v>0.33600000000000002</v>
      </c>
      <c r="AM586" s="154">
        <f>IFERROR(IF(AND(AF585="Impacto",AF586="Impacto"),(AM585-(+AM585*AK586)),IF(AND(AF585="Probabilidad",AF586="Impacto"),(AM584-(+AM584*AK586)),IF(AF586="Probabilidad",AM585,""))),"")</f>
        <v>0.44999999999999996</v>
      </c>
      <c r="AN586" s="155" t="s">
        <v>218</v>
      </c>
      <c r="AO586" s="155" t="s">
        <v>296</v>
      </c>
      <c r="AP586" s="155" t="s">
        <v>243</v>
      </c>
      <c r="AQ586" s="155" t="s">
        <v>221</v>
      </c>
      <c r="AR586" s="837"/>
      <c r="AS586" s="855"/>
      <c r="AT586" s="855"/>
      <c r="AU586" s="852"/>
      <c r="AV586" s="855"/>
      <c r="AW586" s="855"/>
      <c r="AX586" s="852"/>
      <c r="AY586" s="852"/>
      <c r="AZ586" s="852"/>
      <c r="BA586" s="798"/>
      <c r="BB586" s="179"/>
      <c r="BC586" s="131"/>
      <c r="BD586" s="175" t="str">
        <f t="shared" si="72"/>
        <v/>
      </c>
      <c r="BE586" s="151"/>
      <c r="BF586" s="151"/>
      <c r="BG586" s="151"/>
      <c r="BH586" s="151"/>
      <c r="BI586" s="131"/>
      <c r="BJ586" s="131"/>
      <c r="BK586" s="131"/>
      <c r="BL586" s="131"/>
      <c r="BM586" s="157"/>
      <c r="BN586" s="157"/>
      <c r="BO586" s="157"/>
      <c r="BP586" s="157"/>
      <c r="BQ586" s="158" t="str">
        <f t="shared" si="73"/>
        <v/>
      </c>
      <c r="BR586" s="762" t="str">
        <f t="shared" si="74"/>
        <v/>
      </c>
      <c r="BS586" s="819"/>
      <c r="BT586" s="868"/>
      <c r="BU586" s="868"/>
      <c r="BV586" s="871"/>
    </row>
    <row r="587" spans="1:74" ht="117.75" x14ac:dyDescent="0.25">
      <c r="A587" s="1062"/>
      <c r="B587" s="928"/>
      <c r="C587" s="1179"/>
      <c r="D587" s="828"/>
      <c r="E587" s="831"/>
      <c r="F587" s="834"/>
      <c r="G587" s="804"/>
      <c r="H587" s="837"/>
      <c r="I587" s="798"/>
      <c r="J587" s="840"/>
      <c r="K587" s="843"/>
      <c r="L587" s="804"/>
      <c r="M587" s="874"/>
      <c r="N587" s="804"/>
      <c r="O587" s="804"/>
      <c r="P587" s="868"/>
      <c r="Q587" s="880"/>
      <c r="R587" s="798"/>
      <c r="S587" s="1365"/>
      <c r="T587" s="798"/>
      <c r="U587" s="1365"/>
      <c r="V587" s="798"/>
      <c r="W587" s="1365"/>
      <c r="X587" s="864"/>
      <c r="Y587" s="1365"/>
      <c r="Z587" s="1365"/>
      <c r="AA587" s="852"/>
      <c r="AB587" s="152">
        <v>4</v>
      </c>
      <c r="AC587" s="180" t="s">
        <v>1709</v>
      </c>
      <c r="AD587" s="180" t="s">
        <v>1633</v>
      </c>
      <c r="AE587" s="151" t="s">
        <v>1710</v>
      </c>
      <c r="AF587" s="147" t="str">
        <f t="shared" si="71"/>
        <v>Probabilidad</v>
      </c>
      <c r="AG587" s="153" t="s">
        <v>286</v>
      </c>
      <c r="AH587" s="760">
        <f t="shared" si="68"/>
        <v>0.15</v>
      </c>
      <c r="AI587" s="153" t="s">
        <v>217</v>
      </c>
      <c r="AJ587" s="760">
        <f t="shared" si="69"/>
        <v>0.15</v>
      </c>
      <c r="AK587" s="149">
        <f t="shared" si="70"/>
        <v>0.3</v>
      </c>
      <c r="AL587" s="154">
        <f>IFERROR(IF(AND(AF586="Probabilidad",AF587="Probabilidad"),(AL586-(+AL586*AK587)),IF(AND(AF586="Impacto",AF587="Probabilidad"),(AL585-(+AL585*AK587)),IF(AF587="Impacto",AL586,""))),"")</f>
        <v>0.23520000000000002</v>
      </c>
      <c r="AM587" s="154">
        <f>IFERROR(IF(AND(AF586="Impacto",AF587="Impacto"),(AM586-(+AM586*AK587)),IF(AND(AF586="Probabilidad",AF587="Impacto"),(AM585-(+AM585*AK587)),IF(AF587="Probabilidad",AM586,""))),"")</f>
        <v>0.44999999999999996</v>
      </c>
      <c r="AN587" s="155" t="s">
        <v>952</v>
      </c>
      <c r="AO587" s="155" t="s">
        <v>247</v>
      </c>
      <c r="AP587" s="155" t="s">
        <v>243</v>
      </c>
      <c r="AQ587" s="155" t="s">
        <v>221</v>
      </c>
      <c r="AR587" s="837"/>
      <c r="AS587" s="855"/>
      <c r="AT587" s="855"/>
      <c r="AU587" s="852"/>
      <c r="AV587" s="855"/>
      <c r="AW587" s="855"/>
      <c r="AX587" s="852"/>
      <c r="AY587" s="852"/>
      <c r="AZ587" s="852"/>
      <c r="BA587" s="798"/>
      <c r="BB587" s="179"/>
      <c r="BC587" s="131"/>
      <c r="BD587" s="175" t="str">
        <f t="shared" si="72"/>
        <v/>
      </c>
      <c r="BE587" s="151"/>
      <c r="BF587" s="151"/>
      <c r="BG587" s="151"/>
      <c r="BH587" s="151"/>
      <c r="BI587" s="131"/>
      <c r="BJ587" s="131"/>
      <c r="BK587" s="131"/>
      <c r="BL587" s="131"/>
      <c r="BM587" s="157"/>
      <c r="BN587" s="157"/>
      <c r="BO587" s="157"/>
      <c r="BP587" s="157"/>
      <c r="BQ587" s="158" t="str">
        <f t="shared" si="73"/>
        <v/>
      </c>
      <c r="BR587" s="762" t="str">
        <f t="shared" si="74"/>
        <v/>
      </c>
      <c r="BS587" s="819"/>
      <c r="BT587" s="868"/>
      <c r="BU587" s="868"/>
      <c r="BV587" s="871"/>
    </row>
    <row r="588" spans="1:74" x14ac:dyDescent="0.25">
      <c r="A588" s="1062"/>
      <c r="B588" s="928"/>
      <c r="C588" s="1179"/>
      <c r="D588" s="828"/>
      <c r="E588" s="831"/>
      <c r="F588" s="834"/>
      <c r="G588" s="804"/>
      <c r="H588" s="837"/>
      <c r="I588" s="798"/>
      <c r="J588" s="840"/>
      <c r="K588" s="843"/>
      <c r="L588" s="804"/>
      <c r="M588" s="874"/>
      <c r="N588" s="804"/>
      <c r="O588" s="804"/>
      <c r="P588" s="868"/>
      <c r="Q588" s="880"/>
      <c r="R588" s="798"/>
      <c r="S588" s="1365"/>
      <c r="T588" s="798"/>
      <c r="U588" s="1365"/>
      <c r="V588" s="798"/>
      <c r="W588" s="1365"/>
      <c r="X588" s="864"/>
      <c r="Y588" s="1365"/>
      <c r="Z588" s="1365"/>
      <c r="AA588" s="852"/>
      <c r="AB588" s="152">
        <v>5</v>
      </c>
      <c r="AC588" s="181"/>
      <c r="AD588" s="181"/>
      <c r="AE588" s="29"/>
      <c r="AF588" s="147" t="str">
        <f t="shared" si="71"/>
        <v/>
      </c>
      <c r="AG588" s="153"/>
      <c r="AH588" s="760" t="str">
        <f t="shared" si="68"/>
        <v/>
      </c>
      <c r="AI588" s="153"/>
      <c r="AJ588" s="760" t="str">
        <f t="shared" si="69"/>
        <v/>
      </c>
      <c r="AK588" s="149" t="str">
        <f t="shared" si="70"/>
        <v/>
      </c>
      <c r="AL588" s="154" t="str">
        <f>IFERROR(IF(AND(AF587="Probabilidad",AF588="Probabilidad"),(AL587-(+AL587*AK588)),IF(AND(AF587="Impacto",AF588="Probabilidad"),(AL586-(+AL586*AK588)),IF(AF588="Impacto",AL587,""))),"")</f>
        <v/>
      </c>
      <c r="AM588" s="154" t="str">
        <f>IFERROR(IF(AND(AF587="Impacto",AF588="Impacto"),(AM587-(+AM587*AK588)),IF(AND(AF587="Probabilidad",AF588="Impacto"),(AM586-(+AM586*AK588)),IF(AF588="Probabilidad",AM587,""))),"")</f>
        <v/>
      </c>
      <c r="AN588" s="155"/>
      <c r="AO588" s="155"/>
      <c r="AP588" s="155"/>
      <c r="AQ588" s="155"/>
      <c r="AR588" s="837"/>
      <c r="AS588" s="855"/>
      <c r="AT588" s="855"/>
      <c r="AU588" s="852"/>
      <c r="AV588" s="855"/>
      <c r="AW588" s="855"/>
      <c r="AX588" s="852"/>
      <c r="AY588" s="852"/>
      <c r="AZ588" s="852"/>
      <c r="BA588" s="798"/>
      <c r="BB588" s="179"/>
      <c r="BC588" s="131"/>
      <c r="BD588" s="175" t="str">
        <f t="shared" si="72"/>
        <v/>
      </c>
      <c r="BE588" s="151"/>
      <c r="BF588" s="151"/>
      <c r="BG588" s="151"/>
      <c r="BH588" s="151"/>
      <c r="BI588" s="131"/>
      <c r="BJ588" s="131"/>
      <c r="BK588" s="131"/>
      <c r="BL588" s="131"/>
      <c r="BM588" s="157"/>
      <c r="BN588" s="157"/>
      <c r="BO588" s="157"/>
      <c r="BP588" s="157"/>
      <c r="BQ588" s="158" t="str">
        <f t="shared" si="73"/>
        <v/>
      </c>
      <c r="BR588" s="762" t="str">
        <f t="shared" si="74"/>
        <v/>
      </c>
      <c r="BS588" s="819"/>
      <c r="BT588" s="868"/>
      <c r="BU588" s="868"/>
      <c r="BV588" s="871"/>
    </row>
    <row r="589" spans="1:74" ht="15.75" thickBot="1" x14ac:dyDescent="0.3">
      <c r="A589" s="1062"/>
      <c r="B589" s="928"/>
      <c r="C589" s="1179"/>
      <c r="D589" s="829"/>
      <c r="E589" s="832"/>
      <c r="F589" s="835"/>
      <c r="G589" s="805"/>
      <c r="H589" s="838"/>
      <c r="I589" s="799"/>
      <c r="J589" s="841"/>
      <c r="K589" s="844"/>
      <c r="L589" s="805"/>
      <c r="M589" s="875"/>
      <c r="N589" s="805"/>
      <c r="O589" s="805"/>
      <c r="P589" s="869"/>
      <c r="Q589" s="881"/>
      <c r="R589" s="799"/>
      <c r="S589" s="1366"/>
      <c r="T589" s="799"/>
      <c r="U589" s="1366"/>
      <c r="V589" s="799"/>
      <c r="W589" s="1366"/>
      <c r="X589" s="865"/>
      <c r="Y589" s="1366"/>
      <c r="Z589" s="1366"/>
      <c r="AA589" s="853"/>
      <c r="AB589" s="164">
        <v>6</v>
      </c>
      <c r="AC589" s="162"/>
      <c r="AD589" s="162"/>
      <c r="AE589" s="162"/>
      <c r="AF589" s="177" t="str">
        <f t="shared" si="71"/>
        <v/>
      </c>
      <c r="AG589" s="165"/>
      <c r="AH589" s="763" t="str">
        <f t="shared" si="68"/>
        <v/>
      </c>
      <c r="AI589" s="165"/>
      <c r="AJ589" s="763" t="str">
        <f t="shared" si="69"/>
        <v/>
      </c>
      <c r="AK589" s="166" t="str">
        <f t="shared" si="70"/>
        <v/>
      </c>
      <c r="AL589" s="154" t="str">
        <f>IFERROR(IF(AND(AF588="Probabilidad",AF589="Probabilidad"),(AL588-(+AL588*AK589)),IF(AND(AF588="Impacto",AF589="Probabilidad"),(AL587-(+AL587*AK589)),IF(AF589="Impacto",AL588,""))),"")</f>
        <v/>
      </c>
      <c r="AM589" s="154" t="str">
        <f>IFERROR(IF(AND(AF588="Impacto",AF589="Impacto"),(AM588-(+AM588*AK589)),IF(AND(AF588="Probabilidad",AF589="Impacto"),(AM587-(+AM587*AK589)),IF(AF589="Probabilidad",AM588,""))),"")</f>
        <v/>
      </c>
      <c r="AN589" s="52"/>
      <c r="AO589" s="52"/>
      <c r="AP589" s="52"/>
      <c r="AQ589" s="52"/>
      <c r="AR589" s="838"/>
      <c r="AS589" s="856"/>
      <c r="AT589" s="856"/>
      <c r="AU589" s="853"/>
      <c r="AV589" s="856"/>
      <c r="AW589" s="856"/>
      <c r="AX589" s="853"/>
      <c r="AY589" s="853"/>
      <c r="AZ589" s="853"/>
      <c r="BA589" s="799"/>
      <c r="BB589" s="314"/>
      <c r="BC589" s="169"/>
      <c r="BD589" s="178" t="str">
        <f t="shared" si="72"/>
        <v/>
      </c>
      <c r="BE589" s="162"/>
      <c r="BF589" s="162"/>
      <c r="BG589" s="162"/>
      <c r="BH589" s="162"/>
      <c r="BI589" s="169"/>
      <c r="BJ589" s="169"/>
      <c r="BK589" s="169"/>
      <c r="BL589" s="169"/>
      <c r="BM589" s="170"/>
      <c r="BN589" s="170"/>
      <c r="BO589" s="170"/>
      <c r="BP589" s="170"/>
      <c r="BQ589" s="171" t="str">
        <f t="shared" si="73"/>
        <v/>
      </c>
      <c r="BR589" s="764" t="str">
        <f t="shared" si="74"/>
        <v/>
      </c>
      <c r="BS589" s="820"/>
      <c r="BT589" s="869"/>
      <c r="BU589" s="869"/>
      <c r="BV589" s="872"/>
    </row>
    <row r="590" spans="1:74" ht="145.5" customHeight="1" x14ac:dyDescent="0.25">
      <c r="A590" s="1062"/>
      <c r="B590" s="928"/>
      <c r="C590" s="1179"/>
      <c r="D590" s="827" t="s">
        <v>1533</v>
      </c>
      <c r="E590" s="830" t="s">
        <v>1106</v>
      </c>
      <c r="F590" s="833">
        <v>4</v>
      </c>
      <c r="G590" s="803" t="s">
        <v>2184</v>
      </c>
      <c r="H590" s="836" t="s">
        <v>1371</v>
      </c>
      <c r="I590" s="797" t="s">
        <v>1344</v>
      </c>
      <c r="J590" s="839" t="s">
        <v>3068</v>
      </c>
      <c r="K590" s="842" t="s">
        <v>324</v>
      </c>
      <c r="L590" s="803" t="s">
        <v>618</v>
      </c>
      <c r="M590" s="873" t="s">
        <v>1535</v>
      </c>
      <c r="N590" s="803" t="s">
        <v>2194</v>
      </c>
      <c r="O590" s="803" t="s">
        <v>2195</v>
      </c>
      <c r="P590" s="867" t="s">
        <v>609</v>
      </c>
      <c r="Q590" s="1367" t="s">
        <v>609</v>
      </c>
      <c r="R590" s="797" t="s">
        <v>353</v>
      </c>
      <c r="S590" s="1364">
        <f>IF(R590="Muy Alta",100%,IF(R590="Alta",80%,IF(R590="Media",60%,IF(R590="Baja",40%,IF(R590="Muy Baja",20%,"")))))</f>
        <v>0.8</v>
      </c>
      <c r="T590" s="797" t="s">
        <v>328</v>
      </c>
      <c r="U590" s="1364">
        <f>IF(T590="Catastrófico",100%,IF(T590="Mayor",80%,IF(T590="Moderado",60%,IF(T590="Menor",40%,IF(T590="Leve",20%,"")))))</f>
        <v>0.2</v>
      </c>
      <c r="V590" s="797" t="s">
        <v>253</v>
      </c>
      <c r="W590" s="1364">
        <f>IF(V590="Catastrófico",100%,IF(V590="Mayor",80%,IF(V590="Moderado",60%,IF(V590="Menor",40%,IF(V590="Leve",20%,"")))))</f>
        <v>0.4</v>
      </c>
      <c r="X590" s="863" t="str">
        <f>IF(Y590=100%,"Catastrófico",IF(Y590=80%,"Mayor",IF(Y590=60%,"Moderado",IF(Y590=40%,"Menor",IF(Y590=20%,"Leve","")))))</f>
        <v>Menor</v>
      </c>
      <c r="Y590" s="1364">
        <f>IF(AND(U590="",W590=""),"",MAX(U590,W590))</f>
        <v>0.4</v>
      </c>
      <c r="Z590" s="1364" t="str">
        <f>CONCATENATE(R590,X590)</f>
        <v>AltaMenor</v>
      </c>
      <c r="AA590" s="851" t="str">
        <f>IF(Z590="Muy AltaLeve","Alto",IF(Z590="Muy AltaMenor","Alto",IF(Z590="Muy AltaModerado","Alto",IF(Z590="Muy AltaMayor","Alto",IF(Z590="Muy AltaCatastrófico","Extremo",IF(Z590="AltaLeve","Moderado",IF(Z590="AltaMenor","Moderado",IF(Z590="AltaModerado","Alto",IF(Z590="AltaMayor","Alto",IF(Z590="AltaCatastrófico","Extremo",IF(Z590="MediaLeve","Moderado",IF(Z590="MediaMenor","Moderado",IF(Z590="MediaModerado","Moderado",IF(Z590="MediaMayor","Alto",IF(Z590="MediaCatastrófico","Extremo",IF(Z590="BajaLeve","Bajo",IF(Z590="BajaMenor","Moderado",IF(Z590="BajaModerado","Moderado",IF(Z590="BajaMayor","Alto",IF(Z590="BajaCatastrófico","Extremo",IF(Z590="Muy BajaLeve","Bajo",IF(Z590="Muy BajaMenor","Bajo",IF(Z590="Muy BajaModerado","Moderado",IF(Z590="Muy BajaMayor","Alto",IF(Z590="Muy BajaCatastrófico","Extremo","")))))))))))))))))))))))))</f>
        <v>Moderado</v>
      </c>
      <c r="AB590" s="98">
        <v>1</v>
      </c>
      <c r="AC590" s="9" t="s">
        <v>2196</v>
      </c>
      <c r="AD590" s="9" t="s">
        <v>1633</v>
      </c>
      <c r="AE590" s="9" t="s">
        <v>1547</v>
      </c>
      <c r="AF590" s="100" t="str">
        <f t="shared" si="71"/>
        <v>Probabilidad</v>
      </c>
      <c r="AG590" s="10" t="s">
        <v>216</v>
      </c>
      <c r="AH590" s="759">
        <f t="shared" si="68"/>
        <v>0.25</v>
      </c>
      <c r="AI590" s="10" t="s">
        <v>217</v>
      </c>
      <c r="AJ590" s="759">
        <f t="shared" si="69"/>
        <v>0.15</v>
      </c>
      <c r="AK590" s="102">
        <f t="shared" si="70"/>
        <v>0.4</v>
      </c>
      <c r="AL590" s="101">
        <f>IFERROR(IF(AF590="Probabilidad",(S590-(+S590*AK590)),IF(AF590="Impacto",S590,"")),"")</f>
        <v>0.48</v>
      </c>
      <c r="AM590" s="101">
        <f>IFERROR(IF(AF590="Impacto",(Y590-(+Y590*AK590)),IF(AF590="Probabilidad",Y590,"")),"")</f>
        <v>0.4</v>
      </c>
      <c r="AN590" s="51" t="s">
        <v>218</v>
      </c>
      <c r="AO590" s="51" t="s">
        <v>219</v>
      </c>
      <c r="AP590" s="51" t="s">
        <v>243</v>
      </c>
      <c r="AQ590" s="51" t="s">
        <v>221</v>
      </c>
      <c r="AR590" s="866" t="s">
        <v>2179</v>
      </c>
      <c r="AS590" s="854">
        <f>S590</f>
        <v>0.8</v>
      </c>
      <c r="AT590" s="854">
        <f>IF(AL590="","",MIN(AL590:AL595))</f>
        <v>0.16463999999999998</v>
      </c>
      <c r="AU590" s="851" t="str">
        <f>IFERROR(IF(AT590="","",IF(AT590&lt;=0.2,"Muy Baja",IF(AT590&lt;=0.4,"Baja",IF(AT590&lt;=0.6,"Media",IF(AT590&lt;=0.8,"Alta","Muy Alta"))))),"")</f>
        <v>Muy Baja</v>
      </c>
      <c r="AV590" s="854">
        <f>Y590</f>
        <v>0.4</v>
      </c>
      <c r="AW590" s="854">
        <f>IF(AM590="","",MIN(AM590:AM595))</f>
        <v>0.4</v>
      </c>
      <c r="AX590" s="851" t="str">
        <f>IFERROR(IF(AW590="","",IF(AW590&lt;=0.2,"Leve",IF(AW590&lt;=0.4,"Menor",IF(AW590&lt;=0.6,"Moderado",IF(AW590&lt;=0.8,"Mayor","Catastrófico"))))),"")</f>
        <v>Menor</v>
      </c>
      <c r="AY590" s="851" t="str">
        <f>AA590</f>
        <v>Moderado</v>
      </c>
      <c r="AZ590" s="851" t="str">
        <f>IFERROR(IF(OR(AND(AU590="Muy Baja",AX590="Leve"),AND(AU590="Muy Baja",AX590="Menor"),AND(AU590="Baja",AX590="Leve")),"Bajo",IF(OR(AND(AU590="Muy baja",AX590="Moderado"),AND(AU590="Baja",AX590="Menor"),AND(AU590="Baja",AX590="Moderado"),AND(AU590="Media",AX590="Leve"),AND(AU590="Media",AX590="Menor"),AND(AU590="Media",AX590="Moderado"),AND(AU590="Alta",AX590="Leve"),AND(AU590="Alta",AX590="Menor")),"Moderado",IF(OR(AND(AU590="Muy Baja",AX590="Mayor"),AND(AU590="Baja",AX590="Mayor"),AND(AU590="Media",AX590="Mayor"),AND(AU590="Alta",AX590="Moderado"),AND(AU590="Alta",AX590="Mayor"),AND(AU590="Muy Alta",AX590="Leve"),AND(AU590="Muy Alta",AX590="Menor"),AND(AU590="Muy Alta",AX590="Moderado"),AND(AU590="Muy Alta",AX590="Mayor")),"Alto",IF(OR(AND(AU590="Muy Baja",AX590="Catastrófico"),AND(AU590="Baja",AX590="Catastrófico"),AND(AU590="Media",AX590="Catastrófico"),AND(AU590="Alta",AX590="Catastrófico"),AND(AU590="Muy Alta",AX590="Catastrófico")),"Extremo","")))),"")</f>
        <v>Bajo</v>
      </c>
      <c r="BA590" s="797" t="s">
        <v>257</v>
      </c>
      <c r="BB590" s="47"/>
      <c r="BC590" s="47"/>
      <c r="BD590" s="104" t="str">
        <f t="shared" si="72"/>
        <v/>
      </c>
      <c r="BE590" s="9"/>
      <c r="BF590" s="9"/>
      <c r="BG590" s="9"/>
      <c r="BH590" s="9"/>
      <c r="BI590" s="47"/>
      <c r="BJ590" s="47"/>
      <c r="BK590" s="47"/>
      <c r="BL590" s="47"/>
      <c r="BM590" s="49"/>
      <c r="BN590" s="49"/>
      <c r="BO590" s="49"/>
      <c r="BP590" s="49"/>
      <c r="BQ590" s="105" t="str">
        <f t="shared" si="73"/>
        <v/>
      </c>
      <c r="BR590" s="761" t="str">
        <f t="shared" si="74"/>
        <v/>
      </c>
      <c r="BS590" s="818" t="s">
        <v>609</v>
      </c>
      <c r="BT590" s="867" t="s">
        <v>2932</v>
      </c>
      <c r="BU590" s="867" t="s">
        <v>609</v>
      </c>
      <c r="BV590" s="870" t="s">
        <v>609</v>
      </c>
    </row>
    <row r="591" spans="1:74" ht="120" x14ac:dyDescent="0.25">
      <c r="A591" s="1062"/>
      <c r="B591" s="928"/>
      <c r="C591" s="1179"/>
      <c r="D591" s="828"/>
      <c r="E591" s="831"/>
      <c r="F591" s="834"/>
      <c r="G591" s="804"/>
      <c r="H591" s="837"/>
      <c r="I591" s="798"/>
      <c r="J591" s="840"/>
      <c r="K591" s="843"/>
      <c r="L591" s="804"/>
      <c r="M591" s="874"/>
      <c r="N591" s="804"/>
      <c r="O591" s="804"/>
      <c r="P591" s="868"/>
      <c r="Q591" s="1368"/>
      <c r="R591" s="798"/>
      <c r="S591" s="1365"/>
      <c r="T591" s="798"/>
      <c r="U591" s="1365"/>
      <c r="V591" s="798"/>
      <c r="W591" s="1365"/>
      <c r="X591" s="864"/>
      <c r="Y591" s="1365"/>
      <c r="Z591" s="1365"/>
      <c r="AA591" s="852"/>
      <c r="AB591" s="152">
        <v>2</v>
      </c>
      <c r="AC591" s="151" t="s">
        <v>1709</v>
      </c>
      <c r="AD591" s="151" t="s">
        <v>1633</v>
      </c>
      <c r="AE591" s="151" t="s">
        <v>1710</v>
      </c>
      <c r="AF591" s="147" t="str">
        <f t="shared" si="71"/>
        <v>Probabilidad</v>
      </c>
      <c r="AG591" s="153" t="s">
        <v>286</v>
      </c>
      <c r="AH591" s="760">
        <f t="shared" si="68"/>
        <v>0.15</v>
      </c>
      <c r="AI591" s="153" t="s">
        <v>217</v>
      </c>
      <c r="AJ591" s="760">
        <f t="shared" si="69"/>
        <v>0.15</v>
      </c>
      <c r="AK591" s="149">
        <f t="shared" si="70"/>
        <v>0.3</v>
      </c>
      <c r="AL591" s="154">
        <f>IFERROR(IF(AND(AF590="Probabilidad",AF591="Probabilidad"),(AL590-(+AL590*AK591)),IF(AF591="Probabilidad",(S590-(+S590*AK591)),IF(AF591="Impacto",AL590,""))),"")</f>
        <v>0.33599999999999997</v>
      </c>
      <c r="AM591" s="154">
        <f>IFERROR(IF(AND(AF590="Impacto",AF591="Impacto"),(AM590-(+AM590*AK591)),IF(AF591="Impacto",(Y590-(+Y590*AK591)),IF(AF591="Probabilidad",AM590,""))),"")</f>
        <v>0.4</v>
      </c>
      <c r="AN591" s="155" t="s">
        <v>952</v>
      </c>
      <c r="AO591" s="155" t="s">
        <v>247</v>
      </c>
      <c r="AP591" s="155" t="s">
        <v>243</v>
      </c>
      <c r="AQ591" s="155" t="s">
        <v>221</v>
      </c>
      <c r="AR591" s="837"/>
      <c r="AS591" s="855"/>
      <c r="AT591" s="855"/>
      <c r="AU591" s="852"/>
      <c r="AV591" s="855"/>
      <c r="AW591" s="855"/>
      <c r="AX591" s="852"/>
      <c r="AY591" s="852"/>
      <c r="AZ591" s="852"/>
      <c r="BA591" s="798"/>
      <c r="BB591" s="131"/>
      <c r="BC591" s="131"/>
      <c r="BD591" s="175" t="str">
        <f t="shared" si="72"/>
        <v/>
      </c>
      <c r="BE591" s="151"/>
      <c r="BF591" s="151"/>
      <c r="BG591" s="151"/>
      <c r="BH591" s="151"/>
      <c r="BI591" s="131"/>
      <c r="BJ591" s="131"/>
      <c r="BK591" s="131"/>
      <c r="BL591" s="131"/>
      <c r="BM591" s="157"/>
      <c r="BN591" s="157"/>
      <c r="BO591" s="157"/>
      <c r="BP591" s="157"/>
      <c r="BQ591" s="158" t="str">
        <f t="shared" si="73"/>
        <v/>
      </c>
      <c r="BR591" s="762" t="str">
        <f t="shared" si="74"/>
        <v/>
      </c>
      <c r="BS591" s="819"/>
      <c r="BT591" s="868"/>
      <c r="BU591" s="868"/>
      <c r="BV591" s="871"/>
    </row>
    <row r="592" spans="1:74" ht="171.75" x14ac:dyDescent="0.25">
      <c r="A592" s="1062"/>
      <c r="B592" s="928"/>
      <c r="C592" s="1179"/>
      <c r="D592" s="828"/>
      <c r="E592" s="831"/>
      <c r="F592" s="834"/>
      <c r="G592" s="804"/>
      <c r="H592" s="837"/>
      <c r="I592" s="798"/>
      <c r="J592" s="840"/>
      <c r="K592" s="843"/>
      <c r="L592" s="804"/>
      <c r="M592" s="874"/>
      <c r="N592" s="804"/>
      <c r="O592" s="804"/>
      <c r="P592" s="868"/>
      <c r="Q592" s="1368"/>
      <c r="R592" s="798"/>
      <c r="S592" s="1365"/>
      <c r="T592" s="798"/>
      <c r="U592" s="1365"/>
      <c r="V592" s="798"/>
      <c r="W592" s="1365"/>
      <c r="X592" s="864"/>
      <c r="Y592" s="1365"/>
      <c r="Z592" s="1365"/>
      <c r="AA592" s="852"/>
      <c r="AB592" s="152">
        <v>3</v>
      </c>
      <c r="AC592" s="132" t="s">
        <v>2197</v>
      </c>
      <c r="AD592" s="132">
        <v>1</v>
      </c>
      <c r="AE592" s="132" t="s">
        <v>1750</v>
      </c>
      <c r="AF592" s="147" t="str">
        <f t="shared" si="71"/>
        <v>Probabilidad</v>
      </c>
      <c r="AG592" s="153" t="s">
        <v>286</v>
      </c>
      <c r="AH592" s="760">
        <f t="shared" si="68"/>
        <v>0.15</v>
      </c>
      <c r="AI592" s="153" t="s">
        <v>217</v>
      </c>
      <c r="AJ592" s="760">
        <f t="shared" si="69"/>
        <v>0.15</v>
      </c>
      <c r="AK592" s="149">
        <f t="shared" si="70"/>
        <v>0.3</v>
      </c>
      <c r="AL592" s="154">
        <f>IFERROR(IF(AND(AF591="Probabilidad",AF592="Probabilidad"),(AL591-(+AL591*AK592)),IF(AND(AF591="Impacto",AF592="Probabilidad"),(AL590-(+AL590*AK592)),IF(AF592="Impacto",AL591,""))),"")</f>
        <v>0.23519999999999996</v>
      </c>
      <c r="AM592" s="154">
        <f>IFERROR(IF(AND(AF591="Impacto",AF592="Impacto"),(AM591-(+AM591*AK592)),IF(AND(AF591="Probabilidad",AF592="Impacto"),(AM590-(+AM590*AK592)),IF(AF592="Probabilidad",AM591,""))),"")</f>
        <v>0.4</v>
      </c>
      <c r="AN592" s="155" t="s">
        <v>218</v>
      </c>
      <c r="AO592" s="155" t="s">
        <v>296</v>
      </c>
      <c r="AP592" s="155" t="s">
        <v>243</v>
      </c>
      <c r="AQ592" s="155" t="s">
        <v>221</v>
      </c>
      <c r="AR592" s="837"/>
      <c r="AS592" s="855"/>
      <c r="AT592" s="855"/>
      <c r="AU592" s="852"/>
      <c r="AV592" s="855"/>
      <c r="AW592" s="855"/>
      <c r="AX592" s="852"/>
      <c r="AY592" s="852"/>
      <c r="AZ592" s="852"/>
      <c r="BA592" s="798"/>
      <c r="BB592" s="131"/>
      <c r="BC592" s="131"/>
      <c r="BD592" s="175" t="str">
        <f t="shared" si="72"/>
        <v/>
      </c>
      <c r="BE592" s="151"/>
      <c r="BF592" s="151"/>
      <c r="BG592" s="151"/>
      <c r="BH592" s="151"/>
      <c r="BI592" s="131"/>
      <c r="BJ592" s="131"/>
      <c r="BK592" s="131"/>
      <c r="BL592" s="131"/>
      <c r="BM592" s="157"/>
      <c r="BN592" s="157"/>
      <c r="BO592" s="157"/>
      <c r="BP592" s="157"/>
      <c r="BQ592" s="158" t="str">
        <f t="shared" si="73"/>
        <v/>
      </c>
      <c r="BR592" s="762" t="str">
        <f t="shared" si="74"/>
        <v/>
      </c>
      <c r="BS592" s="819"/>
      <c r="BT592" s="868"/>
      <c r="BU592" s="868"/>
      <c r="BV592" s="871"/>
    </row>
    <row r="593" spans="1:74" ht="171.75" x14ac:dyDescent="0.25">
      <c r="A593" s="1062"/>
      <c r="B593" s="928"/>
      <c r="C593" s="1179"/>
      <c r="D593" s="828"/>
      <c r="E593" s="831"/>
      <c r="F593" s="834"/>
      <c r="G593" s="804"/>
      <c r="H593" s="837"/>
      <c r="I593" s="798"/>
      <c r="J593" s="840"/>
      <c r="K593" s="843"/>
      <c r="L593" s="804"/>
      <c r="M593" s="874"/>
      <c r="N593" s="804"/>
      <c r="O593" s="804"/>
      <c r="P593" s="868"/>
      <c r="Q593" s="1368"/>
      <c r="R593" s="798"/>
      <c r="S593" s="1365"/>
      <c r="T593" s="798"/>
      <c r="U593" s="1365"/>
      <c r="V593" s="798"/>
      <c r="W593" s="1365"/>
      <c r="X593" s="864"/>
      <c r="Y593" s="1365"/>
      <c r="Z593" s="1365"/>
      <c r="AA593" s="852"/>
      <c r="AB593" s="152">
        <v>4</v>
      </c>
      <c r="AC593" s="132" t="s">
        <v>2183</v>
      </c>
      <c r="AD593" s="132">
        <v>3</v>
      </c>
      <c r="AE593" s="132" t="s">
        <v>1690</v>
      </c>
      <c r="AF593" s="147" t="str">
        <f t="shared" si="71"/>
        <v>Probabilidad</v>
      </c>
      <c r="AG593" s="153" t="s">
        <v>286</v>
      </c>
      <c r="AH593" s="760">
        <f t="shared" si="68"/>
        <v>0.15</v>
      </c>
      <c r="AI593" s="153" t="s">
        <v>217</v>
      </c>
      <c r="AJ593" s="760">
        <f t="shared" si="69"/>
        <v>0.15</v>
      </c>
      <c r="AK593" s="149">
        <f t="shared" si="70"/>
        <v>0.3</v>
      </c>
      <c r="AL593" s="154">
        <f>IFERROR(IF(AND(AF592="Probabilidad",AF593="Probabilidad"),(AL592-(+AL592*AK593)),IF(AND(AF592="Impacto",AF593="Probabilidad"),(AL591-(+AL591*AK593)),IF(AF593="Impacto",AL592,""))),"")</f>
        <v>0.16463999999999998</v>
      </c>
      <c r="AM593" s="154">
        <f>IFERROR(IF(AND(AF592="Impacto",AF593="Impacto"),(AM592-(+AM592*AK593)),IF(AND(AF592="Probabilidad",AF593="Impacto"),(AM591-(+AM591*AK593)),IF(AF593="Probabilidad",AM592,""))),"")</f>
        <v>0.4</v>
      </c>
      <c r="AN593" s="155" t="s">
        <v>952</v>
      </c>
      <c r="AO593" s="155" t="s">
        <v>296</v>
      </c>
      <c r="AP593" s="155" t="s">
        <v>243</v>
      </c>
      <c r="AQ593" s="155" t="s">
        <v>221</v>
      </c>
      <c r="AR593" s="837"/>
      <c r="AS593" s="855"/>
      <c r="AT593" s="855"/>
      <c r="AU593" s="852"/>
      <c r="AV593" s="855"/>
      <c r="AW593" s="855"/>
      <c r="AX593" s="852"/>
      <c r="AY593" s="852"/>
      <c r="AZ593" s="852"/>
      <c r="BA593" s="798"/>
      <c r="BB593" s="131"/>
      <c r="BC593" s="131"/>
      <c r="BD593" s="175" t="str">
        <f t="shared" si="72"/>
        <v/>
      </c>
      <c r="BE593" s="151"/>
      <c r="BF593" s="151"/>
      <c r="BG593" s="151"/>
      <c r="BH593" s="151"/>
      <c r="BI593" s="131"/>
      <c r="BJ593" s="131"/>
      <c r="BK593" s="131"/>
      <c r="BL593" s="131"/>
      <c r="BM593" s="157"/>
      <c r="BN593" s="157"/>
      <c r="BO593" s="157"/>
      <c r="BP593" s="157"/>
      <c r="BQ593" s="158" t="str">
        <f t="shared" si="73"/>
        <v/>
      </c>
      <c r="BR593" s="762" t="str">
        <f t="shared" si="74"/>
        <v/>
      </c>
      <c r="BS593" s="819"/>
      <c r="BT593" s="868"/>
      <c r="BU593" s="868"/>
      <c r="BV593" s="871"/>
    </row>
    <row r="594" spans="1:74" x14ac:dyDescent="0.25">
      <c r="A594" s="1062"/>
      <c r="B594" s="928"/>
      <c r="C594" s="1179"/>
      <c r="D594" s="828"/>
      <c r="E594" s="831"/>
      <c r="F594" s="834"/>
      <c r="G594" s="804"/>
      <c r="H594" s="837"/>
      <c r="I594" s="798"/>
      <c r="J594" s="840"/>
      <c r="K594" s="843"/>
      <c r="L594" s="804"/>
      <c r="M594" s="874"/>
      <c r="N594" s="804"/>
      <c r="O594" s="804"/>
      <c r="P594" s="868"/>
      <c r="Q594" s="1368"/>
      <c r="R594" s="798"/>
      <c r="S594" s="1365"/>
      <c r="T594" s="798"/>
      <c r="U594" s="1365"/>
      <c r="V594" s="798"/>
      <c r="W594" s="1365"/>
      <c r="X594" s="864"/>
      <c r="Y594" s="1365"/>
      <c r="Z594" s="1365"/>
      <c r="AA594" s="852"/>
      <c r="AB594" s="152">
        <v>5</v>
      </c>
      <c r="AC594" s="151"/>
      <c r="AD594" s="151"/>
      <c r="AE594" s="151"/>
      <c r="AF594" s="147" t="str">
        <f t="shared" si="71"/>
        <v/>
      </c>
      <c r="AG594" s="153"/>
      <c r="AH594" s="760" t="str">
        <f t="shared" si="68"/>
        <v/>
      </c>
      <c r="AI594" s="153"/>
      <c r="AJ594" s="760" t="str">
        <f t="shared" si="69"/>
        <v/>
      </c>
      <c r="AK594" s="149" t="str">
        <f t="shared" si="70"/>
        <v/>
      </c>
      <c r="AL594" s="154" t="str">
        <f>IFERROR(IF(AND(AF593="Probabilidad",AF594="Probabilidad"),(AL593-(+AL593*AK594)),IF(AND(AF593="Impacto",AF594="Probabilidad"),(AL592-(+AL592*AK594)),IF(AF594="Impacto",AL593,""))),"")</f>
        <v/>
      </c>
      <c r="AM594" s="154" t="str">
        <f>IFERROR(IF(AND(AF593="Impacto",AF594="Impacto"),(AM593-(+AM593*AK594)),IF(AND(AF593="Probabilidad",AF594="Impacto"),(AM592-(+AM592*AK594)),IF(AF594="Probabilidad",AM593,""))),"")</f>
        <v/>
      </c>
      <c r="AN594" s="155"/>
      <c r="AO594" s="155"/>
      <c r="AP594" s="155"/>
      <c r="AQ594" s="155"/>
      <c r="AR594" s="837"/>
      <c r="AS594" s="855"/>
      <c r="AT594" s="855"/>
      <c r="AU594" s="852"/>
      <c r="AV594" s="855"/>
      <c r="AW594" s="855"/>
      <c r="AX594" s="852"/>
      <c r="AY594" s="852"/>
      <c r="AZ594" s="852"/>
      <c r="BA594" s="798"/>
      <c r="BB594" s="131"/>
      <c r="BC594" s="131"/>
      <c r="BD594" s="175" t="str">
        <f t="shared" si="72"/>
        <v/>
      </c>
      <c r="BE594" s="151"/>
      <c r="BF594" s="151"/>
      <c r="BG594" s="151"/>
      <c r="BH594" s="151"/>
      <c r="BI594" s="131"/>
      <c r="BJ594" s="131"/>
      <c r="BK594" s="131"/>
      <c r="BL594" s="131"/>
      <c r="BM594" s="157"/>
      <c r="BN594" s="157"/>
      <c r="BO594" s="157"/>
      <c r="BP594" s="157"/>
      <c r="BQ594" s="158" t="str">
        <f t="shared" si="73"/>
        <v/>
      </c>
      <c r="BR594" s="762" t="str">
        <f t="shared" si="74"/>
        <v/>
      </c>
      <c r="BS594" s="819"/>
      <c r="BT594" s="868"/>
      <c r="BU594" s="868"/>
      <c r="BV594" s="871"/>
    </row>
    <row r="595" spans="1:74" ht="15.75" thickBot="1" x14ac:dyDescent="0.3">
      <c r="A595" s="1062"/>
      <c r="B595" s="928"/>
      <c r="C595" s="1179"/>
      <c r="D595" s="829"/>
      <c r="E595" s="832"/>
      <c r="F595" s="835"/>
      <c r="G595" s="805"/>
      <c r="H595" s="838"/>
      <c r="I595" s="799"/>
      <c r="J595" s="841"/>
      <c r="K595" s="844"/>
      <c r="L595" s="805"/>
      <c r="M595" s="875"/>
      <c r="N595" s="805"/>
      <c r="O595" s="805"/>
      <c r="P595" s="869"/>
      <c r="Q595" s="1369"/>
      <c r="R595" s="799"/>
      <c r="S595" s="1366"/>
      <c r="T595" s="799"/>
      <c r="U595" s="1366"/>
      <c r="V595" s="799"/>
      <c r="W595" s="1366"/>
      <c r="X595" s="865"/>
      <c r="Y595" s="1366"/>
      <c r="Z595" s="1366"/>
      <c r="AA595" s="853"/>
      <c r="AB595" s="164">
        <v>6</v>
      </c>
      <c r="AC595" s="162"/>
      <c r="AD595" s="162"/>
      <c r="AE595" s="162"/>
      <c r="AF595" s="177" t="str">
        <f t="shared" si="71"/>
        <v/>
      </c>
      <c r="AG595" s="165"/>
      <c r="AH595" s="763" t="str">
        <f t="shared" si="68"/>
        <v/>
      </c>
      <c r="AI595" s="165"/>
      <c r="AJ595" s="763" t="str">
        <f t="shared" si="69"/>
        <v/>
      </c>
      <c r="AK595" s="166" t="str">
        <f t="shared" si="70"/>
        <v/>
      </c>
      <c r="AL595" s="154" t="str">
        <f>IFERROR(IF(AND(AF594="Probabilidad",AF595="Probabilidad"),(AL594-(+AL594*AK595)),IF(AND(AF594="Impacto",AF595="Probabilidad"),(AL593-(+AL593*AK595)),IF(AF595="Impacto",AL594,""))),"")</f>
        <v/>
      </c>
      <c r="AM595" s="154" t="str">
        <f>IFERROR(IF(AND(AF594="Impacto",AF595="Impacto"),(AM594-(+AM594*AK595)),IF(AND(AF594="Probabilidad",AF595="Impacto"),(AM593-(+AM593*AK595)),IF(AF595="Probabilidad",AM594,""))),"")</f>
        <v/>
      </c>
      <c r="AN595" s="52"/>
      <c r="AO595" s="52"/>
      <c r="AP595" s="52"/>
      <c r="AQ595" s="52"/>
      <c r="AR595" s="838"/>
      <c r="AS595" s="856"/>
      <c r="AT595" s="856"/>
      <c r="AU595" s="853"/>
      <c r="AV595" s="856"/>
      <c r="AW595" s="856"/>
      <c r="AX595" s="853"/>
      <c r="AY595" s="853"/>
      <c r="AZ595" s="853"/>
      <c r="BA595" s="799"/>
      <c r="BB595" s="169"/>
      <c r="BC595" s="169"/>
      <c r="BD595" s="178" t="str">
        <f t="shared" si="72"/>
        <v/>
      </c>
      <c r="BE595" s="162"/>
      <c r="BF595" s="162"/>
      <c r="BG595" s="162"/>
      <c r="BH595" s="162"/>
      <c r="BI595" s="169"/>
      <c r="BJ595" s="169"/>
      <c r="BK595" s="169"/>
      <c r="BL595" s="169"/>
      <c r="BM595" s="170"/>
      <c r="BN595" s="170"/>
      <c r="BO595" s="170"/>
      <c r="BP595" s="170"/>
      <c r="BQ595" s="171" t="str">
        <f t="shared" si="73"/>
        <v/>
      </c>
      <c r="BR595" s="764" t="str">
        <f t="shared" si="74"/>
        <v/>
      </c>
      <c r="BS595" s="820"/>
      <c r="BT595" s="869"/>
      <c r="BU595" s="869"/>
      <c r="BV595" s="872"/>
    </row>
    <row r="596" spans="1:74" ht="145.5" x14ac:dyDescent="0.25">
      <c r="A596" s="1062"/>
      <c r="B596" s="928"/>
      <c r="C596" s="1179"/>
      <c r="D596" s="827" t="s">
        <v>1533</v>
      </c>
      <c r="E596" s="830" t="s">
        <v>1106</v>
      </c>
      <c r="F596" s="833">
        <v>5</v>
      </c>
      <c r="G596" s="803" t="s">
        <v>2198</v>
      </c>
      <c r="H596" s="836" t="s">
        <v>1375</v>
      </c>
      <c r="I596" s="797" t="s">
        <v>1347</v>
      </c>
      <c r="J596" s="839" t="s">
        <v>3069</v>
      </c>
      <c r="K596" s="842" t="s">
        <v>324</v>
      </c>
      <c r="L596" s="803" t="s">
        <v>1308</v>
      </c>
      <c r="M596" s="873" t="s">
        <v>1535</v>
      </c>
      <c r="N596" s="803" t="s">
        <v>2175</v>
      </c>
      <c r="O596" s="803" t="s">
        <v>2176</v>
      </c>
      <c r="P596" s="848" t="s">
        <v>609</v>
      </c>
      <c r="Q596" s="1367" t="s">
        <v>609</v>
      </c>
      <c r="R596" s="797" t="s">
        <v>252</v>
      </c>
      <c r="S596" s="1364">
        <f>IF(R596="Muy Alta",100%,IF(R596="Alta",80%,IF(R596="Media",60%,IF(R596="Baja",40%,IF(R596="Muy Baja",20%,"")))))</f>
        <v>0.4</v>
      </c>
      <c r="T596" s="797" t="s">
        <v>328</v>
      </c>
      <c r="U596" s="1364">
        <f>IF(T596="Catastrófico",100%,IF(T596="Mayor",80%,IF(T596="Moderado",60%,IF(T596="Menor",40%,IF(T596="Leve",20%,"")))))</f>
        <v>0.2</v>
      </c>
      <c r="V596" s="797" t="s">
        <v>213</v>
      </c>
      <c r="W596" s="1364">
        <f>IF(V596="Catastrófico",100%,IF(V596="Mayor",80%,IF(V596="Moderado",60%,IF(V596="Menor",40%,IF(V596="Leve",20%,"")))))</f>
        <v>0.6</v>
      </c>
      <c r="X596" s="863" t="str">
        <f>IF(Y596=100%,"Catastrófico",IF(Y596=80%,"Mayor",IF(Y596=60%,"Moderado",IF(Y596=40%,"Menor",IF(Y596=20%,"Leve","")))))</f>
        <v>Moderado</v>
      </c>
      <c r="Y596" s="1364">
        <f>IF(AND(U596="",W596=""),"",MAX(U596,W596))</f>
        <v>0.6</v>
      </c>
      <c r="Z596" s="1364" t="str">
        <f>CONCATENATE(R596,X596)</f>
        <v>BajaModerado</v>
      </c>
      <c r="AA596" s="851" t="str">
        <f>IF(Z596="Muy AltaLeve","Alto",IF(Z596="Muy AltaMenor","Alto",IF(Z596="Muy AltaModerado","Alto",IF(Z596="Muy AltaMayor","Alto",IF(Z596="Muy AltaCatastrófico","Extremo",IF(Z596="AltaLeve","Moderado",IF(Z596="AltaMenor","Moderado",IF(Z596="AltaModerado","Alto",IF(Z596="AltaMayor","Alto",IF(Z596="AltaCatastrófico","Extremo",IF(Z596="MediaLeve","Moderado",IF(Z596="MediaMenor","Moderado",IF(Z596="MediaModerado","Moderado",IF(Z596="MediaMayor","Alto",IF(Z596="MediaCatastrófico","Extremo",IF(Z596="BajaLeve","Bajo",IF(Z596="BajaMenor","Moderado",IF(Z596="BajaModerado","Moderado",IF(Z596="BajaMayor","Alto",IF(Z596="BajaCatastrófico","Extremo",IF(Z596="Muy BajaLeve","Bajo",IF(Z596="Muy BajaMenor","Bajo",IF(Z596="Muy BajaModerado","Moderado",IF(Z596="Muy BajaMayor","Alto",IF(Z596="Muy BajaCatastrófico","Extremo","")))))))))))))))))))))))))</f>
        <v>Moderado</v>
      </c>
      <c r="AB596" s="98">
        <v>1</v>
      </c>
      <c r="AC596" s="9" t="s">
        <v>2199</v>
      </c>
      <c r="AD596" s="9">
        <v>1</v>
      </c>
      <c r="AE596" s="9" t="s">
        <v>1750</v>
      </c>
      <c r="AF596" s="234" t="str">
        <f t="shared" si="71"/>
        <v>Probabilidad</v>
      </c>
      <c r="AG596" s="10" t="s">
        <v>216</v>
      </c>
      <c r="AH596" s="759">
        <f t="shared" si="68"/>
        <v>0.25</v>
      </c>
      <c r="AI596" s="10" t="s">
        <v>814</v>
      </c>
      <c r="AJ596" s="759">
        <f t="shared" si="69"/>
        <v>0.25</v>
      </c>
      <c r="AK596" s="102">
        <f t="shared" si="70"/>
        <v>0.5</v>
      </c>
      <c r="AL596" s="101">
        <f>IFERROR(IF(AF596="Probabilidad",(S596-(+S596*AK596)),IF(AF596="Impacto",S596,"")),"")</f>
        <v>0.2</v>
      </c>
      <c r="AM596" s="101">
        <f>IFERROR(IF(AF596="Impacto",(Y596-(+Y596*AK596)),IF(AF596="Probabilidad",Y596,"")),"")</f>
        <v>0.6</v>
      </c>
      <c r="AN596" s="51" t="s">
        <v>218</v>
      </c>
      <c r="AO596" s="51" t="s">
        <v>475</v>
      </c>
      <c r="AP596" s="51" t="s">
        <v>243</v>
      </c>
      <c r="AQ596" s="51" t="s">
        <v>221</v>
      </c>
      <c r="AR596" s="866" t="s">
        <v>2179</v>
      </c>
      <c r="AS596" s="854">
        <f>S596</f>
        <v>0.4</v>
      </c>
      <c r="AT596" s="854">
        <f>IF(AL596="","",MIN(AL596:AL601))</f>
        <v>0.14000000000000001</v>
      </c>
      <c r="AU596" s="851" t="str">
        <f>IFERROR(IF(AT596="","",IF(AT596&lt;=0.2,"Muy Baja",IF(AT596&lt;=0.4,"Baja",IF(AT596&lt;=0.6,"Media",IF(AT596&lt;=0.8,"Alta","Muy Alta"))))),"")</f>
        <v>Muy Baja</v>
      </c>
      <c r="AV596" s="854">
        <f>Y596</f>
        <v>0.6</v>
      </c>
      <c r="AW596" s="854">
        <f>IF(AM596="","",MIN(AM596:AM601))</f>
        <v>0.6</v>
      </c>
      <c r="AX596" s="851" t="str">
        <f>IFERROR(IF(AW596="","",IF(AW596&lt;=0.2,"Leve",IF(AW596&lt;=0.4,"Menor",IF(AW596&lt;=0.6,"Moderado",IF(AW596&lt;=0.8,"Mayor","Catastrófico"))))),"")</f>
        <v>Moderado</v>
      </c>
      <c r="AY596" s="851" t="str">
        <f>AA596</f>
        <v>Moderado</v>
      </c>
      <c r="AZ596" s="851" t="str">
        <f>IFERROR(IF(OR(AND(AU596="Muy Baja",AX596="Leve"),AND(AU596="Muy Baja",AX596="Menor"),AND(AU596="Baja",AX596="Leve")),"Bajo",IF(OR(AND(AU596="Muy baja",AX596="Moderado"),AND(AU596="Baja",AX596="Menor"),AND(AU596="Baja",AX596="Moderado"),AND(AU596="Media",AX596="Leve"),AND(AU596="Media",AX596="Menor"),AND(AU596="Media",AX596="Moderado"),AND(AU596="Alta",AX596="Leve"),AND(AU596="Alta",AX596="Menor")),"Moderado",IF(OR(AND(AU596="Muy Baja",AX596="Mayor"),AND(AU596="Baja",AX596="Mayor"),AND(AU596="Media",AX596="Mayor"),AND(AU596="Alta",AX596="Moderado"),AND(AU596="Alta",AX596="Mayor"),AND(AU596="Muy Alta",AX596="Leve"),AND(AU596="Muy Alta",AX596="Menor"),AND(AU596="Muy Alta",AX596="Moderado"),AND(AU596="Muy Alta",AX596="Mayor")),"Alto",IF(OR(AND(AU596="Muy Baja",AX596="Catastrófico"),AND(AU596="Baja",AX596="Catastrófico"),AND(AU596="Media",AX596="Catastrófico"),AND(AU596="Alta",AX596="Catastrófico"),AND(AU596="Muy Alta",AX596="Catastrófico")),"Extremo","")))),"")</f>
        <v>Moderado</v>
      </c>
      <c r="BA596" s="797" t="s">
        <v>223</v>
      </c>
      <c r="BB596" s="47" t="s">
        <v>2187</v>
      </c>
      <c r="BC596" s="47" t="s">
        <v>2188</v>
      </c>
      <c r="BD596" s="104">
        <f t="shared" si="72"/>
        <v>1</v>
      </c>
      <c r="BE596" s="9" t="s">
        <v>464</v>
      </c>
      <c r="BF596" s="9" t="s">
        <v>464</v>
      </c>
      <c r="BG596" s="9">
        <v>1</v>
      </c>
      <c r="BH596" s="9" t="s">
        <v>464</v>
      </c>
      <c r="BI596" s="47" t="s">
        <v>1624</v>
      </c>
      <c r="BJ596" s="47" t="s">
        <v>2189</v>
      </c>
      <c r="BK596" s="47"/>
      <c r="BL596" s="47"/>
      <c r="BM596" s="49"/>
      <c r="BN596" s="49"/>
      <c r="BO596" s="49"/>
      <c r="BP596" s="49"/>
      <c r="BQ596" s="105" t="str">
        <f t="shared" si="73"/>
        <v/>
      </c>
      <c r="BR596" s="761" t="str">
        <f t="shared" si="74"/>
        <v/>
      </c>
      <c r="BS596" s="818" t="s">
        <v>609</v>
      </c>
      <c r="BT596" s="867" t="s">
        <v>2932</v>
      </c>
      <c r="BU596" s="867" t="s">
        <v>609</v>
      </c>
      <c r="BV596" s="870" t="s">
        <v>609</v>
      </c>
    </row>
    <row r="597" spans="1:74" ht="120" x14ac:dyDescent="0.25">
      <c r="A597" s="1062"/>
      <c r="B597" s="928"/>
      <c r="C597" s="1179"/>
      <c r="D597" s="828"/>
      <c r="E597" s="831"/>
      <c r="F597" s="834"/>
      <c r="G597" s="804"/>
      <c r="H597" s="837"/>
      <c r="I597" s="798"/>
      <c r="J597" s="840"/>
      <c r="K597" s="843"/>
      <c r="L597" s="804"/>
      <c r="M597" s="874"/>
      <c r="N597" s="804"/>
      <c r="O597" s="804"/>
      <c r="P597" s="849"/>
      <c r="Q597" s="1368"/>
      <c r="R597" s="798"/>
      <c r="S597" s="1365"/>
      <c r="T597" s="798"/>
      <c r="U597" s="1365"/>
      <c r="V597" s="798"/>
      <c r="W597" s="1365"/>
      <c r="X597" s="864"/>
      <c r="Y597" s="1365"/>
      <c r="Z597" s="1365"/>
      <c r="AA597" s="852"/>
      <c r="AB597" s="152">
        <v>2</v>
      </c>
      <c r="AC597" s="151" t="s">
        <v>2089</v>
      </c>
      <c r="AD597" s="151">
        <v>1</v>
      </c>
      <c r="AE597" s="151" t="s">
        <v>1710</v>
      </c>
      <c r="AF597" s="147" t="str">
        <f t="shared" si="71"/>
        <v>Probabilidad</v>
      </c>
      <c r="AG597" s="153" t="s">
        <v>286</v>
      </c>
      <c r="AH597" s="760">
        <f t="shared" si="68"/>
        <v>0.15</v>
      </c>
      <c r="AI597" s="153" t="s">
        <v>217</v>
      </c>
      <c r="AJ597" s="760">
        <f t="shared" si="69"/>
        <v>0.15</v>
      </c>
      <c r="AK597" s="149">
        <f t="shared" si="70"/>
        <v>0.3</v>
      </c>
      <c r="AL597" s="154">
        <f>IFERROR(IF(AND(AF596="Probabilidad",AF597="Probabilidad"),(AL596-(+AL596*AK597)),IF(AF597="Probabilidad",(S596-(+S596*AK597)),IF(AF597="Impacto",AL596,""))),"")</f>
        <v>0.14000000000000001</v>
      </c>
      <c r="AM597" s="154">
        <f>IFERROR(IF(AND(AF596="Impacto",AF597="Impacto"),(AM596-(+AM596*AK597)),IF(AF597="Impacto",(Y596-(+Y596*AK597)),IF(AF597="Probabilidad",AM596,""))),"")</f>
        <v>0.6</v>
      </c>
      <c r="AN597" s="155" t="s">
        <v>952</v>
      </c>
      <c r="AO597" s="155" t="s">
        <v>247</v>
      </c>
      <c r="AP597" s="155" t="s">
        <v>243</v>
      </c>
      <c r="AQ597" s="155" t="s">
        <v>221</v>
      </c>
      <c r="AR597" s="837"/>
      <c r="AS597" s="855"/>
      <c r="AT597" s="855"/>
      <c r="AU597" s="852"/>
      <c r="AV597" s="855"/>
      <c r="AW597" s="855"/>
      <c r="AX597" s="852"/>
      <c r="AY597" s="852"/>
      <c r="AZ597" s="852"/>
      <c r="BA597" s="798"/>
      <c r="BB597" s="131"/>
      <c r="BC597" s="131"/>
      <c r="BD597" s="175" t="str">
        <f t="shared" si="72"/>
        <v/>
      </c>
      <c r="BE597" s="151"/>
      <c r="BF597" s="151"/>
      <c r="BG597" s="151"/>
      <c r="BH597" s="151"/>
      <c r="BI597" s="131"/>
      <c r="BJ597" s="131"/>
      <c r="BK597" s="131"/>
      <c r="BL597" s="131"/>
      <c r="BM597" s="157"/>
      <c r="BN597" s="157"/>
      <c r="BO597" s="157"/>
      <c r="BP597" s="157"/>
      <c r="BQ597" s="158" t="str">
        <f t="shared" si="73"/>
        <v/>
      </c>
      <c r="BR597" s="762" t="str">
        <f t="shared" si="74"/>
        <v/>
      </c>
      <c r="BS597" s="819"/>
      <c r="BT597" s="868"/>
      <c r="BU597" s="868"/>
      <c r="BV597" s="871"/>
    </row>
    <row r="598" spans="1:74" x14ac:dyDescent="0.25">
      <c r="A598" s="1062"/>
      <c r="B598" s="928"/>
      <c r="C598" s="1179"/>
      <c r="D598" s="828"/>
      <c r="E598" s="831"/>
      <c r="F598" s="834"/>
      <c r="G598" s="804"/>
      <c r="H598" s="837"/>
      <c r="I598" s="798"/>
      <c r="J598" s="840"/>
      <c r="K598" s="843"/>
      <c r="L598" s="804"/>
      <c r="M598" s="874"/>
      <c r="N598" s="804"/>
      <c r="O598" s="804"/>
      <c r="P598" s="849"/>
      <c r="Q598" s="1368"/>
      <c r="R598" s="798"/>
      <c r="S598" s="1365"/>
      <c r="T598" s="798"/>
      <c r="U598" s="1365"/>
      <c r="V598" s="798"/>
      <c r="W598" s="1365"/>
      <c r="X598" s="864"/>
      <c r="Y598" s="1365"/>
      <c r="Z598" s="1365"/>
      <c r="AA598" s="852"/>
      <c r="AB598" s="152">
        <v>3</v>
      </c>
      <c r="AC598" s="151"/>
      <c r="AD598" s="151"/>
      <c r="AE598" s="151"/>
      <c r="AF598" s="147" t="str">
        <f t="shared" si="71"/>
        <v/>
      </c>
      <c r="AG598" s="153"/>
      <c r="AH598" s="760" t="str">
        <f t="shared" si="68"/>
        <v/>
      </c>
      <c r="AI598" s="153"/>
      <c r="AJ598" s="760" t="str">
        <f t="shared" si="69"/>
        <v/>
      </c>
      <c r="AK598" s="149" t="str">
        <f t="shared" si="70"/>
        <v/>
      </c>
      <c r="AL598" s="154" t="str">
        <f>IFERROR(IF(AND(AF597="Probabilidad",AF598="Probabilidad"),(AL597-(+AL597*AK598)),IF(AND(AF597="Impacto",AF598="Probabilidad"),(AL596-(+AL596*AK598)),IF(AF598="Impacto",AL597,""))),"")</f>
        <v/>
      </c>
      <c r="AM598" s="154" t="str">
        <f>IFERROR(IF(AND(AF597="Impacto",AF598="Impacto"),(AM597-(+AM597*AK598)),IF(AND(AF597="Probabilidad",AF598="Impacto"),(AM596-(+AM596*AK598)),IF(AF598="Probabilidad",AM597,""))),"")</f>
        <v/>
      </c>
      <c r="AN598" s="155"/>
      <c r="AO598" s="155"/>
      <c r="AP598" s="155"/>
      <c r="AQ598" s="155"/>
      <c r="AR598" s="837"/>
      <c r="AS598" s="855"/>
      <c r="AT598" s="855"/>
      <c r="AU598" s="852"/>
      <c r="AV598" s="855"/>
      <c r="AW598" s="855"/>
      <c r="AX598" s="852"/>
      <c r="AY598" s="852"/>
      <c r="AZ598" s="852"/>
      <c r="BA598" s="798"/>
      <c r="BB598" s="131"/>
      <c r="BC598" s="131"/>
      <c r="BD598" s="175" t="str">
        <f t="shared" si="72"/>
        <v/>
      </c>
      <c r="BE598" s="151"/>
      <c r="BF598" s="151"/>
      <c r="BG598" s="151"/>
      <c r="BH598" s="151"/>
      <c r="BI598" s="131"/>
      <c r="BJ598" s="131"/>
      <c r="BK598" s="131"/>
      <c r="BL598" s="131"/>
      <c r="BM598" s="157"/>
      <c r="BN598" s="157"/>
      <c r="BO598" s="157"/>
      <c r="BP598" s="157"/>
      <c r="BQ598" s="158" t="str">
        <f t="shared" si="73"/>
        <v/>
      </c>
      <c r="BR598" s="762" t="str">
        <f t="shared" si="74"/>
        <v/>
      </c>
      <c r="BS598" s="819"/>
      <c r="BT598" s="868"/>
      <c r="BU598" s="868"/>
      <c r="BV598" s="871"/>
    </row>
    <row r="599" spans="1:74" x14ac:dyDescent="0.25">
      <c r="A599" s="1062"/>
      <c r="B599" s="928"/>
      <c r="C599" s="1179"/>
      <c r="D599" s="828"/>
      <c r="E599" s="831"/>
      <c r="F599" s="834"/>
      <c r="G599" s="804"/>
      <c r="H599" s="837"/>
      <c r="I599" s="798"/>
      <c r="J599" s="840"/>
      <c r="K599" s="843"/>
      <c r="L599" s="804"/>
      <c r="M599" s="874"/>
      <c r="N599" s="804"/>
      <c r="O599" s="804"/>
      <c r="P599" s="849"/>
      <c r="Q599" s="1368"/>
      <c r="R599" s="798"/>
      <c r="S599" s="1365"/>
      <c r="T599" s="798"/>
      <c r="U599" s="1365"/>
      <c r="V599" s="798"/>
      <c r="W599" s="1365"/>
      <c r="X599" s="864"/>
      <c r="Y599" s="1365"/>
      <c r="Z599" s="1365"/>
      <c r="AA599" s="852"/>
      <c r="AB599" s="152">
        <v>4</v>
      </c>
      <c r="AC599" s="151"/>
      <c r="AD599" s="151"/>
      <c r="AE599" s="151"/>
      <c r="AF599" s="147" t="str">
        <f t="shared" si="71"/>
        <v/>
      </c>
      <c r="AG599" s="153"/>
      <c r="AH599" s="760" t="str">
        <f t="shared" si="68"/>
        <v/>
      </c>
      <c r="AI599" s="153"/>
      <c r="AJ599" s="760" t="str">
        <f t="shared" si="69"/>
        <v/>
      </c>
      <c r="AK599" s="149" t="str">
        <f t="shared" si="70"/>
        <v/>
      </c>
      <c r="AL599" s="154" t="str">
        <f>IFERROR(IF(AND(AF598="Probabilidad",AF599="Probabilidad"),(AL598-(+AL598*AK599)),IF(AND(AF598="Impacto",AF599="Probabilidad"),(AL597-(+AL597*AK599)),IF(AF599="Impacto",AL598,""))),"")</f>
        <v/>
      </c>
      <c r="AM599" s="154" t="str">
        <f>IFERROR(IF(AND(AF598="Impacto",AF599="Impacto"),(AM598-(+AM598*AK599)),IF(AND(AF598="Probabilidad",AF599="Impacto"),(AM597-(+AM597*AK599)),IF(AF599="Probabilidad",AM598,""))),"")</f>
        <v/>
      </c>
      <c r="AN599" s="155"/>
      <c r="AO599" s="155"/>
      <c r="AP599" s="155"/>
      <c r="AQ599" s="155"/>
      <c r="AR599" s="837"/>
      <c r="AS599" s="855"/>
      <c r="AT599" s="855"/>
      <c r="AU599" s="852"/>
      <c r="AV599" s="855"/>
      <c r="AW599" s="855"/>
      <c r="AX599" s="852"/>
      <c r="AY599" s="852"/>
      <c r="AZ599" s="852"/>
      <c r="BA599" s="798"/>
      <c r="BB599" s="131"/>
      <c r="BC599" s="131"/>
      <c r="BD599" s="175" t="str">
        <f t="shared" si="72"/>
        <v/>
      </c>
      <c r="BE599" s="151"/>
      <c r="BF599" s="151"/>
      <c r="BG599" s="151"/>
      <c r="BH599" s="151"/>
      <c r="BI599" s="131"/>
      <c r="BJ599" s="131"/>
      <c r="BK599" s="131"/>
      <c r="BL599" s="131"/>
      <c r="BM599" s="157"/>
      <c r="BN599" s="157"/>
      <c r="BO599" s="157"/>
      <c r="BP599" s="157"/>
      <c r="BQ599" s="158" t="str">
        <f t="shared" si="73"/>
        <v/>
      </c>
      <c r="BR599" s="762" t="str">
        <f t="shared" si="74"/>
        <v/>
      </c>
      <c r="BS599" s="819"/>
      <c r="BT599" s="868"/>
      <c r="BU599" s="868"/>
      <c r="BV599" s="871"/>
    </row>
    <row r="600" spans="1:74" x14ac:dyDescent="0.25">
      <c r="A600" s="1062"/>
      <c r="B600" s="928"/>
      <c r="C600" s="1179"/>
      <c r="D600" s="828"/>
      <c r="E600" s="831"/>
      <c r="F600" s="834"/>
      <c r="G600" s="804"/>
      <c r="H600" s="837"/>
      <c r="I600" s="798"/>
      <c r="J600" s="840"/>
      <c r="K600" s="843"/>
      <c r="L600" s="804"/>
      <c r="M600" s="874"/>
      <c r="N600" s="804"/>
      <c r="O600" s="804"/>
      <c r="P600" s="849"/>
      <c r="Q600" s="1368"/>
      <c r="R600" s="798"/>
      <c r="S600" s="1365"/>
      <c r="T600" s="798"/>
      <c r="U600" s="1365"/>
      <c r="V600" s="798"/>
      <c r="W600" s="1365"/>
      <c r="X600" s="864"/>
      <c r="Y600" s="1365"/>
      <c r="Z600" s="1365"/>
      <c r="AA600" s="852"/>
      <c r="AB600" s="152">
        <v>5</v>
      </c>
      <c r="AC600" s="151"/>
      <c r="AD600" s="151"/>
      <c r="AE600" s="151"/>
      <c r="AF600" s="147" t="str">
        <f t="shared" si="71"/>
        <v/>
      </c>
      <c r="AG600" s="153"/>
      <c r="AH600" s="760" t="str">
        <f t="shared" si="68"/>
        <v/>
      </c>
      <c r="AI600" s="153"/>
      <c r="AJ600" s="760" t="str">
        <f t="shared" si="69"/>
        <v/>
      </c>
      <c r="AK600" s="149" t="str">
        <f t="shared" si="70"/>
        <v/>
      </c>
      <c r="AL600" s="154" t="str">
        <f>IFERROR(IF(AND(AF599="Probabilidad",AF600="Probabilidad"),(AL599-(+AL599*AK600)),IF(AND(AF599="Impacto",AF600="Probabilidad"),(AL598-(+AL598*AK600)),IF(AF600="Impacto",AL599,""))),"")</f>
        <v/>
      </c>
      <c r="AM600" s="154" t="str">
        <f>IFERROR(IF(AND(AF599="Impacto",AF600="Impacto"),(AM599-(+AM599*AK600)),IF(AND(AF599="Probabilidad",AF600="Impacto"),(AM598-(+AM598*AK600)),IF(AF600="Probabilidad",AM599,""))),"")</f>
        <v/>
      </c>
      <c r="AN600" s="155"/>
      <c r="AO600" s="155"/>
      <c r="AP600" s="155"/>
      <c r="AQ600" s="155"/>
      <c r="AR600" s="837"/>
      <c r="AS600" s="855"/>
      <c r="AT600" s="855"/>
      <c r="AU600" s="852"/>
      <c r="AV600" s="855"/>
      <c r="AW600" s="855"/>
      <c r="AX600" s="852"/>
      <c r="AY600" s="852"/>
      <c r="AZ600" s="852"/>
      <c r="BA600" s="798"/>
      <c r="BB600" s="131"/>
      <c r="BC600" s="131"/>
      <c r="BD600" s="175" t="str">
        <f t="shared" si="72"/>
        <v/>
      </c>
      <c r="BE600" s="151"/>
      <c r="BF600" s="151"/>
      <c r="BG600" s="151"/>
      <c r="BH600" s="151"/>
      <c r="BI600" s="131"/>
      <c r="BJ600" s="131"/>
      <c r="BK600" s="131"/>
      <c r="BL600" s="131"/>
      <c r="BM600" s="157"/>
      <c r="BN600" s="157"/>
      <c r="BO600" s="157"/>
      <c r="BP600" s="157"/>
      <c r="BQ600" s="158" t="str">
        <f t="shared" si="73"/>
        <v/>
      </c>
      <c r="BR600" s="762" t="str">
        <f t="shared" si="74"/>
        <v/>
      </c>
      <c r="BS600" s="819"/>
      <c r="BT600" s="868"/>
      <c r="BU600" s="868"/>
      <c r="BV600" s="871"/>
    </row>
    <row r="601" spans="1:74" ht="15.75" thickBot="1" x14ac:dyDescent="0.3">
      <c r="A601" s="1062"/>
      <c r="B601" s="928"/>
      <c r="C601" s="1179"/>
      <c r="D601" s="829"/>
      <c r="E601" s="832"/>
      <c r="F601" s="835"/>
      <c r="G601" s="805"/>
      <c r="H601" s="838"/>
      <c r="I601" s="799"/>
      <c r="J601" s="841"/>
      <c r="K601" s="844"/>
      <c r="L601" s="805"/>
      <c r="M601" s="875"/>
      <c r="N601" s="805"/>
      <c r="O601" s="805"/>
      <c r="P601" s="850"/>
      <c r="Q601" s="1369"/>
      <c r="R601" s="799"/>
      <c r="S601" s="1366"/>
      <c r="T601" s="799"/>
      <c r="U601" s="1366"/>
      <c r="V601" s="799"/>
      <c r="W601" s="1366"/>
      <c r="X601" s="865"/>
      <c r="Y601" s="1366"/>
      <c r="Z601" s="1366"/>
      <c r="AA601" s="853"/>
      <c r="AB601" s="164">
        <v>6</v>
      </c>
      <c r="AC601" s="162"/>
      <c r="AD601" s="162"/>
      <c r="AE601" s="162"/>
      <c r="AF601" s="99" t="str">
        <f t="shared" si="71"/>
        <v/>
      </c>
      <c r="AG601" s="242"/>
      <c r="AH601" s="763" t="str">
        <f t="shared" si="68"/>
        <v/>
      </c>
      <c r="AI601" s="242"/>
      <c r="AJ601" s="763" t="str">
        <f t="shared" si="69"/>
        <v/>
      </c>
      <c r="AK601" s="166" t="str">
        <f t="shared" si="70"/>
        <v/>
      </c>
      <c r="AL601" s="154" t="str">
        <f>IFERROR(IF(AND(AF600="Probabilidad",AF601="Probabilidad"),(AL600-(+AL600*AK601)),IF(AND(AF600="Impacto",AF601="Probabilidad"),(AL599-(+AL599*AK601)),IF(AF601="Impacto",AL600,""))),"")</f>
        <v/>
      </c>
      <c r="AM601" s="154" t="str">
        <f>IFERROR(IF(AND(AF600="Impacto",AF601="Impacto"),(AM600-(+AM600*AK601)),IF(AND(AF600="Probabilidad",AF601="Impacto"),(AM599-(+AM599*AK601)),IF(AF601="Probabilidad",AM600,""))),"")</f>
        <v/>
      </c>
      <c r="AN601" s="52"/>
      <c r="AO601" s="52"/>
      <c r="AP601" s="52"/>
      <c r="AQ601" s="52"/>
      <c r="AR601" s="838"/>
      <c r="AS601" s="856"/>
      <c r="AT601" s="856"/>
      <c r="AU601" s="853"/>
      <c r="AV601" s="856"/>
      <c r="AW601" s="856"/>
      <c r="AX601" s="853"/>
      <c r="AY601" s="853"/>
      <c r="AZ601" s="853"/>
      <c r="BA601" s="799"/>
      <c r="BB601" s="169"/>
      <c r="BC601" s="169"/>
      <c r="BD601" s="178" t="str">
        <f t="shared" si="72"/>
        <v/>
      </c>
      <c r="BE601" s="162"/>
      <c r="BF601" s="162"/>
      <c r="BG601" s="162"/>
      <c r="BH601" s="162"/>
      <c r="BI601" s="169"/>
      <c r="BJ601" s="169"/>
      <c r="BK601" s="169"/>
      <c r="BL601" s="169"/>
      <c r="BM601" s="170"/>
      <c r="BN601" s="170"/>
      <c r="BO601" s="170"/>
      <c r="BP601" s="170"/>
      <c r="BQ601" s="171" t="str">
        <f t="shared" si="73"/>
        <v/>
      </c>
      <c r="BR601" s="764" t="str">
        <f t="shared" si="74"/>
        <v/>
      </c>
      <c r="BS601" s="820"/>
      <c r="BT601" s="869"/>
      <c r="BU601" s="869"/>
      <c r="BV601" s="872"/>
    </row>
    <row r="602" spans="1:74" ht="171.75" x14ac:dyDescent="0.25">
      <c r="A602" s="1062"/>
      <c r="B602" s="928"/>
      <c r="C602" s="1179"/>
      <c r="D602" s="827" t="s">
        <v>1533</v>
      </c>
      <c r="E602" s="830" t="s">
        <v>1106</v>
      </c>
      <c r="F602" s="833">
        <v>6</v>
      </c>
      <c r="G602" s="803" t="s">
        <v>2198</v>
      </c>
      <c r="H602" s="836" t="s">
        <v>1375</v>
      </c>
      <c r="I602" s="797" t="s">
        <v>1344</v>
      </c>
      <c r="J602" s="839" t="s">
        <v>3070</v>
      </c>
      <c r="K602" s="842" t="s">
        <v>324</v>
      </c>
      <c r="L602" s="803" t="s">
        <v>1308</v>
      </c>
      <c r="M602" s="873" t="s">
        <v>1535</v>
      </c>
      <c r="N602" s="803" t="s">
        <v>2180</v>
      </c>
      <c r="O602" s="803" t="s">
        <v>2181</v>
      </c>
      <c r="P602" s="867" t="s">
        <v>609</v>
      </c>
      <c r="Q602" s="879" t="s">
        <v>609</v>
      </c>
      <c r="R602" s="797" t="s">
        <v>252</v>
      </c>
      <c r="S602" s="1364">
        <f>IF(R602="Muy Alta",100%,IF(R602="Alta",80%,IF(R602="Media",60%,IF(R602="Baja",40%,IF(R602="Muy Baja",20%,"")))))</f>
        <v>0.4</v>
      </c>
      <c r="T602" s="797" t="s">
        <v>328</v>
      </c>
      <c r="U602" s="1364">
        <f>IF(T602="Catastrófico",100%,IF(T602="Mayor",80%,IF(T602="Moderado",60%,IF(T602="Menor",40%,IF(T602="Leve",20%,"")))))</f>
        <v>0.2</v>
      </c>
      <c r="V602" s="797" t="s">
        <v>253</v>
      </c>
      <c r="W602" s="1364">
        <f>IF(V602="Catastrófico",100%,IF(V602="Mayor",80%,IF(V602="Moderado",60%,IF(V602="Menor",40%,IF(V602="Leve",20%,"")))))</f>
        <v>0.4</v>
      </c>
      <c r="X602" s="863" t="str">
        <f>IF(Y602=100%,"Catastrófico",IF(Y602=80%,"Mayor",IF(Y602=60%,"Moderado",IF(Y602=40%,"Menor",IF(Y602=20%,"Leve","")))))</f>
        <v>Menor</v>
      </c>
      <c r="Y602" s="1364">
        <f>IF(AND(U602="",W602=""),"",MAX(U602,W602))</f>
        <v>0.4</v>
      </c>
      <c r="Z602" s="1364" t="str">
        <f>CONCATENATE(R602,X602)</f>
        <v>BajaMenor</v>
      </c>
      <c r="AA602" s="851" t="str">
        <f>IF(Z602="Muy AltaLeve","Alto",IF(Z602="Muy AltaMenor","Alto",IF(Z602="Muy AltaModerado","Alto",IF(Z602="Muy AltaMayor","Alto",IF(Z602="Muy AltaCatastrófico","Extremo",IF(Z602="AltaLeve","Moderado",IF(Z602="AltaMenor","Moderado",IF(Z602="AltaModerado","Alto",IF(Z602="AltaMayor","Alto",IF(Z602="AltaCatastrófico","Extremo",IF(Z602="MediaLeve","Moderado",IF(Z602="MediaMenor","Moderado",IF(Z602="MediaModerado","Moderado",IF(Z602="MediaMayor","Alto",IF(Z602="MediaCatastrófico","Extremo",IF(Z602="BajaLeve","Bajo",IF(Z602="BajaMenor","Moderado",IF(Z602="BajaModerado","Moderado",IF(Z602="BajaMayor","Alto",IF(Z602="BajaCatastrófico","Extremo",IF(Z602="Muy BajaLeve","Bajo",IF(Z602="Muy BajaMenor","Bajo",IF(Z602="Muy BajaModerado","Moderado",IF(Z602="Muy BajaMayor","Alto",IF(Z602="Muy BajaCatastrófico","Extremo","")))))))))))))))))))))))))</f>
        <v>Moderado</v>
      </c>
      <c r="AB602" s="98">
        <v>1</v>
      </c>
      <c r="AC602" s="9" t="s">
        <v>2177</v>
      </c>
      <c r="AD602" s="9" t="s">
        <v>1633</v>
      </c>
      <c r="AE602" s="9" t="s">
        <v>2178</v>
      </c>
      <c r="AF602" s="100" t="str">
        <f t="shared" si="71"/>
        <v>Probabilidad</v>
      </c>
      <c r="AG602" s="10" t="s">
        <v>216</v>
      </c>
      <c r="AH602" s="759">
        <f t="shared" si="68"/>
        <v>0.25</v>
      </c>
      <c r="AI602" s="10" t="s">
        <v>814</v>
      </c>
      <c r="AJ602" s="759">
        <f t="shared" si="69"/>
        <v>0.25</v>
      </c>
      <c r="AK602" s="102">
        <f t="shared" si="70"/>
        <v>0.5</v>
      </c>
      <c r="AL602" s="101">
        <f>IFERROR(IF(AF602="Probabilidad",(S602-(+S602*AK602)),IF(AF602="Impacto",S602,"")),"")</f>
        <v>0.2</v>
      </c>
      <c r="AM602" s="101">
        <f>IFERROR(IF(AF602="Impacto",(Y602-(+Y602*AK602)),IF(AF602="Probabilidad",Y602,"")),"")</f>
        <v>0.4</v>
      </c>
      <c r="AN602" s="51" t="s">
        <v>218</v>
      </c>
      <c r="AO602" s="51" t="s">
        <v>296</v>
      </c>
      <c r="AP602" s="51" t="s">
        <v>243</v>
      </c>
      <c r="AQ602" s="51" t="s">
        <v>221</v>
      </c>
      <c r="AR602" s="866" t="s">
        <v>2179</v>
      </c>
      <c r="AS602" s="854">
        <f>S602</f>
        <v>0.4</v>
      </c>
      <c r="AT602" s="854">
        <f>IF(AL602="","",MIN(AL602:AL607))</f>
        <v>9.8000000000000004E-2</v>
      </c>
      <c r="AU602" s="851" t="str">
        <f>IFERROR(IF(AT602="","",IF(AT602&lt;=0.2,"Muy Baja",IF(AT602&lt;=0.4,"Baja",IF(AT602&lt;=0.6,"Media",IF(AT602&lt;=0.8,"Alta","Muy Alta"))))),"")</f>
        <v>Muy Baja</v>
      </c>
      <c r="AV602" s="854">
        <f>Y602</f>
        <v>0.4</v>
      </c>
      <c r="AW602" s="854">
        <f>IF(AM602="","",MIN(AM602:AM607))</f>
        <v>0.4</v>
      </c>
      <c r="AX602" s="851" t="str">
        <f>IFERROR(IF(AW602="","",IF(AW602&lt;=0.2,"Leve",IF(AW602&lt;=0.4,"Menor",IF(AW602&lt;=0.6,"Moderado",IF(AW602&lt;=0.8,"Mayor","Catastrófico"))))),"")</f>
        <v>Menor</v>
      </c>
      <c r="AY602" s="851" t="str">
        <f>AA602</f>
        <v>Moderado</v>
      </c>
      <c r="AZ602" s="851" t="str">
        <f>IFERROR(IF(OR(AND(AU602="Muy Baja",AX602="Leve"),AND(AU602="Muy Baja",AX602="Menor"),AND(AU602="Baja",AX602="Leve")),"Bajo",IF(OR(AND(AU602="Muy baja",AX602="Moderado"),AND(AU602="Baja",AX602="Menor"),AND(AU602="Baja",AX602="Moderado"),AND(AU602="Media",AX602="Leve"),AND(AU602="Media",AX602="Menor"),AND(AU602="Media",AX602="Moderado"),AND(AU602="Alta",AX602="Leve"),AND(AU602="Alta",AX602="Menor")),"Moderado",IF(OR(AND(AU602="Muy Baja",AX602="Mayor"),AND(AU602="Baja",AX602="Mayor"),AND(AU602="Media",AX602="Mayor"),AND(AU602="Alta",AX602="Moderado"),AND(AU602="Alta",AX602="Mayor"),AND(AU602="Muy Alta",AX602="Leve"),AND(AU602="Muy Alta",AX602="Menor"),AND(AU602="Muy Alta",AX602="Moderado"),AND(AU602="Muy Alta",AX602="Mayor")),"Alto",IF(OR(AND(AU602="Muy Baja",AX602="Catastrófico"),AND(AU602="Baja",AX602="Catastrófico"),AND(AU602="Media",AX602="Catastrófico"),AND(AU602="Alta",AX602="Catastrófico"),AND(AU602="Muy Alta",AX602="Catastrófico")),"Extremo","")))),"")</f>
        <v>Bajo</v>
      </c>
      <c r="BA602" s="797" t="s">
        <v>257</v>
      </c>
      <c r="BB602" s="47"/>
      <c r="BC602" s="47"/>
      <c r="BD602" s="104" t="str">
        <f t="shared" si="72"/>
        <v/>
      </c>
      <c r="BE602" s="9"/>
      <c r="BF602" s="9"/>
      <c r="BG602" s="9"/>
      <c r="BH602" s="9"/>
      <c r="BI602" s="47"/>
      <c r="BJ602" s="47"/>
      <c r="BK602" s="47"/>
      <c r="BL602" s="47"/>
      <c r="BM602" s="49"/>
      <c r="BN602" s="49"/>
      <c r="BO602" s="49"/>
      <c r="BP602" s="49"/>
      <c r="BQ602" s="105" t="str">
        <f t="shared" si="73"/>
        <v/>
      </c>
      <c r="BR602" s="761" t="str">
        <f t="shared" si="74"/>
        <v/>
      </c>
      <c r="BS602" s="818" t="s">
        <v>609</v>
      </c>
      <c r="BT602" s="867" t="s">
        <v>2932</v>
      </c>
      <c r="BU602" s="867" t="s">
        <v>609</v>
      </c>
      <c r="BV602" s="870" t="s">
        <v>609</v>
      </c>
    </row>
    <row r="603" spans="1:74" ht="120" x14ac:dyDescent="0.25">
      <c r="A603" s="1062"/>
      <c r="B603" s="928"/>
      <c r="C603" s="1179"/>
      <c r="D603" s="828"/>
      <c r="E603" s="831"/>
      <c r="F603" s="834"/>
      <c r="G603" s="804"/>
      <c r="H603" s="837"/>
      <c r="I603" s="798"/>
      <c r="J603" s="840"/>
      <c r="K603" s="843"/>
      <c r="L603" s="804"/>
      <c r="M603" s="874"/>
      <c r="N603" s="804"/>
      <c r="O603" s="804"/>
      <c r="P603" s="868"/>
      <c r="Q603" s="880"/>
      <c r="R603" s="798"/>
      <c r="S603" s="1365"/>
      <c r="T603" s="798"/>
      <c r="U603" s="1365"/>
      <c r="V603" s="798"/>
      <c r="W603" s="1365"/>
      <c r="X603" s="864"/>
      <c r="Y603" s="1365"/>
      <c r="Z603" s="1365"/>
      <c r="AA603" s="852"/>
      <c r="AB603" s="152">
        <v>2</v>
      </c>
      <c r="AC603" s="151" t="s">
        <v>2089</v>
      </c>
      <c r="AD603" s="151" t="s">
        <v>1633</v>
      </c>
      <c r="AE603" s="151" t="s">
        <v>1710</v>
      </c>
      <c r="AF603" s="147" t="str">
        <f t="shared" si="71"/>
        <v>Probabilidad</v>
      </c>
      <c r="AG603" s="153" t="s">
        <v>286</v>
      </c>
      <c r="AH603" s="760">
        <f t="shared" si="68"/>
        <v>0.15</v>
      </c>
      <c r="AI603" s="153" t="s">
        <v>217</v>
      </c>
      <c r="AJ603" s="760">
        <f t="shared" si="69"/>
        <v>0.15</v>
      </c>
      <c r="AK603" s="149">
        <f t="shared" si="70"/>
        <v>0.3</v>
      </c>
      <c r="AL603" s="154">
        <f>IFERROR(IF(AND(AF602="Probabilidad",AF603="Probabilidad"),(AL602-(+AL602*AK603)),IF(AF603="Probabilidad",(S602-(+S602*AK603)),IF(AF603="Impacto",AL602,""))),"")</f>
        <v>0.14000000000000001</v>
      </c>
      <c r="AM603" s="154">
        <f>IFERROR(IF(AND(AF602="Impacto",AF603="Impacto"),(AM602-(+AM602*AK603)),IF(AF603="Impacto",(Y602-(+Y602*AK603)),IF(AF603="Probabilidad",AM602,""))),"")</f>
        <v>0.4</v>
      </c>
      <c r="AN603" s="155" t="s">
        <v>952</v>
      </c>
      <c r="AO603" s="155" t="s">
        <v>247</v>
      </c>
      <c r="AP603" s="155" t="s">
        <v>243</v>
      </c>
      <c r="AQ603" s="155" t="s">
        <v>221</v>
      </c>
      <c r="AR603" s="837"/>
      <c r="AS603" s="855"/>
      <c r="AT603" s="855"/>
      <c r="AU603" s="852"/>
      <c r="AV603" s="855"/>
      <c r="AW603" s="855"/>
      <c r="AX603" s="852"/>
      <c r="AY603" s="852"/>
      <c r="AZ603" s="852"/>
      <c r="BA603" s="798"/>
      <c r="BB603" s="131"/>
      <c r="BC603" s="131"/>
      <c r="BD603" s="175" t="str">
        <f t="shared" si="72"/>
        <v/>
      </c>
      <c r="BE603" s="151"/>
      <c r="BF603" s="151"/>
      <c r="BG603" s="151"/>
      <c r="BH603" s="151"/>
      <c r="BI603" s="131"/>
      <c r="BJ603" s="131"/>
      <c r="BK603" s="131"/>
      <c r="BL603" s="131"/>
      <c r="BM603" s="157"/>
      <c r="BN603" s="157"/>
      <c r="BO603" s="157"/>
      <c r="BP603" s="157"/>
      <c r="BQ603" s="158" t="str">
        <f t="shared" si="73"/>
        <v/>
      </c>
      <c r="BR603" s="762" t="str">
        <f t="shared" si="74"/>
        <v/>
      </c>
      <c r="BS603" s="819"/>
      <c r="BT603" s="868"/>
      <c r="BU603" s="868"/>
      <c r="BV603" s="871"/>
    </row>
    <row r="604" spans="1:74" ht="171.75" x14ac:dyDescent="0.25">
      <c r="A604" s="1062"/>
      <c r="B604" s="928"/>
      <c r="C604" s="1179"/>
      <c r="D604" s="828"/>
      <c r="E604" s="831"/>
      <c r="F604" s="834"/>
      <c r="G604" s="804"/>
      <c r="H604" s="837"/>
      <c r="I604" s="798"/>
      <c r="J604" s="840"/>
      <c r="K604" s="843"/>
      <c r="L604" s="804"/>
      <c r="M604" s="874"/>
      <c r="N604" s="804"/>
      <c r="O604" s="804"/>
      <c r="P604" s="868"/>
      <c r="Q604" s="880"/>
      <c r="R604" s="798"/>
      <c r="S604" s="1365"/>
      <c r="T604" s="798"/>
      <c r="U604" s="1365"/>
      <c r="V604" s="798"/>
      <c r="W604" s="1365"/>
      <c r="X604" s="864"/>
      <c r="Y604" s="1365"/>
      <c r="Z604" s="1365"/>
      <c r="AA604" s="852"/>
      <c r="AB604" s="152">
        <v>3</v>
      </c>
      <c r="AC604" s="132" t="s">
        <v>2183</v>
      </c>
      <c r="AD604" s="132">
        <v>3</v>
      </c>
      <c r="AE604" s="132" t="s">
        <v>1690</v>
      </c>
      <c r="AF604" s="147" t="str">
        <f t="shared" si="71"/>
        <v>Probabilidad</v>
      </c>
      <c r="AG604" s="153" t="s">
        <v>286</v>
      </c>
      <c r="AH604" s="760">
        <f t="shared" si="68"/>
        <v>0.15</v>
      </c>
      <c r="AI604" s="153" t="s">
        <v>217</v>
      </c>
      <c r="AJ604" s="760">
        <f t="shared" si="69"/>
        <v>0.15</v>
      </c>
      <c r="AK604" s="149">
        <f t="shared" si="70"/>
        <v>0.3</v>
      </c>
      <c r="AL604" s="154">
        <f>IFERROR(IF(AND(AF603="Probabilidad",AF604="Probabilidad"),(AL603-(+AL603*AK604)),IF(AND(AF603="Impacto",AF604="Probabilidad"),(AL602-(+AL602*AK604)),IF(AF604="Impacto",AL603,""))),"")</f>
        <v>9.8000000000000004E-2</v>
      </c>
      <c r="AM604" s="154">
        <f>IFERROR(IF(AND(AF603="Impacto",AF604="Impacto"),(AM603-(+AM603*AK604)),IF(AND(AF603="Probabilidad",AF604="Impacto"),(AM602-(+AM602*AK604)),IF(AF604="Probabilidad",AM603,""))),"")</f>
        <v>0.4</v>
      </c>
      <c r="AN604" s="155" t="s">
        <v>952</v>
      </c>
      <c r="AO604" s="155" t="s">
        <v>296</v>
      </c>
      <c r="AP604" s="155" t="s">
        <v>243</v>
      </c>
      <c r="AQ604" s="155" t="s">
        <v>221</v>
      </c>
      <c r="AR604" s="837"/>
      <c r="AS604" s="855"/>
      <c r="AT604" s="855"/>
      <c r="AU604" s="852"/>
      <c r="AV604" s="855"/>
      <c r="AW604" s="855"/>
      <c r="AX604" s="852"/>
      <c r="AY604" s="852"/>
      <c r="AZ604" s="852"/>
      <c r="BA604" s="798"/>
      <c r="BB604" s="131"/>
      <c r="BC604" s="131"/>
      <c r="BD604" s="175" t="str">
        <f t="shared" si="72"/>
        <v/>
      </c>
      <c r="BE604" s="151"/>
      <c r="BF604" s="151"/>
      <c r="BG604" s="151"/>
      <c r="BH604" s="151"/>
      <c r="BI604" s="131"/>
      <c r="BJ604" s="131"/>
      <c r="BK604" s="131"/>
      <c r="BL604" s="131"/>
      <c r="BM604" s="157"/>
      <c r="BN604" s="157"/>
      <c r="BO604" s="157"/>
      <c r="BP604" s="157"/>
      <c r="BQ604" s="158" t="str">
        <f t="shared" si="73"/>
        <v/>
      </c>
      <c r="BR604" s="762" t="str">
        <f t="shared" si="74"/>
        <v/>
      </c>
      <c r="BS604" s="819"/>
      <c r="BT604" s="868"/>
      <c r="BU604" s="868"/>
      <c r="BV604" s="871"/>
    </row>
    <row r="605" spans="1:74" x14ac:dyDescent="0.25">
      <c r="A605" s="1062"/>
      <c r="B605" s="928"/>
      <c r="C605" s="1179"/>
      <c r="D605" s="828"/>
      <c r="E605" s="831"/>
      <c r="F605" s="834"/>
      <c r="G605" s="804"/>
      <c r="H605" s="837"/>
      <c r="I605" s="798"/>
      <c r="J605" s="840"/>
      <c r="K605" s="843"/>
      <c r="L605" s="804"/>
      <c r="M605" s="874"/>
      <c r="N605" s="804"/>
      <c r="O605" s="804"/>
      <c r="P605" s="868"/>
      <c r="Q605" s="880"/>
      <c r="R605" s="798"/>
      <c r="S605" s="1365"/>
      <c r="T605" s="798"/>
      <c r="U605" s="1365"/>
      <c r="V605" s="798"/>
      <c r="W605" s="1365"/>
      <c r="X605" s="864"/>
      <c r="Y605" s="1365"/>
      <c r="Z605" s="1365"/>
      <c r="AA605" s="852"/>
      <c r="AB605" s="152">
        <v>4</v>
      </c>
      <c r="AC605" s="151"/>
      <c r="AD605" s="151"/>
      <c r="AE605" s="151"/>
      <c r="AF605" s="147" t="str">
        <f t="shared" si="71"/>
        <v/>
      </c>
      <c r="AG605" s="153"/>
      <c r="AH605" s="760" t="str">
        <f t="shared" si="68"/>
        <v/>
      </c>
      <c r="AI605" s="153"/>
      <c r="AJ605" s="760" t="str">
        <f t="shared" si="69"/>
        <v/>
      </c>
      <c r="AK605" s="149" t="str">
        <f t="shared" si="70"/>
        <v/>
      </c>
      <c r="AL605" s="154" t="str">
        <f>IFERROR(IF(AND(AF604="Probabilidad",AF605="Probabilidad"),(AL604-(+AL604*AK605)),IF(AND(AF604="Impacto",AF605="Probabilidad"),(AL603-(+AL603*AK605)),IF(AF605="Impacto",AL604,""))),"")</f>
        <v/>
      </c>
      <c r="AM605" s="154" t="str">
        <f>IFERROR(IF(AND(AF604="Impacto",AF605="Impacto"),(AM604-(+AM604*AK605)),IF(AND(AF604="Probabilidad",AF605="Impacto"),(AM603-(+AM603*AK605)),IF(AF605="Probabilidad",AM604,""))),"")</f>
        <v/>
      </c>
      <c r="AN605" s="155"/>
      <c r="AO605" s="155"/>
      <c r="AP605" s="155"/>
      <c r="AQ605" s="155"/>
      <c r="AR605" s="837"/>
      <c r="AS605" s="855"/>
      <c r="AT605" s="855"/>
      <c r="AU605" s="852"/>
      <c r="AV605" s="855"/>
      <c r="AW605" s="855"/>
      <c r="AX605" s="852"/>
      <c r="AY605" s="852"/>
      <c r="AZ605" s="852"/>
      <c r="BA605" s="798"/>
      <c r="BB605" s="131"/>
      <c r="BC605" s="131"/>
      <c r="BD605" s="175" t="str">
        <f t="shared" si="72"/>
        <v/>
      </c>
      <c r="BE605" s="151"/>
      <c r="BF605" s="151"/>
      <c r="BG605" s="151"/>
      <c r="BH605" s="151"/>
      <c r="BI605" s="131"/>
      <c r="BJ605" s="131"/>
      <c r="BK605" s="131"/>
      <c r="BL605" s="131"/>
      <c r="BM605" s="157"/>
      <c r="BN605" s="157"/>
      <c r="BO605" s="157"/>
      <c r="BP605" s="157"/>
      <c r="BQ605" s="158" t="str">
        <f t="shared" si="73"/>
        <v/>
      </c>
      <c r="BR605" s="762" t="str">
        <f t="shared" si="74"/>
        <v/>
      </c>
      <c r="BS605" s="819"/>
      <c r="BT605" s="868"/>
      <c r="BU605" s="868"/>
      <c r="BV605" s="871"/>
    </row>
    <row r="606" spans="1:74" x14ac:dyDescent="0.25">
      <c r="A606" s="1062"/>
      <c r="B606" s="928"/>
      <c r="C606" s="1179"/>
      <c r="D606" s="828"/>
      <c r="E606" s="831"/>
      <c r="F606" s="834"/>
      <c r="G606" s="804"/>
      <c r="H606" s="837"/>
      <c r="I606" s="798"/>
      <c r="J606" s="840"/>
      <c r="K606" s="843"/>
      <c r="L606" s="804"/>
      <c r="M606" s="874"/>
      <c r="N606" s="804"/>
      <c r="O606" s="804"/>
      <c r="P606" s="868"/>
      <c r="Q606" s="880"/>
      <c r="R606" s="798"/>
      <c r="S606" s="1365"/>
      <c r="T606" s="798"/>
      <c r="U606" s="1365"/>
      <c r="V606" s="798"/>
      <c r="W606" s="1365"/>
      <c r="X606" s="864"/>
      <c r="Y606" s="1365"/>
      <c r="Z606" s="1365"/>
      <c r="AA606" s="852"/>
      <c r="AB606" s="152">
        <v>5</v>
      </c>
      <c r="AC606" s="151"/>
      <c r="AD606" s="151"/>
      <c r="AE606" s="151"/>
      <c r="AF606" s="147" t="str">
        <f t="shared" si="71"/>
        <v/>
      </c>
      <c r="AG606" s="153"/>
      <c r="AH606" s="760" t="str">
        <f t="shared" si="68"/>
        <v/>
      </c>
      <c r="AI606" s="153"/>
      <c r="AJ606" s="760" t="str">
        <f t="shared" si="69"/>
        <v/>
      </c>
      <c r="AK606" s="149" t="str">
        <f t="shared" si="70"/>
        <v/>
      </c>
      <c r="AL606" s="154" t="str">
        <f>IFERROR(IF(AND(AF605="Probabilidad",AF606="Probabilidad"),(AL605-(+AL605*AK606)),IF(AND(AF605="Impacto",AF606="Probabilidad"),(AL604-(+AL604*AK606)),IF(AF606="Impacto",AL605,""))),"")</f>
        <v/>
      </c>
      <c r="AM606" s="154" t="str">
        <f>IFERROR(IF(AND(AF605="Impacto",AF606="Impacto"),(AM605-(+AM605*AK606)),IF(AND(AF605="Probabilidad",AF606="Impacto"),(AM604-(+AM604*AK606)),IF(AF606="Probabilidad",AM605,""))),"")</f>
        <v/>
      </c>
      <c r="AN606" s="155"/>
      <c r="AO606" s="155"/>
      <c r="AP606" s="155"/>
      <c r="AQ606" s="155"/>
      <c r="AR606" s="837"/>
      <c r="AS606" s="855"/>
      <c r="AT606" s="855"/>
      <c r="AU606" s="852"/>
      <c r="AV606" s="855"/>
      <c r="AW606" s="855"/>
      <c r="AX606" s="852"/>
      <c r="AY606" s="852"/>
      <c r="AZ606" s="852"/>
      <c r="BA606" s="798"/>
      <c r="BB606" s="131"/>
      <c r="BC606" s="131"/>
      <c r="BD606" s="175" t="str">
        <f t="shared" si="72"/>
        <v/>
      </c>
      <c r="BE606" s="151"/>
      <c r="BF606" s="151"/>
      <c r="BG606" s="151"/>
      <c r="BH606" s="151"/>
      <c r="BI606" s="131"/>
      <c r="BJ606" s="131"/>
      <c r="BK606" s="131"/>
      <c r="BL606" s="131"/>
      <c r="BM606" s="157"/>
      <c r="BN606" s="157"/>
      <c r="BO606" s="157"/>
      <c r="BP606" s="157"/>
      <c r="BQ606" s="158" t="str">
        <f t="shared" si="73"/>
        <v/>
      </c>
      <c r="BR606" s="762" t="str">
        <f t="shared" si="74"/>
        <v/>
      </c>
      <c r="BS606" s="819"/>
      <c r="BT606" s="868"/>
      <c r="BU606" s="868"/>
      <c r="BV606" s="871"/>
    </row>
    <row r="607" spans="1:74" ht="15.75" thickBot="1" x14ac:dyDescent="0.3">
      <c r="A607" s="1062"/>
      <c r="B607" s="928"/>
      <c r="C607" s="1179"/>
      <c r="D607" s="829"/>
      <c r="E607" s="832"/>
      <c r="F607" s="835"/>
      <c r="G607" s="805"/>
      <c r="H607" s="838"/>
      <c r="I607" s="799"/>
      <c r="J607" s="841"/>
      <c r="K607" s="844"/>
      <c r="L607" s="805"/>
      <c r="M607" s="875"/>
      <c r="N607" s="805"/>
      <c r="O607" s="805"/>
      <c r="P607" s="869"/>
      <c r="Q607" s="881"/>
      <c r="R607" s="799"/>
      <c r="S607" s="1366"/>
      <c r="T607" s="799"/>
      <c r="U607" s="1366"/>
      <c r="V607" s="799"/>
      <c r="W607" s="1366"/>
      <c r="X607" s="865"/>
      <c r="Y607" s="1366"/>
      <c r="Z607" s="1366"/>
      <c r="AA607" s="853"/>
      <c r="AB607" s="164">
        <v>6</v>
      </c>
      <c r="AC607" s="162"/>
      <c r="AD607" s="162"/>
      <c r="AE607" s="162"/>
      <c r="AF607" s="177" t="str">
        <f t="shared" si="71"/>
        <v/>
      </c>
      <c r="AG607" s="165"/>
      <c r="AH607" s="763" t="str">
        <f t="shared" si="68"/>
        <v/>
      </c>
      <c r="AI607" s="165"/>
      <c r="AJ607" s="763" t="str">
        <f t="shared" si="69"/>
        <v/>
      </c>
      <c r="AK607" s="166" t="str">
        <f t="shared" si="70"/>
        <v/>
      </c>
      <c r="AL607" s="154" t="str">
        <f>IFERROR(IF(AND(AF606="Probabilidad",AF607="Probabilidad"),(AL606-(+AL606*AK607)),IF(AND(AF606="Impacto",AF607="Probabilidad"),(AL605-(+AL605*AK607)),IF(AF607="Impacto",AL606,""))),"")</f>
        <v/>
      </c>
      <c r="AM607" s="154" t="str">
        <f>IFERROR(IF(AND(AF606="Impacto",AF607="Impacto"),(AM606-(+AM606*AK607)),IF(AND(AF606="Probabilidad",AF607="Impacto"),(AM605-(+AM605*AK607)),IF(AF607="Probabilidad",AM606,""))),"")</f>
        <v/>
      </c>
      <c r="AN607" s="52"/>
      <c r="AO607" s="52"/>
      <c r="AP607" s="52"/>
      <c r="AQ607" s="52"/>
      <c r="AR607" s="838"/>
      <c r="AS607" s="856"/>
      <c r="AT607" s="856"/>
      <c r="AU607" s="853"/>
      <c r="AV607" s="856"/>
      <c r="AW607" s="856"/>
      <c r="AX607" s="853"/>
      <c r="AY607" s="853"/>
      <c r="AZ607" s="853"/>
      <c r="BA607" s="799"/>
      <c r="BB607" s="169"/>
      <c r="BC607" s="169"/>
      <c r="BD607" s="178" t="str">
        <f t="shared" si="72"/>
        <v/>
      </c>
      <c r="BE607" s="162"/>
      <c r="BF607" s="162"/>
      <c r="BG607" s="162"/>
      <c r="BH607" s="162"/>
      <c r="BI607" s="169"/>
      <c r="BJ607" s="169"/>
      <c r="BK607" s="169"/>
      <c r="BL607" s="169"/>
      <c r="BM607" s="170"/>
      <c r="BN607" s="170"/>
      <c r="BO607" s="170"/>
      <c r="BP607" s="170"/>
      <c r="BQ607" s="171" t="str">
        <f t="shared" si="73"/>
        <v/>
      </c>
      <c r="BR607" s="764" t="str">
        <f t="shared" si="74"/>
        <v/>
      </c>
      <c r="BS607" s="820"/>
      <c r="BT607" s="869"/>
      <c r="BU607" s="869"/>
      <c r="BV607" s="872"/>
    </row>
    <row r="608" spans="1:74" ht="171.75" x14ac:dyDescent="0.25">
      <c r="A608" s="1062"/>
      <c r="B608" s="928"/>
      <c r="C608" s="1179"/>
      <c r="D608" s="827" t="s">
        <v>1533</v>
      </c>
      <c r="E608" s="830" t="s">
        <v>1106</v>
      </c>
      <c r="F608" s="833">
        <v>7</v>
      </c>
      <c r="G608" s="803" t="s">
        <v>2200</v>
      </c>
      <c r="H608" s="836" t="s">
        <v>1376</v>
      </c>
      <c r="I608" s="797" t="s">
        <v>1347</v>
      </c>
      <c r="J608" s="839" t="s">
        <v>3071</v>
      </c>
      <c r="K608" s="842" t="s">
        <v>324</v>
      </c>
      <c r="L608" s="803" t="s">
        <v>618</v>
      </c>
      <c r="M608" s="873" t="s">
        <v>1535</v>
      </c>
      <c r="N608" s="803" t="s">
        <v>2169</v>
      </c>
      <c r="O608" s="803" t="s">
        <v>2201</v>
      </c>
      <c r="P608" s="867" t="s">
        <v>609</v>
      </c>
      <c r="Q608" s="879" t="s">
        <v>609</v>
      </c>
      <c r="R608" s="797" t="s">
        <v>353</v>
      </c>
      <c r="S608" s="1364">
        <f>IF(R608="Muy Alta",100%,IF(R608="Alta",80%,IF(R608="Media",60%,IF(R608="Baja",40%,IF(R608="Muy Baja",20%,"")))))</f>
        <v>0.8</v>
      </c>
      <c r="T608" s="797" t="s">
        <v>328</v>
      </c>
      <c r="U608" s="1364">
        <f>IF(T608="Catastrófico",100%,IF(T608="Mayor",80%,IF(T608="Moderado",60%,IF(T608="Menor",40%,IF(T608="Leve",20%,"")))))</f>
        <v>0.2</v>
      </c>
      <c r="V608" s="797" t="s">
        <v>253</v>
      </c>
      <c r="W608" s="1364">
        <f>IF(V608="Catastrófico",100%,IF(V608="Mayor",80%,IF(V608="Moderado",60%,IF(V608="Menor",40%,IF(V608="Leve",20%,"")))))</f>
        <v>0.4</v>
      </c>
      <c r="X608" s="863" t="str">
        <f>IF(Y608=100%,"Catastrófico",IF(Y608=80%,"Mayor",IF(Y608=60%,"Moderado",IF(Y608=40%,"Menor",IF(Y608=20%,"Leve","")))))</f>
        <v>Menor</v>
      </c>
      <c r="Y608" s="1364">
        <f>IF(AND(U608="",W608=""),"",MAX(U608,W608))</f>
        <v>0.4</v>
      </c>
      <c r="Z608" s="1364" t="str">
        <f>CONCATENATE(R608,X608)</f>
        <v>AltaMenor</v>
      </c>
      <c r="AA608" s="851" t="str">
        <f>IF(Z608="Muy AltaLeve","Alto",IF(Z608="Muy AltaMenor","Alto",IF(Z608="Muy AltaModerado","Alto",IF(Z608="Muy AltaMayor","Alto",IF(Z608="Muy AltaCatastrófico","Extremo",IF(Z608="AltaLeve","Moderado",IF(Z608="AltaMenor","Moderado",IF(Z608="AltaModerado","Alto",IF(Z608="AltaMayor","Alto",IF(Z608="AltaCatastrófico","Extremo",IF(Z608="MediaLeve","Moderado",IF(Z608="MediaMenor","Moderado",IF(Z608="MediaModerado","Moderado",IF(Z608="MediaMayor","Alto",IF(Z608="MediaCatastrófico","Extremo",IF(Z608="BajaLeve","Bajo",IF(Z608="BajaMenor","Moderado",IF(Z608="BajaModerado","Moderado",IF(Z608="BajaMayor","Alto",IF(Z608="BajaCatastrófico","Extremo",IF(Z608="Muy BajaLeve","Bajo",IF(Z608="Muy BajaMenor","Bajo",IF(Z608="Muy BajaModerado","Moderado",IF(Z608="Muy BajaMayor","Alto",IF(Z608="Muy BajaCatastrófico","Extremo","")))))))))))))))))))))))))</f>
        <v>Moderado</v>
      </c>
      <c r="AB608" s="98">
        <v>1</v>
      </c>
      <c r="AC608" s="9" t="s">
        <v>1556</v>
      </c>
      <c r="AD608" s="9">
        <v>1.3</v>
      </c>
      <c r="AE608" s="9" t="s">
        <v>1554</v>
      </c>
      <c r="AF608" s="234" t="str">
        <f t="shared" si="71"/>
        <v>Probabilidad</v>
      </c>
      <c r="AG608" s="235" t="s">
        <v>216</v>
      </c>
      <c r="AH608" s="759">
        <f t="shared" si="68"/>
        <v>0.25</v>
      </c>
      <c r="AI608" s="235" t="s">
        <v>217</v>
      </c>
      <c r="AJ608" s="759">
        <f t="shared" si="69"/>
        <v>0.15</v>
      </c>
      <c r="AK608" s="102">
        <f t="shared" si="70"/>
        <v>0.4</v>
      </c>
      <c r="AL608" s="101">
        <f>IFERROR(IF(AF608="Probabilidad",(S608-(+S608*AK608)),IF(AF608="Impacto",S608,"")),"")</f>
        <v>0.48</v>
      </c>
      <c r="AM608" s="101">
        <f>IFERROR(IF(AF608="Impacto",(Y608-(+Y608*AK608)),IF(AF608="Probabilidad",Y608,"")),"")</f>
        <v>0.4</v>
      </c>
      <c r="AN608" s="51" t="s">
        <v>952</v>
      </c>
      <c r="AO608" s="51" t="s">
        <v>296</v>
      </c>
      <c r="AP608" s="51" t="s">
        <v>243</v>
      </c>
      <c r="AQ608" s="51" t="s">
        <v>244</v>
      </c>
      <c r="AR608" s="866" t="s">
        <v>1588</v>
      </c>
      <c r="AS608" s="854">
        <f>S608</f>
        <v>0.8</v>
      </c>
      <c r="AT608" s="854">
        <f>IF(AL608="","",MIN(AL608:AL613))</f>
        <v>0.16799999999999998</v>
      </c>
      <c r="AU608" s="851" t="str">
        <f>IFERROR(IF(AT608="","",IF(AT608&lt;=0.2,"Muy Baja",IF(AT608&lt;=0.4,"Baja",IF(AT608&lt;=0.6,"Media",IF(AT608&lt;=0.8,"Alta","Muy Alta"))))),"")</f>
        <v>Muy Baja</v>
      </c>
      <c r="AV608" s="854">
        <f>Y608</f>
        <v>0.4</v>
      </c>
      <c r="AW608" s="854">
        <f>IF(AM608="","",MIN(AM608:AM613))</f>
        <v>0.22500000000000003</v>
      </c>
      <c r="AX608" s="851" t="str">
        <f>IFERROR(IF(AW608="","",IF(AW608&lt;=0.2,"Leve",IF(AW608&lt;=0.4,"Menor",IF(AW608&lt;=0.6,"Moderado",IF(AW608&lt;=0.8,"Mayor","Catastrófico"))))),"")</f>
        <v>Menor</v>
      </c>
      <c r="AY608" s="851" t="str">
        <f>AA608</f>
        <v>Moderado</v>
      </c>
      <c r="AZ608" s="851" t="str">
        <f>IFERROR(IF(OR(AND(AU608="Muy Baja",AX608="Leve"),AND(AU608="Muy Baja",AX608="Menor"),AND(AU608="Baja",AX608="Leve")),"Bajo",IF(OR(AND(AU608="Muy baja",AX608="Moderado"),AND(AU608="Baja",AX608="Menor"),AND(AU608="Baja",AX608="Moderado"),AND(AU608="Media",AX608="Leve"),AND(AU608="Media",AX608="Menor"),AND(AU608="Media",AX608="Moderado"),AND(AU608="Alta",AX608="Leve"),AND(AU608="Alta",AX608="Menor")),"Moderado",IF(OR(AND(AU608="Muy Baja",AX608="Mayor"),AND(AU608="Baja",AX608="Mayor"),AND(AU608="Media",AX608="Mayor"),AND(AU608="Alta",AX608="Moderado"),AND(AU608="Alta",AX608="Mayor"),AND(AU608="Muy Alta",AX608="Leve"),AND(AU608="Muy Alta",AX608="Menor"),AND(AU608="Muy Alta",AX608="Moderado"),AND(AU608="Muy Alta",AX608="Mayor")),"Alto",IF(OR(AND(AU608="Muy Baja",AX608="Catastrófico"),AND(AU608="Baja",AX608="Catastrófico"),AND(AU608="Media",AX608="Catastrófico"),AND(AU608="Alta",AX608="Catastrófico"),AND(AU608="Muy Alta",AX608="Catastrófico")),"Extremo","")))),"")</f>
        <v>Bajo</v>
      </c>
      <c r="BA608" s="797" t="s">
        <v>257</v>
      </c>
      <c r="BB608" s="47"/>
      <c r="BC608" s="47"/>
      <c r="BD608" s="104" t="str">
        <f t="shared" si="72"/>
        <v/>
      </c>
      <c r="BE608" s="9"/>
      <c r="BF608" s="9"/>
      <c r="BG608" s="9"/>
      <c r="BH608" s="9"/>
      <c r="BI608" s="47"/>
      <c r="BJ608" s="47"/>
      <c r="BK608" s="47"/>
      <c r="BL608" s="47"/>
      <c r="BM608" s="49"/>
      <c r="BN608" s="49"/>
      <c r="BO608" s="49"/>
      <c r="BP608" s="49"/>
      <c r="BQ608" s="105" t="str">
        <f t="shared" si="73"/>
        <v/>
      </c>
      <c r="BR608" s="761" t="str">
        <f t="shared" si="74"/>
        <v/>
      </c>
      <c r="BS608" s="818" t="s">
        <v>609</v>
      </c>
      <c r="BT608" s="867" t="s">
        <v>2932</v>
      </c>
      <c r="BU608" s="867" t="s">
        <v>609</v>
      </c>
      <c r="BV608" s="870" t="s">
        <v>609</v>
      </c>
    </row>
    <row r="609" spans="1:74" ht="145.5" x14ac:dyDescent="0.25">
      <c r="A609" s="1062"/>
      <c r="B609" s="928"/>
      <c r="C609" s="1179"/>
      <c r="D609" s="828"/>
      <c r="E609" s="831"/>
      <c r="F609" s="834"/>
      <c r="G609" s="804"/>
      <c r="H609" s="837"/>
      <c r="I609" s="798"/>
      <c r="J609" s="840"/>
      <c r="K609" s="843"/>
      <c r="L609" s="804"/>
      <c r="M609" s="874"/>
      <c r="N609" s="804"/>
      <c r="O609" s="804"/>
      <c r="P609" s="868"/>
      <c r="Q609" s="880"/>
      <c r="R609" s="798"/>
      <c r="S609" s="1365"/>
      <c r="T609" s="798"/>
      <c r="U609" s="1365"/>
      <c r="V609" s="798"/>
      <c r="W609" s="1365"/>
      <c r="X609" s="864"/>
      <c r="Y609" s="1365"/>
      <c r="Z609" s="1365"/>
      <c r="AA609" s="852"/>
      <c r="AB609" s="152">
        <v>2</v>
      </c>
      <c r="AC609" s="151" t="s">
        <v>2171</v>
      </c>
      <c r="AD609" s="151">
        <v>2</v>
      </c>
      <c r="AE609" s="151" t="s">
        <v>2172</v>
      </c>
      <c r="AF609" s="147" t="str">
        <f t="shared" si="71"/>
        <v>Impacto</v>
      </c>
      <c r="AG609" s="153" t="s">
        <v>267</v>
      </c>
      <c r="AH609" s="760">
        <f t="shared" si="68"/>
        <v>0.1</v>
      </c>
      <c r="AI609" s="153" t="s">
        <v>217</v>
      </c>
      <c r="AJ609" s="760">
        <f t="shared" si="69"/>
        <v>0.15</v>
      </c>
      <c r="AK609" s="149">
        <f t="shared" si="70"/>
        <v>0.25</v>
      </c>
      <c r="AL609" s="154">
        <f>IFERROR(IF(AND(AF608="Probabilidad",AF609="Probabilidad"),(AL608-(+AL608*AK609)),IF(AF609="Probabilidad",(S608-(+S608*AK609)),IF(AF609="Impacto",AL608,""))),"")</f>
        <v>0.48</v>
      </c>
      <c r="AM609" s="154">
        <f>IFERROR(IF(AND(AF608="Impacto",AF609="Impacto"),(AM608-(+AM608*AK609)),IF(AF609="Impacto",(Y608-(Y608*AK609)),IF(AF609="Probabilidad",AM608,""))),"")</f>
        <v>0.30000000000000004</v>
      </c>
      <c r="AN609" s="155" t="s">
        <v>218</v>
      </c>
      <c r="AO609" s="155" t="s">
        <v>475</v>
      </c>
      <c r="AP609" s="155" t="s">
        <v>243</v>
      </c>
      <c r="AQ609" s="155" t="s">
        <v>221</v>
      </c>
      <c r="AR609" s="837"/>
      <c r="AS609" s="855"/>
      <c r="AT609" s="855"/>
      <c r="AU609" s="852"/>
      <c r="AV609" s="855"/>
      <c r="AW609" s="855"/>
      <c r="AX609" s="852"/>
      <c r="AY609" s="852"/>
      <c r="AZ609" s="852"/>
      <c r="BA609" s="798"/>
      <c r="BB609" s="131"/>
      <c r="BC609" s="131"/>
      <c r="BD609" s="175" t="str">
        <f t="shared" si="72"/>
        <v/>
      </c>
      <c r="BE609" s="151"/>
      <c r="BF609" s="151"/>
      <c r="BG609" s="151"/>
      <c r="BH609" s="151"/>
      <c r="BI609" s="131"/>
      <c r="BJ609" s="131"/>
      <c r="BK609" s="131"/>
      <c r="BL609" s="131"/>
      <c r="BM609" s="157"/>
      <c r="BN609" s="157"/>
      <c r="BO609" s="157"/>
      <c r="BP609" s="157"/>
      <c r="BQ609" s="158" t="str">
        <f t="shared" si="73"/>
        <v/>
      </c>
      <c r="BR609" s="762" t="str">
        <f t="shared" si="74"/>
        <v/>
      </c>
      <c r="BS609" s="819"/>
      <c r="BT609" s="868"/>
      <c r="BU609" s="868"/>
      <c r="BV609" s="871"/>
    </row>
    <row r="610" spans="1:74" ht="120" x14ac:dyDescent="0.25">
      <c r="A610" s="1062"/>
      <c r="B610" s="928"/>
      <c r="C610" s="1179"/>
      <c r="D610" s="828"/>
      <c r="E610" s="831"/>
      <c r="F610" s="834"/>
      <c r="G610" s="804"/>
      <c r="H610" s="837"/>
      <c r="I610" s="798"/>
      <c r="J610" s="840"/>
      <c r="K610" s="843"/>
      <c r="L610" s="804"/>
      <c r="M610" s="874"/>
      <c r="N610" s="804"/>
      <c r="O610" s="804"/>
      <c r="P610" s="868"/>
      <c r="Q610" s="880"/>
      <c r="R610" s="798"/>
      <c r="S610" s="1365"/>
      <c r="T610" s="798"/>
      <c r="U610" s="1365"/>
      <c r="V610" s="798"/>
      <c r="W610" s="1365"/>
      <c r="X610" s="864"/>
      <c r="Y610" s="1365"/>
      <c r="Z610" s="1365"/>
      <c r="AA610" s="852"/>
      <c r="AB610" s="152">
        <v>3</v>
      </c>
      <c r="AC610" s="151" t="s">
        <v>1553</v>
      </c>
      <c r="AD610" s="151">
        <v>1</v>
      </c>
      <c r="AE610" s="151" t="s">
        <v>1562</v>
      </c>
      <c r="AF610" s="147" t="str">
        <f t="shared" si="71"/>
        <v>Probabilidad</v>
      </c>
      <c r="AG610" s="153" t="s">
        <v>286</v>
      </c>
      <c r="AH610" s="760">
        <f t="shared" si="68"/>
        <v>0.15</v>
      </c>
      <c r="AI610" s="153" t="s">
        <v>217</v>
      </c>
      <c r="AJ610" s="760">
        <f t="shared" si="69"/>
        <v>0.15</v>
      </c>
      <c r="AK610" s="149">
        <f t="shared" si="70"/>
        <v>0.3</v>
      </c>
      <c r="AL610" s="154">
        <f>IFERROR(IF(AND(AF609="Probabilidad",AF610="Probabilidad"),(AL609-(+AL609*AK610)),IF(AND(AF609="Impacto",AF610="Probabilidad"),(AL608-(+AL608*AK610)),IF(AF610="Impacto",AL609,""))),"")</f>
        <v>0.33599999999999997</v>
      </c>
      <c r="AM610" s="154">
        <f>IFERROR(IF(AND(AF609="Impacto",AF610="Impacto"),(AM609-(+AM609*AK610)),IF(AND(AF609="Probabilidad",AF610="Impacto"),(AM608-(+AM608*AK610)),IF(AF610="Probabilidad",AM609,""))),"")</f>
        <v>0.30000000000000004</v>
      </c>
      <c r="AN610" s="155" t="s">
        <v>952</v>
      </c>
      <c r="AO610" s="155" t="s">
        <v>247</v>
      </c>
      <c r="AP610" s="155" t="s">
        <v>243</v>
      </c>
      <c r="AQ610" s="155" t="s">
        <v>221</v>
      </c>
      <c r="AR610" s="837"/>
      <c r="AS610" s="855"/>
      <c r="AT610" s="855"/>
      <c r="AU610" s="852"/>
      <c r="AV610" s="855"/>
      <c r="AW610" s="855"/>
      <c r="AX610" s="852"/>
      <c r="AY610" s="852"/>
      <c r="AZ610" s="852"/>
      <c r="BA610" s="798"/>
      <c r="BB610" s="131"/>
      <c r="BC610" s="131"/>
      <c r="BD610" s="175" t="str">
        <f t="shared" si="72"/>
        <v/>
      </c>
      <c r="BE610" s="151"/>
      <c r="BF610" s="151"/>
      <c r="BG610" s="151"/>
      <c r="BH610" s="151"/>
      <c r="BI610" s="131"/>
      <c r="BJ610" s="131"/>
      <c r="BK610" s="131"/>
      <c r="BL610" s="131"/>
      <c r="BM610" s="157"/>
      <c r="BN610" s="157"/>
      <c r="BO610" s="157"/>
      <c r="BP610" s="157"/>
      <c r="BQ610" s="158" t="str">
        <f t="shared" si="73"/>
        <v/>
      </c>
      <c r="BR610" s="762" t="str">
        <f t="shared" si="74"/>
        <v/>
      </c>
      <c r="BS610" s="819"/>
      <c r="BT610" s="868"/>
      <c r="BU610" s="868"/>
      <c r="BV610" s="871"/>
    </row>
    <row r="611" spans="1:74" ht="145.5" x14ac:dyDescent="0.25">
      <c r="A611" s="1062"/>
      <c r="B611" s="928"/>
      <c r="C611" s="1179"/>
      <c r="D611" s="828"/>
      <c r="E611" s="831"/>
      <c r="F611" s="834"/>
      <c r="G611" s="804"/>
      <c r="H611" s="837"/>
      <c r="I611" s="798"/>
      <c r="J611" s="840"/>
      <c r="K611" s="843"/>
      <c r="L611" s="804"/>
      <c r="M611" s="874"/>
      <c r="N611" s="804"/>
      <c r="O611" s="804"/>
      <c r="P611" s="868"/>
      <c r="Q611" s="880"/>
      <c r="R611" s="798"/>
      <c r="S611" s="1365"/>
      <c r="T611" s="798"/>
      <c r="U611" s="1365"/>
      <c r="V611" s="798"/>
      <c r="W611" s="1365"/>
      <c r="X611" s="864"/>
      <c r="Y611" s="1365"/>
      <c r="Z611" s="1365"/>
      <c r="AA611" s="852"/>
      <c r="AB611" s="152">
        <v>4</v>
      </c>
      <c r="AC611" s="151" t="s">
        <v>1546</v>
      </c>
      <c r="AD611" s="151">
        <v>2</v>
      </c>
      <c r="AE611" s="151" t="s">
        <v>1547</v>
      </c>
      <c r="AF611" s="147" t="str">
        <f t="shared" si="71"/>
        <v>Probabilidad</v>
      </c>
      <c r="AG611" s="153" t="s">
        <v>216</v>
      </c>
      <c r="AH611" s="760">
        <f t="shared" si="68"/>
        <v>0.25</v>
      </c>
      <c r="AI611" s="153" t="s">
        <v>814</v>
      </c>
      <c r="AJ611" s="760">
        <f t="shared" si="69"/>
        <v>0.25</v>
      </c>
      <c r="AK611" s="149">
        <f t="shared" si="70"/>
        <v>0.5</v>
      </c>
      <c r="AL611" s="154">
        <f>IFERROR(IF(AND(AF610="Probabilidad",AF611="Probabilidad"),(AL610-(+AL610*AK611)),IF(AND(AF610="Impacto",AF611="Probabilidad"),(AL609-(+AL609*AK611)),IF(AF611="Impacto",AL610,""))),"")</f>
        <v>0.16799999999999998</v>
      </c>
      <c r="AM611" s="154">
        <f>IFERROR(IF(AND(AF610="Impacto",AF611="Impacto"),(AM610-(+AM610*AK611)),IF(AND(AF610="Probabilidad",AF611="Impacto"),(AM609-(+AM609*AK611)),IF(AF611="Probabilidad",AM610,""))),"")</f>
        <v>0.30000000000000004</v>
      </c>
      <c r="AN611" s="155" t="s">
        <v>218</v>
      </c>
      <c r="AO611" s="155" t="s">
        <v>475</v>
      </c>
      <c r="AP611" s="155" t="s">
        <v>243</v>
      </c>
      <c r="AQ611" s="155" t="s">
        <v>221</v>
      </c>
      <c r="AR611" s="837"/>
      <c r="AS611" s="855"/>
      <c r="AT611" s="855"/>
      <c r="AU611" s="852"/>
      <c r="AV611" s="855"/>
      <c r="AW611" s="855"/>
      <c r="AX611" s="852"/>
      <c r="AY611" s="852"/>
      <c r="AZ611" s="852"/>
      <c r="BA611" s="798"/>
      <c r="BB611" s="131"/>
      <c r="BC611" s="131"/>
      <c r="BD611" s="175" t="str">
        <f t="shared" si="72"/>
        <v/>
      </c>
      <c r="BE611" s="151"/>
      <c r="BF611" s="151"/>
      <c r="BG611" s="151"/>
      <c r="BH611" s="151"/>
      <c r="BI611" s="131"/>
      <c r="BJ611" s="131"/>
      <c r="BK611" s="131"/>
      <c r="BL611" s="131"/>
      <c r="BM611" s="157"/>
      <c r="BN611" s="157"/>
      <c r="BO611" s="157"/>
      <c r="BP611" s="157"/>
      <c r="BQ611" s="158" t="str">
        <f t="shared" si="73"/>
        <v/>
      </c>
      <c r="BR611" s="762" t="str">
        <f t="shared" si="74"/>
        <v/>
      </c>
      <c r="BS611" s="819"/>
      <c r="BT611" s="868"/>
      <c r="BU611" s="868"/>
      <c r="BV611" s="871"/>
    </row>
    <row r="612" spans="1:74" ht="171.75" x14ac:dyDescent="0.25">
      <c r="A612" s="1062"/>
      <c r="B612" s="928"/>
      <c r="C612" s="1179"/>
      <c r="D612" s="828"/>
      <c r="E612" s="831"/>
      <c r="F612" s="834"/>
      <c r="G612" s="804"/>
      <c r="H612" s="837"/>
      <c r="I612" s="798"/>
      <c r="J612" s="840"/>
      <c r="K612" s="843"/>
      <c r="L612" s="804"/>
      <c r="M612" s="874"/>
      <c r="N612" s="804"/>
      <c r="O612" s="804"/>
      <c r="P612" s="868"/>
      <c r="Q612" s="880"/>
      <c r="R612" s="798"/>
      <c r="S612" s="1365"/>
      <c r="T612" s="798"/>
      <c r="U612" s="1365"/>
      <c r="V612" s="798"/>
      <c r="W612" s="1365"/>
      <c r="X612" s="864"/>
      <c r="Y612" s="1365"/>
      <c r="Z612" s="1365"/>
      <c r="AA612" s="852"/>
      <c r="AB612" s="152">
        <v>5</v>
      </c>
      <c r="AC612" s="151" t="s">
        <v>1563</v>
      </c>
      <c r="AD612" s="151">
        <v>2</v>
      </c>
      <c r="AE612" s="151" t="s">
        <v>1547</v>
      </c>
      <c r="AF612" s="147" t="str">
        <f t="shared" si="71"/>
        <v>Impacto</v>
      </c>
      <c r="AG612" s="153" t="s">
        <v>267</v>
      </c>
      <c r="AH612" s="760">
        <f t="shared" ref="AH612:AH630" si="75">IF(AG612="","",IF(AG612="Preventivo",25%,IF(AG612="Detectivo",15%,IF(AG612="Correctivo",10%))))</f>
        <v>0.1</v>
      </c>
      <c r="AI612" s="153" t="s">
        <v>217</v>
      </c>
      <c r="AJ612" s="760">
        <f t="shared" ref="AJ612:AJ630" si="76">IF(AI612="Automático",25%,IF(AI612="Manual",15%,""))</f>
        <v>0.15</v>
      </c>
      <c r="AK612" s="149">
        <f t="shared" ref="AK612:AK630" si="77">IF(OR(AH612="",AJ612=""),"",AH612+AJ612)</f>
        <v>0.25</v>
      </c>
      <c r="AL612" s="154">
        <f>IFERROR(IF(AND(AF611="Probabilidad",AF612="Probabilidad"),(AL611-(+AL611*AK612)),IF(AND(AF611="Impacto",AF612="Probabilidad"),(AL610-(+AL610*AK612)),IF(AF612="Impacto",AL611,""))),"")</f>
        <v>0.16799999999999998</v>
      </c>
      <c r="AM612" s="154">
        <f>IFERROR(IF(AND(AF611="Impacto",AF612="Impacto"),(AM611-(+AM611*AK612)),IF(AND(AF611="Probabilidad",AF612="Impacto"),(AM610-(+AM610*AK612)),IF(AF612="Probabilidad",AM611,""))),"")</f>
        <v>0.22500000000000003</v>
      </c>
      <c r="AN612" s="155" t="s">
        <v>218</v>
      </c>
      <c r="AO612" s="155" t="s">
        <v>296</v>
      </c>
      <c r="AP612" s="155" t="s">
        <v>243</v>
      </c>
      <c r="AQ612" s="155" t="s">
        <v>221</v>
      </c>
      <c r="AR612" s="837"/>
      <c r="AS612" s="855"/>
      <c r="AT612" s="855"/>
      <c r="AU612" s="852"/>
      <c r="AV612" s="855"/>
      <c r="AW612" s="855"/>
      <c r="AX612" s="852"/>
      <c r="AY612" s="852"/>
      <c r="AZ612" s="852"/>
      <c r="BA612" s="798"/>
      <c r="BB612" s="131"/>
      <c r="BC612" s="131"/>
      <c r="BD612" s="175" t="str">
        <f t="shared" si="72"/>
        <v/>
      </c>
      <c r="BE612" s="151"/>
      <c r="BF612" s="151"/>
      <c r="BG612" s="151"/>
      <c r="BH612" s="151"/>
      <c r="BI612" s="131"/>
      <c r="BJ612" s="131"/>
      <c r="BK612" s="131"/>
      <c r="BL612" s="131"/>
      <c r="BM612" s="157"/>
      <c r="BN612" s="157"/>
      <c r="BO612" s="157"/>
      <c r="BP612" s="157"/>
      <c r="BQ612" s="158" t="str">
        <f t="shared" si="73"/>
        <v/>
      </c>
      <c r="BR612" s="762" t="str">
        <f t="shared" si="74"/>
        <v/>
      </c>
      <c r="BS612" s="819"/>
      <c r="BT612" s="868"/>
      <c r="BU612" s="868"/>
      <c r="BV612" s="871"/>
    </row>
    <row r="613" spans="1:74" ht="15.75" thickBot="1" x14ac:dyDescent="0.3">
      <c r="A613" s="1062"/>
      <c r="B613" s="928"/>
      <c r="C613" s="1179"/>
      <c r="D613" s="829"/>
      <c r="E613" s="832"/>
      <c r="F613" s="835"/>
      <c r="G613" s="805"/>
      <c r="H613" s="838"/>
      <c r="I613" s="799"/>
      <c r="J613" s="841"/>
      <c r="K613" s="844"/>
      <c r="L613" s="805"/>
      <c r="M613" s="875"/>
      <c r="N613" s="805"/>
      <c r="O613" s="805"/>
      <c r="P613" s="869"/>
      <c r="Q613" s="881"/>
      <c r="R613" s="799"/>
      <c r="S613" s="1366"/>
      <c r="T613" s="799"/>
      <c r="U613" s="1366"/>
      <c r="V613" s="799"/>
      <c r="W613" s="1366"/>
      <c r="X613" s="865"/>
      <c r="Y613" s="1366"/>
      <c r="Z613" s="1366"/>
      <c r="AA613" s="853"/>
      <c r="AB613" s="164">
        <v>6</v>
      </c>
      <c r="AC613" s="162"/>
      <c r="AD613" s="162"/>
      <c r="AE613" s="162"/>
      <c r="AF613" s="99" t="str">
        <f t="shared" ref="AF613:AF630" si="78">IF(OR(AG613="Preventivo",AG613="Detectivo"),"Probabilidad",IF(AG613="Correctivo","Impacto",""))</f>
        <v/>
      </c>
      <c r="AG613" s="242"/>
      <c r="AH613" s="763" t="str">
        <f t="shared" si="75"/>
        <v/>
      </c>
      <c r="AI613" s="242"/>
      <c r="AJ613" s="763" t="str">
        <f t="shared" si="76"/>
        <v/>
      </c>
      <c r="AK613" s="166" t="str">
        <f t="shared" si="77"/>
        <v/>
      </c>
      <c r="AL613" s="154" t="str">
        <f>IFERROR(IF(AND(AF612="Probabilidad",AF613="Probabilidad"),(AL612-(+AL612*AK613)),IF(AND(AF612="Impacto",AF613="Probabilidad"),(AL611-(+AL611*AK613)),IF(AF613="Impacto",AL612,""))),"")</f>
        <v/>
      </c>
      <c r="AM613" s="154" t="str">
        <f>IFERROR(IF(AND(AF612="Impacto",AF613="Impacto"),(AM612-(+AM612*AK613)),IF(AND(AF612="Probabilidad",AF613="Impacto"),(AM611-(+AM611*AK613)),IF(AF613="Probabilidad",AM612,""))),"")</f>
        <v/>
      </c>
      <c r="AN613" s="52"/>
      <c r="AO613" s="52"/>
      <c r="AP613" s="52"/>
      <c r="AQ613" s="52"/>
      <c r="AR613" s="838"/>
      <c r="AS613" s="856"/>
      <c r="AT613" s="856"/>
      <c r="AU613" s="853"/>
      <c r="AV613" s="856"/>
      <c r="AW613" s="856"/>
      <c r="AX613" s="853"/>
      <c r="AY613" s="853"/>
      <c r="AZ613" s="853"/>
      <c r="BA613" s="799"/>
      <c r="BB613" s="169"/>
      <c r="BC613" s="169"/>
      <c r="BD613" s="178" t="str">
        <f t="shared" si="72"/>
        <v/>
      </c>
      <c r="BE613" s="162"/>
      <c r="BF613" s="162"/>
      <c r="BG613" s="162"/>
      <c r="BH613" s="162"/>
      <c r="BI613" s="169"/>
      <c r="BJ613" s="169"/>
      <c r="BK613" s="169"/>
      <c r="BL613" s="169"/>
      <c r="BM613" s="170"/>
      <c r="BN613" s="170"/>
      <c r="BO613" s="170"/>
      <c r="BP613" s="170"/>
      <c r="BQ613" s="171" t="str">
        <f t="shared" si="73"/>
        <v/>
      </c>
      <c r="BR613" s="764" t="str">
        <f t="shared" si="74"/>
        <v/>
      </c>
      <c r="BS613" s="820"/>
      <c r="BT613" s="869"/>
      <c r="BU613" s="869"/>
      <c r="BV613" s="872"/>
    </row>
    <row r="614" spans="1:74" ht="145.5" x14ac:dyDescent="0.25">
      <c r="A614" s="1062"/>
      <c r="B614" s="928"/>
      <c r="C614" s="1179"/>
      <c r="D614" s="827" t="s">
        <v>1533</v>
      </c>
      <c r="E614" s="830" t="s">
        <v>1106</v>
      </c>
      <c r="F614" s="833">
        <v>8</v>
      </c>
      <c r="G614" s="803" t="s">
        <v>2200</v>
      </c>
      <c r="H614" s="836" t="s">
        <v>1376</v>
      </c>
      <c r="I614" s="797" t="s">
        <v>1344</v>
      </c>
      <c r="J614" s="839" t="s">
        <v>3154</v>
      </c>
      <c r="K614" s="842" t="s">
        <v>324</v>
      </c>
      <c r="L614" s="803" t="s">
        <v>618</v>
      </c>
      <c r="M614" s="873" t="s">
        <v>1535</v>
      </c>
      <c r="N614" s="803" t="s">
        <v>3155</v>
      </c>
      <c r="O614" s="803" t="s">
        <v>3156</v>
      </c>
      <c r="P614" s="867" t="s">
        <v>609</v>
      </c>
      <c r="Q614" s="879" t="s">
        <v>609</v>
      </c>
      <c r="R614" s="797" t="s">
        <v>353</v>
      </c>
      <c r="S614" s="1364">
        <f>IF(R614="Muy Alta",100%,IF(R614="Alta",80%,IF(R614="Media",60%,IF(R614="Baja",40%,IF(R614="Muy Baja",20%,"")))))</f>
        <v>0.8</v>
      </c>
      <c r="T614" s="797" t="s">
        <v>328</v>
      </c>
      <c r="U614" s="1364">
        <f>IF(T614="Catastrófico",100%,IF(T614="Mayor",80%,IF(T614="Moderado",60%,IF(T614="Menor",40%,IF(T614="Leve",20%,"")))))</f>
        <v>0.2</v>
      </c>
      <c r="V614" s="797" t="s">
        <v>253</v>
      </c>
      <c r="W614" s="1364">
        <f>IF(V614="Catastrófico",100%,IF(V614="Mayor",80%,IF(V614="Moderado",60%,IF(V614="Menor",40%,IF(V614="Leve",20%,"")))))</f>
        <v>0.4</v>
      </c>
      <c r="X614" s="863" t="str">
        <f>IF(Y614=100%,"Catastrófico",IF(Y614=80%,"Mayor",IF(Y614=60%,"Moderado",IF(Y614=40%,"Menor",IF(Y614=20%,"Leve","")))))</f>
        <v>Menor</v>
      </c>
      <c r="Y614" s="1364">
        <f>IF(AND(U614="",W614=""),"",MAX(U614,W614))</f>
        <v>0.4</v>
      </c>
      <c r="Z614" s="1364" t="str">
        <f>CONCATENATE(R614,X614)</f>
        <v>AltaMenor</v>
      </c>
      <c r="AA614" s="851" t="str">
        <f>IF(Z614="Muy AltaLeve","Alto",IF(Z614="Muy AltaMenor","Alto",IF(Z614="Muy AltaModerado","Alto",IF(Z614="Muy AltaMayor","Alto",IF(Z614="Muy AltaCatastrófico","Extremo",IF(Z614="AltaLeve","Moderado",IF(Z614="AltaMenor","Moderado",IF(Z614="AltaModerado","Alto",IF(Z614="AltaMayor","Alto",IF(Z614="AltaCatastrófico","Extremo",IF(Z614="MediaLeve","Moderado",IF(Z614="MediaMenor","Moderado",IF(Z614="MediaModerado","Moderado",IF(Z614="MediaMayor","Alto",IF(Z614="MediaCatastrófico","Extremo",IF(Z614="BajaLeve","Bajo",IF(Z614="BajaMenor","Moderado",IF(Z614="BajaModerado","Moderado",IF(Z614="BajaMayor","Alto",IF(Z614="BajaCatastrófico","Extremo",IF(Z614="Muy BajaLeve","Bajo",IF(Z614="Muy BajaMenor","Bajo",IF(Z614="Muy BajaModerado","Moderado",IF(Z614="Muy BajaMayor","Alto",IF(Z614="Muy BajaCatastrófico","Extremo","")))))))))))))))))))))))))</f>
        <v>Moderado</v>
      </c>
      <c r="AB614" s="98">
        <v>1</v>
      </c>
      <c r="AC614" s="9" t="s">
        <v>1546</v>
      </c>
      <c r="AD614" s="9">
        <v>3</v>
      </c>
      <c r="AE614" s="9" t="s">
        <v>1547</v>
      </c>
      <c r="AF614" s="100" t="str">
        <f t="shared" si="78"/>
        <v>Probabilidad</v>
      </c>
      <c r="AG614" s="10" t="s">
        <v>216</v>
      </c>
      <c r="AH614" s="759">
        <f t="shared" si="75"/>
        <v>0.25</v>
      </c>
      <c r="AI614" s="10" t="s">
        <v>814</v>
      </c>
      <c r="AJ614" s="759">
        <f t="shared" si="76"/>
        <v>0.25</v>
      </c>
      <c r="AK614" s="102">
        <f t="shared" si="77"/>
        <v>0.5</v>
      </c>
      <c r="AL614" s="101">
        <f>IFERROR(IF(AF614="Probabilidad",(S614-(+S614*AK614)),IF(AF614="Impacto",S614,"")),"")</f>
        <v>0.4</v>
      </c>
      <c r="AM614" s="101">
        <f>IFERROR(IF(AF614="Impacto",(Y614-(+Y614*AK614)),IF(AF614="Probabilidad",Y614,"")),"")</f>
        <v>0.4</v>
      </c>
      <c r="AN614" s="51" t="s">
        <v>218</v>
      </c>
      <c r="AO614" s="51" t="s">
        <v>475</v>
      </c>
      <c r="AP614" s="51" t="s">
        <v>243</v>
      </c>
      <c r="AQ614" s="51" t="s">
        <v>244</v>
      </c>
      <c r="AR614" s="866" t="s">
        <v>1548</v>
      </c>
      <c r="AS614" s="854">
        <f>S614</f>
        <v>0.8</v>
      </c>
      <c r="AT614" s="854">
        <f>IF(AL614="","",MIN(AL614:AL619))</f>
        <v>0.16799999999999998</v>
      </c>
      <c r="AU614" s="851" t="str">
        <f>IFERROR(IF(AT614="","",IF(AT614&lt;=0.2,"Muy Baja",IF(AT614&lt;=0.4,"Baja",IF(AT614&lt;=0.6,"Media",IF(AT614&lt;=0.8,"Alta","Muy Alta"))))),"")</f>
        <v>Muy Baja</v>
      </c>
      <c r="AV614" s="854">
        <f>Y614</f>
        <v>0.4</v>
      </c>
      <c r="AW614" s="854">
        <f>IF(AM614="","",MIN(AM614:AM619))</f>
        <v>0.30000000000000004</v>
      </c>
      <c r="AX614" s="851" t="str">
        <f>IFERROR(IF(AW614="","",IF(AW614&lt;=0.2,"Leve",IF(AW614&lt;=0.4,"Menor",IF(AW614&lt;=0.6,"Moderado",IF(AW614&lt;=0.8,"Mayor","Catastrófico"))))),"")</f>
        <v>Menor</v>
      </c>
      <c r="AY614" s="851" t="str">
        <f>AA614</f>
        <v>Moderado</v>
      </c>
      <c r="AZ614" s="851" t="str">
        <f>IFERROR(IF(OR(AND(AU614="Muy Baja",AX614="Leve"),AND(AU614="Muy Baja",AX614="Menor"),AND(AU614="Baja",AX614="Leve")),"Bajo",IF(OR(AND(AU614="Muy baja",AX614="Moderado"),AND(AU614="Baja",AX614="Menor"),AND(AU614="Baja",AX614="Moderado"),AND(AU614="Media",AX614="Leve"),AND(AU614="Media",AX614="Menor"),AND(AU614="Media",AX614="Moderado"),AND(AU614="Alta",AX614="Leve"),AND(AU614="Alta",AX614="Menor")),"Moderado",IF(OR(AND(AU614="Muy Baja",AX614="Mayor"),AND(AU614="Baja",AX614="Mayor"),AND(AU614="Media",AX614="Mayor"),AND(AU614="Alta",AX614="Moderado"),AND(AU614="Alta",AX614="Mayor"),AND(AU614="Muy Alta",AX614="Leve"),AND(AU614="Muy Alta",AX614="Menor"),AND(AU614="Muy Alta",AX614="Moderado"),AND(AU614="Muy Alta",AX614="Mayor")),"Alto",IF(OR(AND(AU614="Muy Baja",AX614="Catastrófico"),AND(AU614="Baja",AX614="Catastrófico"),AND(AU614="Media",AX614="Catastrófico"),AND(AU614="Alta",AX614="Catastrófico"),AND(AU614="Muy Alta",AX614="Catastrófico")),"Extremo","")))),"")</f>
        <v>Bajo</v>
      </c>
      <c r="BA614" s="797" t="s">
        <v>257</v>
      </c>
      <c r="BB614" s="47"/>
      <c r="BC614" s="47"/>
      <c r="BD614" s="104" t="str">
        <f t="shared" si="72"/>
        <v/>
      </c>
      <c r="BE614" s="9"/>
      <c r="BF614" s="9"/>
      <c r="BG614" s="9"/>
      <c r="BH614" s="9"/>
      <c r="BI614" s="47"/>
      <c r="BJ614" s="47"/>
      <c r="BK614" s="47"/>
      <c r="BL614" s="47"/>
      <c r="BM614" s="49"/>
      <c r="BN614" s="49"/>
      <c r="BO614" s="49"/>
      <c r="BP614" s="49"/>
      <c r="BQ614" s="105" t="str">
        <f t="shared" si="73"/>
        <v/>
      </c>
      <c r="BR614" s="761" t="str">
        <f t="shared" si="74"/>
        <v/>
      </c>
      <c r="BS614" s="818" t="s">
        <v>609</v>
      </c>
      <c r="BT614" s="867" t="s">
        <v>2932</v>
      </c>
      <c r="BU614" s="867" t="s">
        <v>609</v>
      </c>
      <c r="BV614" s="870" t="s">
        <v>609</v>
      </c>
    </row>
    <row r="615" spans="1:74" ht="171.75" x14ac:dyDescent="0.25">
      <c r="A615" s="1062"/>
      <c r="B615" s="928"/>
      <c r="C615" s="1179"/>
      <c r="D615" s="828"/>
      <c r="E615" s="831"/>
      <c r="F615" s="834"/>
      <c r="G615" s="804"/>
      <c r="H615" s="837"/>
      <c r="I615" s="798"/>
      <c r="J615" s="840"/>
      <c r="K615" s="843"/>
      <c r="L615" s="804"/>
      <c r="M615" s="874"/>
      <c r="N615" s="804"/>
      <c r="O615" s="804"/>
      <c r="P615" s="868"/>
      <c r="Q615" s="880"/>
      <c r="R615" s="798"/>
      <c r="S615" s="1365"/>
      <c r="T615" s="798"/>
      <c r="U615" s="1365"/>
      <c r="V615" s="798"/>
      <c r="W615" s="1365"/>
      <c r="X615" s="864"/>
      <c r="Y615" s="1365"/>
      <c r="Z615" s="1365"/>
      <c r="AA615" s="852"/>
      <c r="AB615" s="152">
        <v>2</v>
      </c>
      <c r="AC615" s="151" t="s">
        <v>1549</v>
      </c>
      <c r="AD615" s="151">
        <v>3</v>
      </c>
      <c r="AE615" s="151" t="s">
        <v>1547</v>
      </c>
      <c r="AF615" s="147" t="str">
        <f t="shared" si="78"/>
        <v>Impacto</v>
      </c>
      <c r="AG615" s="153" t="s">
        <v>267</v>
      </c>
      <c r="AH615" s="760">
        <f t="shared" si="75"/>
        <v>0.1</v>
      </c>
      <c r="AI615" s="153" t="s">
        <v>217</v>
      </c>
      <c r="AJ615" s="760">
        <f t="shared" si="76"/>
        <v>0.15</v>
      </c>
      <c r="AK615" s="149">
        <f t="shared" si="77"/>
        <v>0.25</v>
      </c>
      <c r="AL615" s="154">
        <f>IFERROR(IF(AND(AF614="Probabilidad",AF615="Probabilidad"),(AL614-(+AL614*AK615)),IF(AF615="Probabilidad",(S614-(+S614*AK615)),IF(AF615="Impacto",AL614,""))),"")</f>
        <v>0.4</v>
      </c>
      <c r="AM615" s="154">
        <f>IFERROR(IF(AND(AF614="Impacto",AF615="Impacto"),(AM614-(+AM614*AK615)),IF(AF615="Impacto",(Y614-(Y614*AK615)),IF(AF615="Probabilidad",AM614,""))),"")</f>
        <v>0.30000000000000004</v>
      </c>
      <c r="AN615" s="155" t="s">
        <v>218</v>
      </c>
      <c r="AO615" s="155" t="s">
        <v>296</v>
      </c>
      <c r="AP615" s="155" t="s">
        <v>243</v>
      </c>
      <c r="AQ615" s="155" t="s">
        <v>244</v>
      </c>
      <c r="AR615" s="837"/>
      <c r="AS615" s="855"/>
      <c r="AT615" s="855"/>
      <c r="AU615" s="852"/>
      <c r="AV615" s="855"/>
      <c r="AW615" s="855"/>
      <c r="AX615" s="852"/>
      <c r="AY615" s="852"/>
      <c r="AZ615" s="852"/>
      <c r="BA615" s="798"/>
      <c r="BB615" s="131"/>
      <c r="BC615" s="131"/>
      <c r="BD615" s="175" t="str">
        <f t="shared" si="72"/>
        <v/>
      </c>
      <c r="BE615" s="151"/>
      <c r="BF615" s="151"/>
      <c r="BG615" s="151"/>
      <c r="BH615" s="151"/>
      <c r="BI615" s="131"/>
      <c r="BJ615" s="131"/>
      <c r="BK615" s="131"/>
      <c r="BL615" s="131"/>
      <c r="BM615" s="157"/>
      <c r="BN615" s="157"/>
      <c r="BO615" s="157"/>
      <c r="BP615" s="157"/>
      <c r="BQ615" s="158" t="str">
        <f t="shared" si="73"/>
        <v/>
      </c>
      <c r="BR615" s="762" t="str">
        <f t="shared" si="74"/>
        <v/>
      </c>
      <c r="BS615" s="819"/>
      <c r="BT615" s="868"/>
      <c r="BU615" s="868"/>
      <c r="BV615" s="871"/>
    </row>
    <row r="616" spans="1:74" ht="145.5" x14ac:dyDescent="0.25">
      <c r="A616" s="1062"/>
      <c r="B616" s="928"/>
      <c r="C616" s="1179"/>
      <c r="D616" s="828"/>
      <c r="E616" s="831"/>
      <c r="F616" s="834"/>
      <c r="G616" s="804"/>
      <c r="H616" s="837"/>
      <c r="I616" s="798"/>
      <c r="J616" s="840"/>
      <c r="K616" s="843"/>
      <c r="L616" s="804"/>
      <c r="M616" s="874"/>
      <c r="N616" s="804"/>
      <c r="O616" s="804"/>
      <c r="P616" s="868"/>
      <c r="Q616" s="880"/>
      <c r="R616" s="798"/>
      <c r="S616" s="1365"/>
      <c r="T616" s="798"/>
      <c r="U616" s="1365"/>
      <c r="V616" s="798"/>
      <c r="W616" s="1365"/>
      <c r="X616" s="864"/>
      <c r="Y616" s="1365"/>
      <c r="Z616" s="1365"/>
      <c r="AA616" s="852"/>
      <c r="AB616" s="152">
        <v>3</v>
      </c>
      <c r="AC616" s="151" t="s">
        <v>1550</v>
      </c>
      <c r="AD616" s="151">
        <v>2</v>
      </c>
      <c r="AE616" s="151" t="s">
        <v>1552</v>
      </c>
      <c r="AF616" s="147" t="str">
        <f t="shared" si="78"/>
        <v>Probabilidad</v>
      </c>
      <c r="AG616" s="153" t="s">
        <v>216</v>
      </c>
      <c r="AH616" s="760">
        <f t="shared" si="75"/>
        <v>0.25</v>
      </c>
      <c r="AI616" s="153" t="s">
        <v>217</v>
      </c>
      <c r="AJ616" s="760">
        <f t="shared" si="76"/>
        <v>0.15</v>
      </c>
      <c r="AK616" s="149">
        <f t="shared" si="77"/>
        <v>0.4</v>
      </c>
      <c r="AL616" s="154">
        <f>IFERROR(IF(AND(AF615="Probabilidad",AF616="Probabilidad"),(AL615-(+AL615*AK616)),IF(AND(AF615="Impacto",AF616="Probabilidad"),(AL614-(+AL614*AK616)),IF(AF616="Impacto",AL615,""))),"")</f>
        <v>0.24</v>
      </c>
      <c r="AM616" s="154">
        <f>IFERROR(IF(AND(AF615="Impacto",AF616="Impacto"),(AM615-(+AM615*AK616)),IF(AND(AF615="Probabilidad",AF616="Impacto"),(AM614-(+AM614*AK616)),IF(AF616="Probabilidad",AM615,""))),"")</f>
        <v>0.30000000000000004</v>
      </c>
      <c r="AN616" s="155" t="s">
        <v>218</v>
      </c>
      <c r="AO616" s="155" t="s">
        <v>475</v>
      </c>
      <c r="AP616" s="155" t="s">
        <v>243</v>
      </c>
      <c r="AQ616" s="155" t="s">
        <v>221</v>
      </c>
      <c r="AR616" s="837"/>
      <c r="AS616" s="855"/>
      <c r="AT616" s="855"/>
      <c r="AU616" s="852"/>
      <c r="AV616" s="855"/>
      <c r="AW616" s="855"/>
      <c r="AX616" s="852"/>
      <c r="AY616" s="852"/>
      <c r="AZ616" s="852"/>
      <c r="BA616" s="798"/>
      <c r="BB616" s="131"/>
      <c r="BC616" s="131"/>
      <c r="BD616" s="175" t="str">
        <f t="shared" si="72"/>
        <v/>
      </c>
      <c r="BE616" s="151"/>
      <c r="BF616" s="151"/>
      <c r="BG616" s="151"/>
      <c r="BH616" s="151"/>
      <c r="BI616" s="131"/>
      <c r="BJ616" s="131"/>
      <c r="BK616" s="131"/>
      <c r="BL616" s="131"/>
      <c r="BM616" s="157"/>
      <c r="BN616" s="157"/>
      <c r="BO616" s="157"/>
      <c r="BP616" s="157"/>
      <c r="BQ616" s="158" t="str">
        <f t="shared" si="73"/>
        <v/>
      </c>
      <c r="BR616" s="762" t="str">
        <f t="shared" si="74"/>
        <v/>
      </c>
      <c r="BS616" s="819"/>
      <c r="BT616" s="868"/>
      <c r="BU616" s="868"/>
      <c r="BV616" s="871"/>
    </row>
    <row r="617" spans="1:74" ht="120" x14ac:dyDescent="0.25">
      <c r="A617" s="1062"/>
      <c r="B617" s="928"/>
      <c r="C617" s="1179"/>
      <c r="D617" s="828"/>
      <c r="E617" s="831"/>
      <c r="F617" s="834"/>
      <c r="G617" s="804"/>
      <c r="H617" s="837"/>
      <c r="I617" s="798"/>
      <c r="J617" s="840"/>
      <c r="K617" s="843"/>
      <c r="L617" s="804"/>
      <c r="M617" s="874"/>
      <c r="N617" s="804"/>
      <c r="O617" s="804"/>
      <c r="P617" s="868"/>
      <c r="Q617" s="880"/>
      <c r="R617" s="798"/>
      <c r="S617" s="1365"/>
      <c r="T617" s="798"/>
      <c r="U617" s="1365"/>
      <c r="V617" s="798"/>
      <c r="W617" s="1365"/>
      <c r="X617" s="864"/>
      <c r="Y617" s="1365"/>
      <c r="Z617" s="1365"/>
      <c r="AA617" s="852"/>
      <c r="AB617" s="152">
        <v>4</v>
      </c>
      <c r="AC617" s="151" t="s">
        <v>1553</v>
      </c>
      <c r="AD617" s="151">
        <v>1</v>
      </c>
      <c r="AE617" s="151" t="s">
        <v>1554</v>
      </c>
      <c r="AF617" s="147" t="str">
        <f t="shared" si="78"/>
        <v>Probabilidad</v>
      </c>
      <c r="AG617" s="153" t="s">
        <v>286</v>
      </c>
      <c r="AH617" s="760">
        <f t="shared" si="75"/>
        <v>0.15</v>
      </c>
      <c r="AI617" s="153" t="s">
        <v>217</v>
      </c>
      <c r="AJ617" s="760">
        <f t="shared" si="76"/>
        <v>0.15</v>
      </c>
      <c r="AK617" s="149">
        <f t="shared" si="77"/>
        <v>0.3</v>
      </c>
      <c r="AL617" s="154">
        <f>IFERROR(IF(AND(AF616="Probabilidad",AF617="Probabilidad"),(AL616-(+AL616*AK617)),IF(AND(AF616="Impacto",AF617="Probabilidad"),(AL615-(+AL615*AK617)),IF(AF617="Impacto",AL616,""))),"")</f>
        <v>0.16799999999999998</v>
      </c>
      <c r="AM617" s="174">
        <f>IFERROR(IF(AND(AF616="Impacto",AF617="Impacto"),(AM616-(+AM616*AK617)),IF(AND(AF616="Probabilidad",AF617="Impacto"),(AM615-(+AM615*AK617)),IF(AF617="Probabilidad",AM616,""))),"")</f>
        <v>0.30000000000000004</v>
      </c>
      <c r="AN617" s="155" t="s">
        <v>952</v>
      </c>
      <c r="AO617" s="155" t="s">
        <v>247</v>
      </c>
      <c r="AP617" s="155" t="s">
        <v>243</v>
      </c>
      <c r="AQ617" s="155" t="s">
        <v>221</v>
      </c>
      <c r="AR617" s="837"/>
      <c r="AS617" s="855"/>
      <c r="AT617" s="855"/>
      <c r="AU617" s="852"/>
      <c r="AV617" s="855"/>
      <c r="AW617" s="855"/>
      <c r="AX617" s="852"/>
      <c r="AY617" s="852"/>
      <c r="AZ617" s="852"/>
      <c r="BA617" s="798"/>
      <c r="BB617" s="131"/>
      <c r="BC617" s="131"/>
      <c r="BD617" s="175" t="str">
        <f t="shared" si="72"/>
        <v/>
      </c>
      <c r="BE617" s="151"/>
      <c r="BF617" s="151"/>
      <c r="BG617" s="151"/>
      <c r="BH617" s="151"/>
      <c r="BI617" s="131"/>
      <c r="BJ617" s="131"/>
      <c r="BK617" s="131"/>
      <c r="BL617" s="131"/>
      <c r="BM617" s="157"/>
      <c r="BN617" s="157"/>
      <c r="BO617" s="157"/>
      <c r="BP617" s="157"/>
      <c r="BQ617" s="158" t="str">
        <f t="shared" si="73"/>
        <v/>
      </c>
      <c r="BR617" s="762" t="str">
        <f t="shared" si="74"/>
        <v/>
      </c>
      <c r="BS617" s="819"/>
      <c r="BT617" s="868"/>
      <c r="BU617" s="868"/>
      <c r="BV617" s="871"/>
    </row>
    <row r="618" spans="1:74" x14ac:dyDescent="0.25">
      <c r="A618" s="1062"/>
      <c r="B618" s="928"/>
      <c r="C618" s="1179"/>
      <c r="D618" s="828"/>
      <c r="E618" s="831"/>
      <c r="F618" s="834"/>
      <c r="G618" s="804"/>
      <c r="H618" s="837"/>
      <c r="I618" s="798"/>
      <c r="J618" s="840"/>
      <c r="K618" s="843"/>
      <c r="L618" s="804"/>
      <c r="M618" s="874"/>
      <c r="N618" s="804"/>
      <c r="O618" s="804"/>
      <c r="P618" s="868"/>
      <c r="Q618" s="880"/>
      <c r="R618" s="798"/>
      <c r="S618" s="1365"/>
      <c r="T618" s="798"/>
      <c r="U618" s="1365"/>
      <c r="V618" s="798"/>
      <c r="W618" s="1365"/>
      <c r="X618" s="864"/>
      <c r="Y618" s="1365"/>
      <c r="Z618" s="1365"/>
      <c r="AA618" s="852"/>
      <c r="AB618" s="152">
        <v>5</v>
      </c>
      <c r="AC618" s="151"/>
      <c r="AD618" s="151"/>
      <c r="AE618" s="151"/>
      <c r="AF618" s="147" t="str">
        <f t="shared" si="78"/>
        <v/>
      </c>
      <c r="AG618" s="153"/>
      <c r="AH618" s="760" t="str">
        <f t="shared" si="75"/>
        <v/>
      </c>
      <c r="AI618" s="153"/>
      <c r="AJ618" s="760" t="str">
        <f t="shared" si="76"/>
        <v/>
      </c>
      <c r="AK618" s="149" t="str">
        <f t="shared" si="77"/>
        <v/>
      </c>
      <c r="AL618" s="154" t="str">
        <f>IFERROR(IF(AND(AF617="Probabilidad",AF618="Probabilidad"),(AL617-(+AL617*AK618)),IF(AND(AF617="Impacto",AF618="Probabilidad"),(AL616-(+AL616*AK618)),IF(AF618="Impacto",AL617,""))),"")</f>
        <v/>
      </c>
      <c r="AM618" s="154" t="str">
        <f>IFERROR(IF(AND(AF617="Impacto",AF618="Impacto"),(AM617-(+AM617*AK618)),IF(AND(AF617="Probabilidad",AF618="Impacto"),(AM616-(+AM616*AK618)),IF(AF618="Probabilidad",AM617,""))),"")</f>
        <v/>
      </c>
      <c r="AN618" s="155"/>
      <c r="AO618" s="155"/>
      <c r="AP618" s="155"/>
      <c r="AQ618" s="155"/>
      <c r="AR618" s="837"/>
      <c r="AS618" s="855"/>
      <c r="AT618" s="855"/>
      <c r="AU618" s="852"/>
      <c r="AV618" s="855"/>
      <c r="AW618" s="855"/>
      <c r="AX618" s="852"/>
      <c r="AY618" s="852"/>
      <c r="AZ618" s="852"/>
      <c r="BA618" s="798"/>
      <c r="BB618" s="131"/>
      <c r="BC618" s="131"/>
      <c r="BD618" s="175" t="str">
        <f t="shared" si="72"/>
        <v/>
      </c>
      <c r="BE618" s="151"/>
      <c r="BF618" s="151"/>
      <c r="BG618" s="151"/>
      <c r="BH618" s="151"/>
      <c r="BI618" s="131"/>
      <c r="BJ618" s="131"/>
      <c r="BK618" s="131"/>
      <c r="BL618" s="131"/>
      <c r="BM618" s="157"/>
      <c r="BN618" s="157"/>
      <c r="BO618" s="157"/>
      <c r="BP618" s="157"/>
      <c r="BQ618" s="158" t="str">
        <f t="shared" si="73"/>
        <v/>
      </c>
      <c r="BR618" s="762" t="str">
        <f t="shared" si="74"/>
        <v/>
      </c>
      <c r="BS618" s="819"/>
      <c r="BT618" s="868"/>
      <c r="BU618" s="868"/>
      <c r="BV618" s="871"/>
    </row>
    <row r="619" spans="1:74" ht="15.75" thickBot="1" x14ac:dyDescent="0.3">
      <c r="A619" s="1062"/>
      <c r="B619" s="928"/>
      <c r="C619" s="1179"/>
      <c r="D619" s="829"/>
      <c r="E619" s="832"/>
      <c r="F619" s="835"/>
      <c r="G619" s="805"/>
      <c r="H619" s="838"/>
      <c r="I619" s="799"/>
      <c r="J619" s="841"/>
      <c r="K619" s="844"/>
      <c r="L619" s="805"/>
      <c r="M619" s="875"/>
      <c r="N619" s="805"/>
      <c r="O619" s="805"/>
      <c r="P619" s="869"/>
      <c r="Q619" s="881"/>
      <c r="R619" s="799"/>
      <c r="S619" s="1366"/>
      <c r="T619" s="799"/>
      <c r="U619" s="1366"/>
      <c r="V619" s="799"/>
      <c r="W619" s="1366"/>
      <c r="X619" s="865"/>
      <c r="Y619" s="1366"/>
      <c r="Z619" s="1366"/>
      <c r="AA619" s="853"/>
      <c r="AB619" s="164">
        <v>6</v>
      </c>
      <c r="AC619" s="162"/>
      <c r="AD619" s="162"/>
      <c r="AE619" s="162"/>
      <c r="AF619" s="177" t="str">
        <f t="shared" si="78"/>
        <v/>
      </c>
      <c r="AG619" s="165"/>
      <c r="AH619" s="763" t="str">
        <f t="shared" si="75"/>
        <v/>
      </c>
      <c r="AI619" s="165"/>
      <c r="AJ619" s="763" t="str">
        <f t="shared" si="76"/>
        <v/>
      </c>
      <c r="AK619" s="166" t="str">
        <f t="shared" si="77"/>
        <v/>
      </c>
      <c r="AL619" s="154" t="str">
        <f>IFERROR(IF(AND(AF618="Probabilidad",AF619="Probabilidad"),(AL618-(+AL618*AK619)),IF(AND(AF618="Impacto",AF619="Probabilidad"),(AL617-(+AL617*AK619)),IF(AF619="Impacto",AL618,""))),"")</f>
        <v/>
      </c>
      <c r="AM619" s="154" t="str">
        <f>IFERROR(IF(AND(AF618="Impacto",AF619="Impacto"),(AM618-(+AM618*AK619)),IF(AND(AF618="Probabilidad",AF619="Impacto"),(AM617-(+AM617*AK619)),IF(AF619="Probabilidad",AM618,""))),"")</f>
        <v/>
      </c>
      <c r="AN619" s="52"/>
      <c r="AO619" s="52"/>
      <c r="AP619" s="52"/>
      <c r="AQ619" s="52"/>
      <c r="AR619" s="838"/>
      <c r="AS619" s="856"/>
      <c r="AT619" s="856"/>
      <c r="AU619" s="853"/>
      <c r="AV619" s="856"/>
      <c r="AW619" s="856"/>
      <c r="AX619" s="853"/>
      <c r="AY619" s="853"/>
      <c r="AZ619" s="853"/>
      <c r="BA619" s="799"/>
      <c r="BB619" s="169"/>
      <c r="BC619" s="169"/>
      <c r="BD619" s="178" t="str">
        <f t="shared" si="72"/>
        <v/>
      </c>
      <c r="BE619" s="162"/>
      <c r="BF619" s="162"/>
      <c r="BG619" s="162"/>
      <c r="BH619" s="162"/>
      <c r="BI619" s="169"/>
      <c r="BJ619" s="169"/>
      <c r="BK619" s="169"/>
      <c r="BL619" s="169"/>
      <c r="BM619" s="170"/>
      <c r="BN619" s="170"/>
      <c r="BO619" s="170"/>
      <c r="BP619" s="170"/>
      <c r="BQ619" s="171" t="str">
        <f t="shared" si="73"/>
        <v/>
      </c>
      <c r="BR619" s="764" t="str">
        <f t="shared" si="74"/>
        <v/>
      </c>
      <c r="BS619" s="820"/>
      <c r="BT619" s="869"/>
      <c r="BU619" s="869"/>
      <c r="BV619" s="872"/>
    </row>
    <row r="620" spans="1:74" ht="172.5" customHeight="1" thickBot="1" x14ac:dyDescent="0.3">
      <c r="A620" s="1062" t="s">
        <v>1150</v>
      </c>
      <c r="B620" s="928" t="s">
        <v>202</v>
      </c>
      <c r="C620" s="1179" t="s">
        <v>2202</v>
      </c>
      <c r="D620" s="1086" t="s">
        <v>1533</v>
      </c>
      <c r="E620" s="1086" t="s">
        <v>1152</v>
      </c>
      <c r="F620" s="834">
        <v>1</v>
      </c>
      <c r="G620" s="867" t="s">
        <v>2203</v>
      </c>
      <c r="H620" s="836" t="s">
        <v>1377</v>
      </c>
      <c r="I620" s="797" t="s">
        <v>1347</v>
      </c>
      <c r="J620" s="839" t="s">
        <v>3072</v>
      </c>
      <c r="K620" s="842" t="s">
        <v>324</v>
      </c>
      <c r="L620" s="803" t="s">
        <v>618</v>
      </c>
      <c r="M620" s="873" t="s">
        <v>1535</v>
      </c>
      <c r="N620" s="803" t="s">
        <v>2204</v>
      </c>
      <c r="O620" s="803" t="s">
        <v>2205</v>
      </c>
      <c r="P620" s="867" t="s">
        <v>609</v>
      </c>
      <c r="Q620" s="879" t="s">
        <v>609</v>
      </c>
      <c r="R620" s="797" t="s">
        <v>353</v>
      </c>
      <c r="S620" s="1364">
        <f>IF(R620="Muy Alta",100%,IF(R620="Alta",80%,IF(R620="Media",60%,IF(R620="Baja",40%,IF(R620="Muy Baja",20%,"")))))</f>
        <v>0.8</v>
      </c>
      <c r="T620" s="797" t="s">
        <v>328</v>
      </c>
      <c r="U620" s="1364">
        <f>IF(T620="Catastrófico",100%,IF(T620="Mayor",80%,IF(T620="Moderado",60%,IF(T620="Menor",40%,IF(T620="Leve",20%,"")))))</f>
        <v>0.2</v>
      </c>
      <c r="V620" s="797" t="s">
        <v>424</v>
      </c>
      <c r="W620" s="1364">
        <f>IF(V620="Catastrófico",100%,IF(V620="Mayor",80%,IF(V620="Moderado",60%,IF(V620="Menor",40%,IF(V620="Leve",20%,"")))))</f>
        <v>0.8</v>
      </c>
      <c r="X620" s="863" t="str">
        <f>IF(Y620=100%,"Catastrófico",IF(Y620=80%,"Mayor",IF(Y620=60%,"Moderado",IF(Y620=40%,"Menor",IF(Y620=20%,"Leve","")))))</f>
        <v>Mayor</v>
      </c>
      <c r="Y620" s="1364">
        <f>IF(AND(U620="",W620=""),"",MAX(U620,W620))</f>
        <v>0.8</v>
      </c>
      <c r="Z620" s="1364" t="str">
        <f>CONCATENATE(R620,X620)</f>
        <v>AltaMayor</v>
      </c>
      <c r="AA620" s="845" t="str">
        <f>IF(Z620="Muy AltaLeve","Alto",IF(Z620="Muy AltaMenor","Alto",IF(Z620="Muy AltaModerado","Alto",IF(Z620="Muy AltaMayor","Alto",IF(Z620="Muy AltaCatastrófico","Extremo",IF(Z620="AltaLeve","Moderado",IF(Z620="AltaMenor","Moderado",IF(Z620="AltaModerado","Alto",IF(Z620="AltaMayor","Alto",IF(Z620="AltaCatastrófico","Extremo",IF(Z620="MediaLeve","Moderado",IF(Z620="MediaMenor","Moderado",IF(Z620="MediaModerado","Moderado",IF(Z620="MediaMayor","Alto",IF(Z620="MediaCatastrófico","Extremo",IF(Z620="BajaLeve","Bajo",IF(Z620="BajaMenor","Moderado",IF(Z620="BajaModerado","Moderado",IF(Z620="BajaMayor","Alto",IF(Z620="BajaCatastrófico","Extremo",IF(Z620="Muy BajaLeve","Bajo",IF(Z620="Muy BajaMenor","Bajo",IF(Z620="Muy BajaModerado","Moderado",IF(Z620="Muy BajaMayor","Alto",IF(Z620="Muy BajaCatastrófico","Extremo","")))))))))))))))))))))))))</f>
        <v>Alto</v>
      </c>
      <c r="AB620" s="98">
        <v>1</v>
      </c>
      <c r="AC620" s="9" t="s">
        <v>2206</v>
      </c>
      <c r="AD620" s="9">
        <v>1</v>
      </c>
      <c r="AE620" s="9" t="s">
        <v>1875</v>
      </c>
      <c r="AF620" s="147" t="str">
        <f t="shared" si="78"/>
        <v>Probabilidad</v>
      </c>
      <c r="AG620" s="10" t="s">
        <v>286</v>
      </c>
      <c r="AH620" s="760">
        <f t="shared" si="75"/>
        <v>0.15</v>
      </c>
      <c r="AI620" s="10" t="s">
        <v>217</v>
      </c>
      <c r="AJ620" s="760">
        <f t="shared" si="76"/>
        <v>0.15</v>
      </c>
      <c r="AK620" s="149">
        <f t="shared" si="77"/>
        <v>0.3</v>
      </c>
      <c r="AL620" s="101">
        <f>IFERROR(IF(AF620="Probabilidad",(S620-(+S620*AK620)),IF(AF620="Impacto",S620,"")),"")</f>
        <v>0.56000000000000005</v>
      </c>
      <c r="AM620" s="101">
        <f>IFERROR(IF(AF620="Impacto",(Y620-(+Y620*AK620)),IF(AF620="Probabilidad",Y620,"")),"")</f>
        <v>0.8</v>
      </c>
      <c r="AN620" s="51" t="s">
        <v>952</v>
      </c>
      <c r="AO620" s="51" t="s">
        <v>296</v>
      </c>
      <c r="AP620" s="51" t="s">
        <v>243</v>
      </c>
      <c r="AQ620" s="51" t="s">
        <v>221</v>
      </c>
      <c r="AR620" s="866" t="s">
        <v>2207</v>
      </c>
      <c r="AS620" s="854">
        <f>S620</f>
        <v>0.8</v>
      </c>
      <c r="AT620" s="854">
        <f>IF(AL620="","",MIN(AL620:AL625))</f>
        <v>8.4671999999999997E-2</v>
      </c>
      <c r="AU620" s="851" t="str">
        <f>IFERROR(IF(AT620="","",IF(AT620&lt;=0.2,"Muy Baja",IF(AT620&lt;=0.4,"Baja",IF(AT620&lt;=0.6,"Media",IF(AT620&lt;=0.8,"Alta","Muy Alta"))))),"")</f>
        <v>Muy Baja</v>
      </c>
      <c r="AV620" s="854">
        <f>Y620</f>
        <v>0.8</v>
      </c>
      <c r="AW620" s="854">
        <f>IF(AM620="","",MIN(AM620:AM625))</f>
        <v>0.60000000000000009</v>
      </c>
      <c r="AX620" s="851" t="str">
        <f>IFERROR(IF(AW620="","",IF(AW620&lt;=0.2,"Leve",IF(AW620&lt;=0.4,"Menor",IF(AW620&lt;=0.6,"Moderado",IF(AW620&lt;=0.8,"Mayor","Catastrófico"))))),"")</f>
        <v>Moderado</v>
      </c>
      <c r="AY620" s="851" t="str">
        <f>AA620</f>
        <v>Alto</v>
      </c>
      <c r="AZ620" s="851" t="str">
        <f>IFERROR(IF(OR(AND(AU620="Muy Baja",AX620="Leve"),AND(AU620="Muy Baja",AX620="Menor"),AND(AU620="Baja",AX620="Leve")),"Bajo",IF(OR(AND(AU620="Muy baja",AX620="Moderado"),AND(AU620="Baja",AX620="Menor"),AND(AU620="Baja",AX620="Moderado"),AND(AU620="Media",AX620="Leve"),AND(AU620="Media",AX620="Menor"),AND(AU620="Media",AX620="Moderado"),AND(AU620="Alta",AX620="Leve"),AND(AU620="Alta",AX620="Menor")),"Moderado",IF(OR(AND(AU620="Muy Baja",AX620="Mayor"),AND(AU620="Baja",AX620="Mayor"),AND(AU620="Media",AX620="Mayor"),AND(AU620="Alta",AX620="Moderado"),AND(AU620="Alta",AX620="Mayor"),AND(AU620="Muy Alta",AX620="Leve"),AND(AU620="Muy Alta",AX620="Menor"),AND(AU620="Muy Alta",AX620="Moderado"),AND(AU620="Muy Alta",AX620="Mayor")),"Alto",IF(OR(AND(AU620="Muy Baja",AX620="Catastrófico"),AND(AU620="Baja",AX620="Catastrófico"),AND(AU620="Media",AX620="Catastrófico"),AND(AU620="Alta",AX620="Catastrófico"),AND(AU620="Muy Alta",AX620="Catastrófico")),"Extremo","")))),"")</f>
        <v>Moderado</v>
      </c>
      <c r="BA620" s="797" t="s">
        <v>223</v>
      </c>
      <c r="BB620" s="218" t="s">
        <v>2208</v>
      </c>
      <c r="BC620" s="218" t="s">
        <v>2209</v>
      </c>
      <c r="BD620" s="103">
        <f>IF(SUM(BE620:BH620)=0,"",SUM(BE620:BH620))</f>
        <v>4</v>
      </c>
      <c r="BE620" s="50">
        <v>1</v>
      </c>
      <c r="BF620" s="50">
        <v>1</v>
      </c>
      <c r="BG620" s="50">
        <v>1</v>
      </c>
      <c r="BH620" s="50">
        <v>1</v>
      </c>
      <c r="BI620" s="47" t="s">
        <v>1885</v>
      </c>
      <c r="BJ620" s="47" t="s">
        <v>2210</v>
      </c>
      <c r="BK620" s="47" t="s">
        <v>2933</v>
      </c>
      <c r="BL620" s="47" t="s">
        <v>2934</v>
      </c>
      <c r="BM620" s="49">
        <v>1</v>
      </c>
      <c r="BN620" s="49"/>
      <c r="BO620" s="49"/>
      <c r="BP620" s="49"/>
      <c r="BQ620" s="105">
        <f>IF(SUM(BM620:BP620)=0,"",SUM(BM620:BP620))</f>
        <v>1</v>
      </c>
      <c r="BR620" s="761">
        <f>IF(ISERROR(BQ620/BD620),"",(BQ620/BD620))</f>
        <v>0.25</v>
      </c>
      <c r="BS620" s="818" t="s">
        <v>609</v>
      </c>
      <c r="BT620" s="867" t="s">
        <v>2901</v>
      </c>
      <c r="BU620" s="867" t="s">
        <v>609</v>
      </c>
      <c r="BV620" s="870" t="s">
        <v>609</v>
      </c>
    </row>
    <row r="621" spans="1:74" ht="135" x14ac:dyDescent="0.25">
      <c r="A621" s="1062"/>
      <c r="B621" s="928"/>
      <c r="C621" s="1179"/>
      <c r="D621" s="1086"/>
      <c r="E621" s="1086"/>
      <c r="F621" s="834"/>
      <c r="G621" s="868"/>
      <c r="H621" s="837"/>
      <c r="I621" s="798"/>
      <c r="J621" s="840"/>
      <c r="K621" s="843"/>
      <c r="L621" s="804"/>
      <c r="M621" s="874"/>
      <c r="N621" s="804"/>
      <c r="O621" s="804"/>
      <c r="P621" s="868"/>
      <c r="Q621" s="880"/>
      <c r="R621" s="798"/>
      <c r="S621" s="1365"/>
      <c r="T621" s="798"/>
      <c r="U621" s="1365"/>
      <c r="V621" s="798"/>
      <c r="W621" s="1365"/>
      <c r="X621" s="864"/>
      <c r="Y621" s="1365"/>
      <c r="Z621" s="1365"/>
      <c r="AA621" s="846"/>
      <c r="AB621" s="152">
        <v>2</v>
      </c>
      <c r="AC621" s="132" t="s">
        <v>1709</v>
      </c>
      <c r="AD621" s="132">
        <v>4.5</v>
      </c>
      <c r="AE621" s="151" t="s">
        <v>1710</v>
      </c>
      <c r="AF621" s="147" t="str">
        <f t="shared" si="78"/>
        <v>Probabilidad</v>
      </c>
      <c r="AG621" s="153" t="s">
        <v>216</v>
      </c>
      <c r="AH621" s="760">
        <f t="shared" si="75"/>
        <v>0.25</v>
      </c>
      <c r="AI621" s="153" t="s">
        <v>217</v>
      </c>
      <c r="AJ621" s="760">
        <f t="shared" si="76"/>
        <v>0.15</v>
      </c>
      <c r="AK621" s="149">
        <f t="shared" si="77"/>
        <v>0.4</v>
      </c>
      <c r="AL621" s="154">
        <f>IFERROR(IF(AND(AF620="Probabilidad",AF621="Probabilidad"),(AL620-(+AL620*AK621)),IF(AF621="Probabilidad",(S620-(+S620*AK621)),IF(AF621="Impacto",AL620,""))),"")</f>
        <v>0.33600000000000002</v>
      </c>
      <c r="AM621" s="154">
        <f>IFERROR(IF(AND(AF620="Impacto",AF621="Impacto"),(AM620-(+AM620*AK621)),IF(AF621="Impacto",(Y620-(+Y620*AK621)),IF(AF621="Probabilidad",AM620,""))),"")</f>
        <v>0.8</v>
      </c>
      <c r="AN621" s="155" t="s">
        <v>952</v>
      </c>
      <c r="AO621" s="155" t="s">
        <v>247</v>
      </c>
      <c r="AP621" s="155" t="s">
        <v>243</v>
      </c>
      <c r="AQ621" s="155" t="s">
        <v>221</v>
      </c>
      <c r="AR621" s="837"/>
      <c r="AS621" s="855"/>
      <c r="AT621" s="855"/>
      <c r="AU621" s="852"/>
      <c r="AV621" s="855"/>
      <c r="AW621" s="855"/>
      <c r="AX621" s="852"/>
      <c r="AY621" s="852"/>
      <c r="AZ621" s="852"/>
      <c r="BA621" s="798"/>
      <c r="BB621" s="130" t="s">
        <v>2211</v>
      </c>
      <c r="BC621" s="130" t="s">
        <v>2212</v>
      </c>
      <c r="BD621" s="150">
        <f t="shared" ref="BD621:BD684" si="79">IF(SUM(BE621:BH621)=0,"",SUM(BE621:BH621))</f>
        <v>2</v>
      </c>
      <c r="BE621" s="156"/>
      <c r="BF621" s="156">
        <v>1</v>
      </c>
      <c r="BG621" s="156"/>
      <c r="BH621" s="156">
        <v>1</v>
      </c>
      <c r="BI621" s="131" t="s">
        <v>1885</v>
      </c>
      <c r="BJ621" s="131" t="s">
        <v>2210</v>
      </c>
      <c r="BK621" s="131" t="s">
        <v>2935</v>
      </c>
      <c r="BL621" s="47" t="s">
        <v>2934</v>
      </c>
      <c r="BM621" s="157"/>
      <c r="BN621" s="157"/>
      <c r="BO621" s="157"/>
      <c r="BP621" s="157"/>
      <c r="BQ621" s="158" t="str">
        <f>IF(SUM(BM621:BP621)=0,"",SUM(BM621:BP621))</f>
        <v/>
      </c>
      <c r="BR621" s="762" t="str">
        <f>IF(ISERROR(BQ621/BD621),"",(BQ621/BD621))</f>
        <v/>
      </c>
      <c r="BS621" s="819"/>
      <c r="BT621" s="868"/>
      <c r="BU621" s="868"/>
      <c r="BV621" s="871"/>
    </row>
    <row r="622" spans="1:74" ht="171.75" x14ac:dyDescent="0.25">
      <c r="A622" s="1062"/>
      <c r="B622" s="928"/>
      <c r="C622" s="1179"/>
      <c r="D622" s="1086"/>
      <c r="E622" s="1086"/>
      <c r="F622" s="834"/>
      <c r="G622" s="868"/>
      <c r="H622" s="837"/>
      <c r="I622" s="798"/>
      <c r="J622" s="840"/>
      <c r="K622" s="843"/>
      <c r="L622" s="804"/>
      <c r="M622" s="874"/>
      <c r="N622" s="804"/>
      <c r="O622" s="804"/>
      <c r="P622" s="868"/>
      <c r="Q622" s="880"/>
      <c r="R622" s="798"/>
      <c r="S622" s="1365"/>
      <c r="T622" s="798"/>
      <c r="U622" s="1365"/>
      <c r="V622" s="798"/>
      <c r="W622" s="1365"/>
      <c r="X622" s="864"/>
      <c r="Y622" s="1365"/>
      <c r="Z622" s="1365"/>
      <c r="AA622" s="846"/>
      <c r="AB622" s="152">
        <v>3</v>
      </c>
      <c r="AC622" s="132" t="s">
        <v>1927</v>
      </c>
      <c r="AD622" s="132">
        <v>5</v>
      </c>
      <c r="AE622" s="132" t="s">
        <v>1929</v>
      </c>
      <c r="AF622" s="147" t="str">
        <f t="shared" si="78"/>
        <v>Probabilidad</v>
      </c>
      <c r="AG622" s="153" t="s">
        <v>216</v>
      </c>
      <c r="AH622" s="760">
        <f t="shared" si="75"/>
        <v>0.25</v>
      </c>
      <c r="AI622" s="153" t="s">
        <v>217</v>
      </c>
      <c r="AJ622" s="760">
        <f t="shared" si="76"/>
        <v>0.15</v>
      </c>
      <c r="AK622" s="149">
        <f t="shared" si="77"/>
        <v>0.4</v>
      </c>
      <c r="AL622" s="154">
        <f>IFERROR(IF(AND(AF621="Probabilidad",AF622="Probabilidad"),(AL621-(+AL621*AK622)),IF(AND(AF621="Impacto",AF622="Probabilidad"),(AL620-(+AL620*AK622)),IF(AF622="Impacto",AL621,""))),"")</f>
        <v>0.2016</v>
      </c>
      <c r="AM622" s="154">
        <f>IFERROR(IF(AND(AF621="Impacto",AF622="Impacto"),(AM621-(+AM621*AK622)),IF(AND(AF621="Probabilidad",AF622="Impacto"),(AM620-(+AM620*AK622)),IF(AF622="Probabilidad",AM621,""))),"")</f>
        <v>0.8</v>
      </c>
      <c r="AN622" s="155" t="s">
        <v>952</v>
      </c>
      <c r="AO622" s="155" t="s">
        <v>296</v>
      </c>
      <c r="AP622" s="155" t="s">
        <v>243</v>
      </c>
      <c r="AQ622" s="155" t="s">
        <v>221</v>
      </c>
      <c r="AR622" s="837"/>
      <c r="AS622" s="855"/>
      <c r="AT622" s="855"/>
      <c r="AU622" s="852"/>
      <c r="AV622" s="855"/>
      <c r="AW622" s="855"/>
      <c r="AX622" s="852"/>
      <c r="AY622" s="852"/>
      <c r="AZ622" s="852"/>
      <c r="BA622" s="798"/>
      <c r="BB622" s="130"/>
      <c r="BC622" s="130"/>
      <c r="BD622" s="150" t="str">
        <f t="shared" si="79"/>
        <v/>
      </c>
      <c r="BE622" s="156"/>
      <c r="BF622" s="156"/>
      <c r="BG622" s="156"/>
      <c r="BH622" s="156"/>
      <c r="BI622" s="131"/>
      <c r="BJ622" s="131"/>
      <c r="BK622" s="131"/>
      <c r="BL622" s="131"/>
      <c r="BM622" s="157"/>
      <c r="BN622" s="157"/>
      <c r="BO622" s="157"/>
      <c r="BP622" s="157"/>
      <c r="BQ622" s="158" t="str">
        <f t="shared" ref="BQ622:BQ685" si="80">IF(SUM(BM622:BP622)=0,"",SUM(BM622:BP622))</f>
        <v/>
      </c>
      <c r="BR622" s="762" t="str">
        <f t="shared" ref="BR622:BR685" si="81">IF(ISERROR(BQ622/BD622),"",(BQ622/BD622))</f>
        <v/>
      </c>
      <c r="BS622" s="819"/>
      <c r="BT622" s="868"/>
      <c r="BU622" s="868"/>
      <c r="BV622" s="871"/>
    </row>
    <row r="623" spans="1:74" ht="171.75" x14ac:dyDescent="0.25">
      <c r="A623" s="1062"/>
      <c r="B623" s="928"/>
      <c r="C623" s="1179"/>
      <c r="D623" s="1086"/>
      <c r="E623" s="1086"/>
      <c r="F623" s="834"/>
      <c r="G623" s="868"/>
      <c r="H623" s="837"/>
      <c r="I623" s="798"/>
      <c r="J623" s="840"/>
      <c r="K623" s="843"/>
      <c r="L623" s="804"/>
      <c r="M623" s="874"/>
      <c r="N623" s="804"/>
      <c r="O623" s="804"/>
      <c r="P623" s="868"/>
      <c r="Q623" s="880"/>
      <c r="R623" s="798"/>
      <c r="S623" s="1365"/>
      <c r="T623" s="798"/>
      <c r="U623" s="1365"/>
      <c r="V623" s="798"/>
      <c r="W623" s="1365"/>
      <c r="X623" s="864"/>
      <c r="Y623" s="1365"/>
      <c r="Z623" s="1365"/>
      <c r="AA623" s="846"/>
      <c r="AB623" s="152">
        <v>4</v>
      </c>
      <c r="AC623" s="151" t="s">
        <v>2213</v>
      </c>
      <c r="AD623" s="151" t="s">
        <v>667</v>
      </c>
      <c r="AE623" s="151" t="s">
        <v>1929</v>
      </c>
      <c r="AF623" s="147" t="str">
        <f t="shared" si="78"/>
        <v>Impacto</v>
      </c>
      <c r="AG623" s="153" t="s">
        <v>267</v>
      </c>
      <c r="AH623" s="760">
        <f t="shared" si="75"/>
        <v>0.1</v>
      </c>
      <c r="AI623" s="153" t="s">
        <v>217</v>
      </c>
      <c r="AJ623" s="760">
        <f t="shared" si="76"/>
        <v>0.15</v>
      </c>
      <c r="AK623" s="149">
        <f t="shared" si="77"/>
        <v>0.25</v>
      </c>
      <c r="AL623" s="154">
        <f>IFERROR(IF(AND(AF622="Probabilidad",AF623="Probabilidad"),(AL622-(+AL622*AK623)),IF(AND(AF622="Impacto",AF623="Probabilidad"),(AL621-(+AL621*AK623)),IF(AF623="Impacto",AL622,""))),"")</f>
        <v>0.2016</v>
      </c>
      <c r="AM623" s="154">
        <f>IFERROR(IF(AND(AF622="Impacto",AF623="Impacto"),(AM622-(+AM622*AK623)),IF(AND(AF622="Probabilidad",AF623="Impacto"),(AM621-(+AM621*AK623)),IF(AF623="Probabilidad",AM622,""))),"")</f>
        <v>0.60000000000000009</v>
      </c>
      <c r="AN623" s="155" t="s">
        <v>952</v>
      </c>
      <c r="AO623" s="155" t="s">
        <v>296</v>
      </c>
      <c r="AP623" s="155" t="s">
        <v>243</v>
      </c>
      <c r="AQ623" s="155" t="s">
        <v>221</v>
      </c>
      <c r="AR623" s="837"/>
      <c r="AS623" s="855"/>
      <c r="AT623" s="855"/>
      <c r="AU623" s="852"/>
      <c r="AV623" s="855"/>
      <c r="AW623" s="855"/>
      <c r="AX623" s="852"/>
      <c r="AY623" s="852"/>
      <c r="AZ623" s="852"/>
      <c r="BA623" s="798"/>
      <c r="BB623" s="130"/>
      <c r="BC623" s="130"/>
      <c r="BD623" s="150" t="str">
        <f t="shared" si="79"/>
        <v/>
      </c>
      <c r="BE623" s="156"/>
      <c r="BF623" s="156"/>
      <c r="BG623" s="156"/>
      <c r="BH623" s="156"/>
      <c r="BI623" s="131"/>
      <c r="BJ623" s="131"/>
      <c r="BK623" s="131"/>
      <c r="BL623" s="131"/>
      <c r="BM623" s="157"/>
      <c r="BN623" s="157"/>
      <c r="BO623" s="157"/>
      <c r="BP623" s="157"/>
      <c r="BQ623" s="158" t="str">
        <f t="shared" si="80"/>
        <v/>
      </c>
      <c r="BR623" s="762" t="str">
        <f t="shared" si="81"/>
        <v/>
      </c>
      <c r="BS623" s="819"/>
      <c r="BT623" s="868"/>
      <c r="BU623" s="868"/>
      <c r="BV623" s="871"/>
    </row>
    <row r="624" spans="1:74" ht="171.75" x14ac:dyDescent="0.25">
      <c r="A624" s="1062"/>
      <c r="B624" s="928"/>
      <c r="C624" s="1179"/>
      <c r="D624" s="1086"/>
      <c r="E624" s="1086"/>
      <c r="F624" s="834"/>
      <c r="G624" s="868"/>
      <c r="H624" s="837"/>
      <c r="I624" s="798"/>
      <c r="J624" s="840"/>
      <c r="K624" s="843"/>
      <c r="L624" s="804"/>
      <c r="M624" s="874"/>
      <c r="N624" s="804"/>
      <c r="O624" s="804"/>
      <c r="P624" s="868"/>
      <c r="Q624" s="880"/>
      <c r="R624" s="798"/>
      <c r="S624" s="1365"/>
      <c r="T624" s="798"/>
      <c r="U624" s="1365"/>
      <c r="V624" s="798"/>
      <c r="W624" s="1365"/>
      <c r="X624" s="864"/>
      <c r="Y624" s="1365"/>
      <c r="Z624" s="1365"/>
      <c r="AA624" s="846"/>
      <c r="AB624" s="152">
        <v>5</v>
      </c>
      <c r="AC624" s="151" t="s">
        <v>2214</v>
      </c>
      <c r="AD624" s="151" t="s">
        <v>667</v>
      </c>
      <c r="AE624" s="151" t="s">
        <v>1899</v>
      </c>
      <c r="AF624" s="147" t="str">
        <f t="shared" si="78"/>
        <v>Probabilidad</v>
      </c>
      <c r="AG624" s="153" t="s">
        <v>286</v>
      </c>
      <c r="AH624" s="760">
        <f t="shared" si="75"/>
        <v>0.15</v>
      </c>
      <c r="AI624" s="153" t="s">
        <v>217</v>
      </c>
      <c r="AJ624" s="760">
        <f t="shared" si="76"/>
        <v>0.15</v>
      </c>
      <c r="AK624" s="149">
        <f t="shared" si="77"/>
        <v>0.3</v>
      </c>
      <c r="AL624" s="154">
        <f>IFERROR(IF(AND(AF623="Probabilidad",AF624="Probabilidad"),(AL623-(+AL623*AK624)),IF(AND(AF623="Impacto",AF624="Probabilidad"),(AL622-(+AL622*AK624)),IF(AF624="Impacto",AL623,""))),"")</f>
        <v>0.14112</v>
      </c>
      <c r="AM624" s="154">
        <f>IFERROR(IF(AND(AF623="Impacto",AF624="Impacto"),(AM623-(+AM623*AK624)),IF(AND(AF623="Probabilidad",AF624="Impacto"),(AM622-(+AM622*AK624)),IF(AF624="Probabilidad",AM623,""))),"")</f>
        <v>0.60000000000000009</v>
      </c>
      <c r="AN624" s="155" t="s">
        <v>952</v>
      </c>
      <c r="AO624" s="155" t="s">
        <v>296</v>
      </c>
      <c r="AP624" s="155" t="s">
        <v>243</v>
      </c>
      <c r="AQ624" s="155" t="s">
        <v>221</v>
      </c>
      <c r="AR624" s="837"/>
      <c r="AS624" s="855"/>
      <c r="AT624" s="855"/>
      <c r="AU624" s="852"/>
      <c r="AV624" s="855"/>
      <c r="AW624" s="855"/>
      <c r="AX624" s="852"/>
      <c r="AY624" s="852"/>
      <c r="AZ624" s="852"/>
      <c r="BA624" s="798"/>
      <c r="BB624" s="130"/>
      <c r="BC624" s="130"/>
      <c r="BD624" s="150" t="str">
        <f t="shared" si="79"/>
        <v/>
      </c>
      <c r="BE624" s="156"/>
      <c r="BF624" s="156"/>
      <c r="BG624" s="156"/>
      <c r="BH624" s="156"/>
      <c r="BI624" s="131"/>
      <c r="BJ624" s="131"/>
      <c r="BK624" s="131"/>
      <c r="BL624" s="131"/>
      <c r="BM624" s="157"/>
      <c r="BN624" s="157"/>
      <c r="BO624" s="157"/>
      <c r="BP624" s="157"/>
      <c r="BQ624" s="158" t="str">
        <f t="shared" si="80"/>
        <v/>
      </c>
      <c r="BR624" s="762" t="str">
        <f t="shared" si="81"/>
        <v/>
      </c>
      <c r="BS624" s="819"/>
      <c r="BT624" s="868"/>
      <c r="BU624" s="868"/>
      <c r="BV624" s="871"/>
    </row>
    <row r="625" spans="1:74" ht="118.5" thickBot="1" x14ac:dyDescent="0.3">
      <c r="A625" s="1062"/>
      <c r="B625" s="928"/>
      <c r="C625" s="1179"/>
      <c r="D625" s="1086"/>
      <c r="E625" s="1086"/>
      <c r="F625" s="834"/>
      <c r="G625" s="869"/>
      <c r="H625" s="838"/>
      <c r="I625" s="799"/>
      <c r="J625" s="841"/>
      <c r="K625" s="844"/>
      <c r="L625" s="805"/>
      <c r="M625" s="875"/>
      <c r="N625" s="805"/>
      <c r="O625" s="805"/>
      <c r="P625" s="869"/>
      <c r="Q625" s="881"/>
      <c r="R625" s="799"/>
      <c r="S625" s="1366"/>
      <c r="T625" s="799"/>
      <c r="U625" s="1366"/>
      <c r="V625" s="799"/>
      <c r="W625" s="1366"/>
      <c r="X625" s="865"/>
      <c r="Y625" s="1366"/>
      <c r="Z625" s="1366"/>
      <c r="AA625" s="847"/>
      <c r="AB625" s="164">
        <v>6</v>
      </c>
      <c r="AC625" s="162" t="s">
        <v>2215</v>
      </c>
      <c r="AD625" s="162">
        <v>1</v>
      </c>
      <c r="AE625" s="162" t="s">
        <v>1899</v>
      </c>
      <c r="AF625" s="99" t="str">
        <f t="shared" si="78"/>
        <v>Probabilidad</v>
      </c>
      <c r="AG625" s="165" t="s">
        <v>216</v>
      </c>
      <c r="AH625" s="763">
        <f t="shared" si="75"/>
        <v>0.25</v>
      </c>
      <c r="AI625" s="165" t="s">
        <v>217</v>
      </c>
      <c r="AJ625" s="763">
        <f t="shared" si="76"/>
        <v>0.15</v>
      </c>
      <c r="AK625" s="166">
        <f t="shared" si="77"/>
        <v>0.4</v>
      </c>
      <c r="AL625" s="154">
        <f>IFERROR(IF(AND(AF624="Probabilidad",AF625="Probabilidad"),(AL624-(+AL624*AK625)),IF(AND(AF624="Impacto",AF625="Probabilidad"),(AL623-(+AL623*AK625)),IF(AF625="Impacto",AL624,""))),"")</f>
        <v>8.4671999999999997E-2</v>
      </c>
      <c r="AM625" s="154">
        <f>IFERROR(IF(AND(AF624="Impacto",AF625="Impacto"),(AM624-(+AM624*AK625)),IF(AND(AF624="Probabilidad",AF625="Impacto"),(AM623-(+AM623*AK625)),IF(AF625="Probabilidad",AM624,""))),"")</f>
        <v>0.60000000000000009</v>
      </c>
      <c r="AN625" s="155" t="s">
        <v>952</v>
      </c>
      <c r="AO625" s="52" t="s">
        <v>242</v>
      </c>
      <c r="AP625" s="155" t="s">
        <v>243</v>
      </c>
      <c r="AQ625" s="155" t="s">
        <v>221</v>
      </c>
      <c r="AR625" s="838"/>
      <c r="AS625" s="856"/>
      <c r="AT625" s="856"/>
      <c r="AU625" s="853"/>
      <c r="AV625" s="856"/>
      <c r="AW625" s="856"/>
      <c r="AX625" s="853"/>
      <c r="AY625" s="853"/>
      <c r="AZ625" s="853"/>
      <c r="BA625" s="799"/>
      <c r="BB625" s="167"/>
      <c r="BC625" s="167"/>
      <c r="BD625" s="161" t="str">
        <f t="shared" si="79"/>
        <v/>
      </c>
      <c r="BE625" s="168"/>
      <c r="BF625" s="168"/>
      <c r="BG625" s="168"/>
      <c r="BH625" s="168"/>
      <c r="BI625" s="169"/>
      <c r="BJ625" s="169"/>
      <c r="BK625" s="169"/>
      <c r="BL625" s="169"/>
      <c r="BM625" s="170"/>
      <c r="BN625" s="170"/>
      <c r="BO625" s="170"/>
      <c r="BP625" s="170"/>
      <c r="BQ625" s="171" t="str">
        <f t="shared" si="80"/>
        <v/>
      </c>
      <c r="BR625" s="764" t="str">
        <f t="shared" si="81"/>
        <v/>
      </c>
      <c r="BS625" s="820"/>
      <c r="BT625" s="869"/>
      <c r="BU625" s="869"/>
      <c r="BV625" s="872"/>
    </row>
    <row r="626" spans="1:74" ht="145.5" customHeight="1" x14ac:dyDescent="0.25">
      <c r="A626" s="1062"/>
      <c r="B626" s="928"/>
      <c r="C626" s="1179"/>
      <c r="D626" s="1086" t="s">
        <v>1533</v>
      </c>
      <c r="E626" s="1086" t="s">
        <v>1152</v>
      </c>
      <c r="F626" s="834">
        <v>2</v>
      </c>
      <c r="G626" s="803" t="s">
        <v>2203</v>
      </c>
      <c r="H626" s="836" t="s">
        <v>1377</v>
      </c>
      <c r="I626" s="797" t="s">
        <v>1344</v>
      </c>
      <c r="J626" s="839" t="s">
        <v>3073</v>
      </c>
      <c r="K626" s="842" t="s">
        <v>324</v>
      </c>
      <c r="L626" s="803" t="s">
        <v>618</v>
      </c>
      <c r="M626" s="873" t="s">
        <v>1535</v>
      </c>
      <c r="N626" s="803" t="s">
        <v>2216</v>
      </c>
      <c r="O626" s="803" t="s">
        <v>2217</v>
      </c>
      <c r="P626" s="803" t="s">
        <v>609</v>
      </c>
      <c r="Q626" s="1001" t="s">
        <v>609</v>
      </c>
      <c r="R626" s="797" t="s">
        <v>353</v>
      </c>
      <c r="S626" s="1364">
        <f>IF(R626="Muy Alta",100%,IF(R626="Alta",80%,IF(R626="Media",60%,IF(R626="Baja",40%,IF(R626="Muy Baja",20%,"")))))</f>
        <v>0.8</v>
      </c>
      <c r="T626" s="797" t="s">
        <v>328</v>
      </c>
      <c r="U626" s="1364">
        <f>IF(T626="Catastrófico",100%,IF(T626="Mayor",80%,IF(T626="Moderado",60%,IF(T626="Menor",40%,IF(T626="Leve",20%,"")))))</f>
        <v>0.2</v>
      </c>
      <c r="V626" s="797" t="s">
        <v>424</v>
      </c>
      <c r="W626" s="1364">
        <f>IF(V626="Catastrófico",100%,IF(V626="Mayor",80%,IF(V626="Moderado",60%,IF(V626="Menor",40%,IF(V626="Leve",20%,"")))))</f>
        <v>0.8</v>
      </c>
      <c r="X626" s="863" t="str">
        <f>IF(Y626=100%,"Catastrófico",IF(Y626=80%,"Mayor",IF(Y626=60%,"Moderado",IF(Y626=40%,"Menor",IF(Y626=20%,"Leve","")))))</f>
        <v>Mayor</v>
      </c>
      <c r="Y626" s="1364">
        <f>IF(AND(U626="",W626=""),"",MAX(U626,W626))</f>
        <v>0.8</v>
      </c>
      <c r="Z626" s="1364" t="str">
        <f>CONCATENATE(R626,X626)</f>
        <v>AltaMayor</v>
      </c>
      <c r="AA626" s="851" t="str">
        <f>IF(Z626="Muy AltaLeve","Alto",IF(Z626="Muy AltaMenor","Alto",IF(Z626="Muy AltaModerado","Alto",IF(Z626="Muy AltaMayor","Alto",IF(Z626="Muy AltaCatastrófico","Extremo",IF(Z626="AltaLeve","Moderado",IF(Z626="AltaMenor","Moderado",IF(Z626="AltaModerado","Alto",IF(Z626="AltaMayor","Alto",IF(Z626="AltaCatastrófico","Extremo",IF(Z626="MediaLeve","Moderado",IF(Z626="MediaMenor","Moderado",IF(Z626="MediaModerado","Moderado",IF(Z626="MediaMayor","Alto",IF(Z626="MediaCatastrófico","Extremo",IF(Z626="BajaLeve","Bajo",IF(Z626="BajaMenor","Moderado",IF(Z626="BajaModerado","Moderado",IF(Z626="BajaMayor","Alto",IF(Z626="BajaCatastrófico","Extremo",IF(Z626="Muy BajaLeve","Bajo",IF(Z626="Muy BajaMenor","Bajo",IF(Z626="Muy BajaModerado","Moderado",IF(Z626="Muy BajaMayor","Alto",IF(Z626="Muy BajaCatastrófico","Extremo","")))))))))))))))))))))))))</f>
        <v>Alto</v>
      </c>
      <c r="AB626" s="98">
        <v>1</v>
      </c>
      <c r="AC626" s="13" t="s">
        <v>1686</v>
      </c>
      <c r="AD626" s="13">
        <v>1.2</v>
      </c>
      <c r="AE626" s="13" t="s">
        <v>1750</v>
      </c>
      <c r="AF626" s="100" t="str">
        <f t="shared" si="78"/>
        <v>Probabilidad</v>
      </c>
      <c r="AG626" s="10" t="s">
        <v>216</v>
      </c>
      <c r="AH626" s="759">
        <f t="shared" si="75"/>
        <v>0.25</v>
      </c>
      <c r="AI626" s="10" t="s">
        <v>217</v>
      </c>
      <c r="AJ626" s="759">
        <f t="shared" si="76"/>
        <v>0.15</v>
      </c>
      <c r="AK626" s="102">
        <f t="shared" si="77"/>
        <v>0.4</v>
      </c>
      <c r="AL626" s="101">
        <f>IFERROR(IF(AF626="Probabilidad",(S626-(+S626*AK626)),IF(AF626="Impacto",S626,"")),"")</f>
        <v>0.48</v>
      </c>
      <c r="AM626" s="101">
        <f>IFERROR(IF(AF626="Impacto",(Y626-(+Y626*AK626)),IF(AF626="Probabilidad",Y626,"")),"")</f>
        <v>0.8</v>
      </c>
      <c r="AN626" s="51" t="s">
        <v>218</v>
      </c>
      <c r="AO626" s="51" t="s">
        <v>219</v>
      </c>
      <c r="AP626" s="51" t="s">
        <v>243</v>
      </c>
      <c r="AQ626" s="51" t="s">
        <v>221</v>
      </c>
      <c r="AR626" s="866" t="s">
        <v>2218</v>
      </c>
      <c r="AS626" s="854">
        <f>S626</f>
        <v>0.8</v>
      </c>
      <c r="AT626" s="854">
        <f>IF(AL626="","",MIN(AL626:AL631))</f>
        <v>4.2335999999999999E-2</v>
      </c>
      <c r="AU626" s="851" t="str">
        <f>IFERROR(IF(AT626="","",IF(AT626&lt;=0.2,"Muy Baja",IF(AT626&lt;=0.4,"Baja",IF(AT626&lt;=0.6,"Media",IF(AT626&lt;=0.8,"Alta","Muy Alta"))))),"")</f>
        <v>Muy Baja</v>
      </c>
      <c r="AV626" s="854">
        <f>Y626</f>
        <v>0.8</v>
      </c>
      <c r="AW626" s="854">
        <f>IF(AM626="","",MIN(AM626:AM631))</f>
        <v>0.8</v>
      </c>
      <c r="AX626" s="851" t="str">
        <f>IFERROR(IF(AW626="","",IF(AW626&lt;=0.2,"Leve",IF(AW626&lt;=0.4,"Menor",IF(AW626&lt;=0.6,"Moderado",IF(AW626&lt;=0.8,"Mayor","Catastrófico"))))),"")</f>
        <v>Mayor</v>
      </c>
      <c r="AY626" s="851" t="str">
        <f>AA626</f>
        <v>Alto</v>
      </c>
      <c r="AZ626" s="851" t="str">
        <f>IFERROR(IF(OR(AND(AU626="Muy Baja",AX626="Leve"),AND(AU626="Muy Baja",AX626="Menor"),AND(AU626="Baja",AX626="Leve")),"Bajo",IF(OR(AND(AU626="Muy baja",AX626="Moderado"),AND(AU626="Baja",AX626="Menor"),AND(AU626="Baja",AX626="Moderado"),AND(AU626="Media",AX626="Leve"),AND(AU626="Media",AX626="Menor"),AND(AU626="Media",AX626="Moderado"),AND(AU626="Alta",AX626="Leve"),AND(AU626="Alta",AX626="Menor")),"Moderado",IF(OR(AND(AU626="Muy Baja",AX626="Mayor"),AND(AU626="Baja",AX626="Mayor"),AND(AU626="Media",AX626="Mayor"),AND(AU626="Alta",AX626="Moderado"),AND(AU626="Alta",AX626="Mayor"),AND(AU626="Muy Alta",AX626="Leve"),AND(AU626="Muy Alta",AX626="Menor"),AND(AU626="Muy Alta",AX626="Moderado"),AND(AU626="Muy Alta",AX626="Mayor")),"Alto",IF(OR(AND(AU626="Muy Baja",AX626="Catastrófico"),AND(AU626="Baja",AX626="Catastrófico"),AND(AU626="Media",AX626="Catastrófico"),AND(AU626="Alta",AX626="Catastrófico"),AND(AU626="Muy Alta",AX626="Catastrófico")),"Extremo","")))),"")</f>
        <v>Alto</v>
      </c>
      <c r="BA626" s="797" t="s">
        <v>223</v>
      </c>
      <c r="BB626" s="47" t="s">
        <v>2219</v>
      </c>
      <c r="BC626" s="47" t="s">
        <v>2220</v>
      </c>
      <c r="BD626" s="104">
        <f t="shared" si="79"/>
        <v>1</v>
      </c>
      <c r="BE626" s="9"/>
      <c r="BF626" s="9">
        <v>1</v>
      </c>
      <c r="BG626" s="9"/>
      <c r="BH626" s="9"/>
      <c r="BI626" s="47" t="s">
        <v>1885</v>
      </c>
      <c r="BJ626" s="47" t="s">
        <v>2221</v>
      </c>
      <c r="BK626" s="47" t="s">
        <v>2936</v>
      </c>
      <c r="BL626" s="47"/>
      <c r="BM626" s="49"/>
      <c r="BN626" s="49"/>
      <c r="BO626" s="49"/>
      <c r="BP626" s="49"/>
      <c r="BQ626" s="105" t="str">
        <f t="shared" si="80"/>
        <v/>
      </c>
      <c r="BR626" s="761" t="str">
        <f t="shared" si="81"/>
        <v/>
      </c>
      <c r="BS626" s="818" t="s">
        <v>609</v>
      </c>
      <c r="BT626" s="867" t="s">
        <v>2901</v>
      </c>
      <c r="BU626" s="867" t="s">
        <v>609</v>
      </c>
      <c r="BV626" s="870" t="s">
        <v>609</v>
      </c>
    </row>
    <row r="627" spans="1:74" ht="145.5" x14ac:dyDescent="0.25">
      <c r="A627" s="1062"/>
      <c r="B627" s="928"/>
      <c r="C627" s="1179"/>
      <c r="D627" s="1086"/>
      <c r="E627" s="1086"/>
      <c r="F627" s="834"/>
      <c r="G627" s="804"/>
      <c r="H627" s="837"/>
      <c r="I627" s="798"/>
      <c r="J627" s="840"/>
      <c r="K627" s="843"/>
      <c r="L627" s="804"/>
      <c r="M627" s="874"/>
      <c r="N627" s="804"/>
      <c r="O627" s="804"/>
      <c r="P627" s="804"/>
      <c r="Q627" s="1002"/>
      <c r="R627" s="798"/>
      <c r="S627" s="1365"/>
      <c r="T627" s="798"/>
      <c r="U627" s="1365"/>
      <c r="V627" s="798"/>
      <c r="W627" s="1365"/>
      <c r="X627" s="864"/>
      <c r="Y627" s="1365"/>
      <c r="Z627" s="1365"/>
      <c r="AA627" s="852"/>
      <c r="AB627" s="152">
        <v>2</v>
      </c>
      <c r="AC627" s="151" t="s">
        <v>2222</v>
      </c>
      <c r="AD627" s="151" t="s">
        <v>2223</v>
      </c>
      <c r="AE627" s="151" t="s">
        <v>1750</v>
      </c>
      <c r="AF627" s="173" t="str">
        <f t="shared" si="78"/>
        <v>Probabilidad</v>
      </c>
      <c r="AG627" s="155" t="s">
        <v>286</v>
      </c>
      <c r="AH627" s="760">
        <f t="shared" si="75"/>
        <v>0.15</v>
      </c>
      <c r="AI627" s="155" t="s">
        <v>217</v>
      </c>
      <c r="AJ627" s="760">
        <f t="shared" si="76"/>
        <v>0.15</v>
      </c>
      <c r="AK627" s="149">
        <f t="shared" si="77"/>
        <v>0.3</v>
      </c>
      <c r="AL627" s="174">
        <f>IFERROR(IF(AND(AF626="Probabilidad",AF627="Probabilidad"),(AL626-(+AL626*AK627)),IF(AF627="Probabilidad",(S626-(+S626*AK627)),IF(AF627="Impacto",AL626,""))),"")</f>
        <v>0.33599999999999997</v>
      </c>
      <c r="AM627" s="174">
        <f>IFERROR(IF(AND(AF626="Impacto",AF627="Impacto"),(AM626-(+AM626*AK627)),IF(AF627="Impacto",(Y626-(+Y626*AK627)),IF(AF627="Probabilidad",AM626,""))),"")</f>
        <v>0.8</v>
      </c>
      <c r="AN627" s="155" t="s">
        <v>218</v>
      </c>
      <c r="AO627" s="155" t="s">
        <v>396</v>
      </c>
      <c r="AP627" s="155" t="s">
        <v>243</v>
      </c>
      <c r="AQ627" s="155" t="s">
        <v>221</v>
      </c>
      <c r="AR627" s="837"/>
      <c r="AS627" s="855"/>
      <c r="AT627" s="855"/>
      <c r="AU627" s="852"/>
      <c r="AV627" s="855"/>
      <c r="AW627" s="855"/>
      <c r="AX627" s="852"/>
      <c r="AY627" s="852"/>
      <c r="AZ627" s="852"/>
      <c r="BA627" s="798"/>
      <c r="BB627" s="131" t="s">
        <v>2224</v>
      </c>
      <c r="BC627" s="131" t="s">
        <v>2225</v>
      </c>
      <c r="BD627" s="175">
        <f t="shared" si="79"/>
        <v>4</v>
      </c>
      <c r="BE627" s="151">
        <v>1</v>
      </c>
      <c r="BF627" s="151">
        <v>1</v>
      </c>
      <c r="BG627" s="151">
        <v>1</v>
      </c>
      <c r="BH627" s="151">
        <v>1</v>
      </c>
      <c r="BI627" s="131" t="s">
        <v>1885</v>
      </c>
      <c r="BJ627" s="131" t="s">
        <v>2221</v>
      </c>
      <c r="BK627" s="131" t="s">
        <v>2937</v>
      </c>
      <c r="BL627" s="131" t="s">
        <v>2938</v>
      </c>
      <c r="BM627" s="157">
        <v>1</v>
      </c>
      <c r="BN627" s="157"/>
      <c r="BO627" s="157"/>
      <c r="BP627" s="157"/>
      <c r="BQ627" s="158">
        <f t="shared" si="80"/>
        <v>1</v>
      </c>
      <c r="BR627" s="762">
        <f t="shared" si="81"/>
        <v>0.25</v>
      </c>
      <c r="BS627" s="819"/>
      <c r="BT627" s="868"/>
      <c r="BU627" s="868"/>
      <c r="BV627" s="871"/>
    </row>
    <row r="628" spans="1:74" ht="270" x14ac:dyDescent="0.25">
      <c r="A628" s="1062"/>
      <c r="B628" s="928"/>
      <c r="C628" s="1179"/>
      <c r="D628" s="1086"/>
      <c r="E628" s="1086"/>
      <c r="F628" s="834"/>
      <c r="G628" s="804"/>
      <c r="H628" s="837"/>
      <c r="I628" s="798"/>
      <c r="J628" s="840"/>
      <c r="K628" s="843"/>
      <c r="L628" s="804"/>
      <c r="M628" s="874"/>
      <c r="N628" s="804"/>
      <c r="O628" s="804"/>
      <c r="P628" s="804"/>
      <c r="Q628" s="1002"/>
      <c r="R628" s="798"/>
      <c r="S628" s="1365"/>
      <c r="T628" s="798"/>
      <c r="U628" s="1365"/>
      <c r="V628" s="798"/>
      <c r="W628" s="1365"/>
      <c r="X628" s="864"/>
      <c r="Y628" s="1365"/>
      <c r="Z628" s="1365"/>
      <c r="AA628" s="852"/>
      <c r="AB628" s="152">
        <v>3</v>
      </c>
      <c r="AC628" s="132" t="s">
        <v>2226</v>
      </c>
      <c r="AD628" s="132">
        <v>3</v>
      </c>
      <c r="AE628" s="151" t="s">
        <v>1750</v>
      </c>
      <c r="AF628" s="147" t="str">
        <f t="shared" si="78"/>
        <v>Probabilidad</v>
      </c>
      <c r="AG628" s="153" t="s">
        <v>216</v>
      </c>
      <c r="AH628" s="760">
        <f t="shared" si="75"/>
        <v>0.25</v>
      </c>
      <c r="AI628" s="153" t="s">
        <v>814</v>
      </c>
      <c r="AJ628" s="760">
        <f t="shared" si="76"/>
        <v>0.25</v>
      </c>
      <c r="AK628" s="149">
        <f t="shared" si="77"/>
        <v>0.5</v>
      </c>
      <c r="AL628" s="154">
        <f>IFERROR(IF(AND(AF627="Probabilidad",AF628="Probabilidad"),(AL627-(+AL627*AK628)),IF(AND(AF627="Impacto",AF628="Probabilidad"),(AL626-(+AL626*AK628)),IF(AF628="Impacto",AL627,""))),"")</f>
        <v>0.16799999999999998</v>
      </c>
      <c r="AM628" s="154">
        <f>IFERROR(IF(AND(AF627="Impacto",AF628="Impacto"),(AM627-(+AM627*AK628)),IF(AND(AF627="Probabilidad",AF628="Impacto"),(AM626-(+AM626*AK628)),IF(AF628="Probabilidad",AM627,""))),"")</f>
        <v>0.8</v>
      </c>
      <c r="AN628" s="155" t="s">
        <v>218</v>
      </c>
      <c r="AO628" s="155" t="s">
        <v>475</v>
      </c>
      <c r="AP628" s="155" t="s">
        <v>243</v>
      </c>
      <c r="AQ628" s="155" t="s">
        <v>221</v>
      </c>
      <c r="AR628" s="837"/>
      <c r="AS628" s="855"/>
      <c r="AT628" s="855"/>
      <c r="AU628" s="852"/>
      <c r="AV628" s="855"/>
      <c r="AW628" s="855"/>
      <c r="AX628" s="852"/>
      <c r="AY628" s="852"/>
      <c r="AZ628" s="852"/>
      <c r="BA628" s="798"/>
      <c r="BB628" s="131" t="s">
        <v>2227</v>
      </c>
      <c r="BC628" s="131" t="s">
        <v>2228</v>
      </c>
      <c r="BD628" s="175">
        <f t="shared" si="79"/>
        <v>12</v>
      </c>
      <c r="BE628" s="151">
        <v>3</v>
      </c>
      <c r="BF628" s="151">
        <v>3</v>
      </c>
      <c r="BG628" s="151">
        <v>3</v>
      </c>
      <c r="BH628" s="151">
        <v>3</v>
      </c>
      <c r="BI628" s="131" t="s">
        <v>1885</v>
      </c>
      <c r="BJ628" s="131" t="s">
        <v>2221</v>
      </c>
      <c r="BK628" s="131" t="s">
        <v>2939</v>
      </c>
      <c r="BL628" s="131" t="s">
        <v>2938</v>
      </c>
      <c r="BM628" s="157">
        <v>3</v>
      </c>
      <c r="BN628" s="157"/>
      <c r="BO628" s="157"/>
      <c r="BP628" s="157"/>
      <c r="BQ628" s="158">
        <f t="shared" si="80"/>
        <v>3</v>
      </c>
      <c r="BR628" s="762">
        <f t="shared" si="81"/>
        <v>0.25</v>
      </c>
      <c r="BS628" s="819"/>
      <c r="BT628" s="868"/>
      <c r="BU628" s="868"/>
      <c r="BV628" s="871"/>
    </row>
    <row r="629" spans="1:74" ht="120" x14ac:dyDescent="0.25">
      <c r="A629" s="1062"/>
      <c r="B629" s="928"/>
      <c r="C629" s="1179"/>
      <c r="D629" s="1086"/>
      <c r="E629" s="1086"/>
      <c r="F629" s="834"/>
      <c r="G629" s="804"/>
      <c r="H629" s="837"/>
      <c r="I629" s="798"/>
      <c r="J629" s="840"/>
      <c r="K629" s="843"/>
      <c r="L629" s="804"/>
      <c r="M629" s="874"/>
      <c r="N629" s="804"/>
      <c r="O629" s="804"/>
      <c r="P629" s="804"/>
      <c r="Q629" s="1002"/>
      <c r="R629" s="798"/>
      <c r="S629" s="1365"/>
      <c r="T629" s="798"/>
      <c r="U629" s="1365"/>
      <c r="V629" s="798"/>
      <c r="W629" s="1365"/>
      <c r="X629" s="864"/>
      <c r="Y629" s="1365"/>
      <c r="Z629" s="1365"/>
      <c r="AA629" s="852"/>
      <c r="AB629" s="152">
        <v>4</v>
      </c>
      <c r="AC629" s="132" t="s">
        <v>1709</v>
      </c>
      <c r="AD629" s="151">
        <v>4</v>
      </c>
      <c r="AE629" s="151" t="s">
        <v>1710</v>
      </c>
      <c r="AF629" s="147" t="str">
        <f t="shared" si="78"/>
        <v>Probabilidad</v>
      </c>
      <c r="AG629" s="153" t="s">
        <v>216</v>
      </c>
      <c r="AH629" s="760">
        <f t="shared" si="75"/>
        <v>0.25</v>
      </c>
      <c r="AI629" s="153" t="s">
        <v>217</v>
      </c>
      <c r="AJ629" s="760">
        <f t="shared" si="76"/>
        <v>0.15</v>
      </c>
      <c r="AK629" s="149">
        <f t="shared" si="77"/>
        <v>0.4</v>
      </c>
      <c r="AL629" s="154">
        <f>IFERROR(IF(AND(AF628="Probabilidad",AF629="Probabilidad"),(AL628-(+AL628*AK629)),IF(AND(AF628="Impacto",AF629="Probabilidad"),(AL627-(+AL627*AK629)),IF(AF629="Impacto",AL628,""))),"")</f>
        <v>0.10079999999999999</v>
      </c>
      <c r="AM629" s="154">
        <f>IFERROR(IF(AND(AF628="Impacto",AF629="Impacto"),(AM628-(+AM628*AK629)),IF(AND(AF628="Probabilidad",AF629="Impacto"),(AM627-(+AM627*AK629)),IF(AF629="Probabilidad",AM628,""))),"")</f>
        <v>0.8</v>
      </c>
      <c r="AN629" s="155" t="s">
        <v>952</v>
      </c>
      <c r="AO629" s="155" t="s">
        <v>247</v>
      </c>
      <c r="AP629" s="155" t="s">
        <v>243</v>
      </c>
      <c r="AQ629" s="155" t="s">
        <v>221</v>
      </c>
      <c r="AR629" s="837"/>
      <c r="AS629" s="855"/>
      <c r="AT629" s="855"/>
      <c r="AU629" s="852"/>
      <c r="AV629" s="855"/>
      <c r="AW629" s="855"/>
      <c r="AX629" s="852"/>
      <c r="AY629" s="852"/>
      <c r="AZ629" s="852"/>
      <c r="BA629" s="798"/>
      <c r="BB629" s="131" t="s">
        <v>2229</v>
      </c>
      <c r="BC629" s="131" t="s">
        <v>2230</v>
      </c>
      <c r="BD629" s="175">
        <f t="shared" si="79"/>
        <v>4</v>
      </c>
      <c r="BE629" s="151">
        <v>1</v>
      </c>
      <c r="BF629" s="151">
        <v>1</v>
      </c>
      <c r="BG629" s="151">
        <v>1</v>
      </c>
      <c r="BH629" s="151">
        <v>1</v>
      </c>
      <c r="BI629" s="131" t="s">
        <v>1885</v>
      </c>
      <c r="BJ629" s="131" t="s">
        <v>2221</v>
      </c>
      <c r="BK629" s="131" t="s">
        <v>2940</v>
      </c>
      <c r="BL629" s="131" t="s">
        <v>2938</v>
      </c>
      <c r="BM629" s="157">
        <v>1</v>
      </c>
      <c r="BN629" s="157"/>
      <c r="BO629" s="157"/>
      <c r="BP629" s="157"/>
      <c r="BQ629" s="158">
        <f t="shared" si="80"/>
        <v>1</v>
      </c>
      <c r="BR629" s="762">
        <f t="shared" si="81"/>
        <v>0.25</v>
      </c>
      <c r="BS629" s="819"/>
      <c r="BT629" s="868"/>
      <c r="BU629" s="868"/>
      <c r="BV629" s="871"/>
    </row>
    <row r="630" spans="1:74" ht="145.5" x14ac:dyDescent="0.25">
      <c r="A630" s="1062"/>
      <c r="B630" s="928"/>
      <c r="C630" s="1179"/>
      <c r="D630" s="1086"/>
      <c r="E630" s="1086"/>
      <c r="F630" s="834"/>
      <c r="G630" s="804"/>
      <c r="H630" s="837"/>
      <c r="I630" s="798"/>
      <c r="J630" s="840"/>
      <c r="K630" s="843"/>
      <c r="L630" s="804"/>
      <c r="M630" s="874"/>
      <c r="N630" s="804"/>
      <c r="O630" s="804"/>
      <c r="P630" s="804"/>
      <c r="Q630" s="1002"/>
      <c r="R630" s="798"/>
      <c r="S630" s="1365"/>
      <c r="T630" s="798"/>
      <c r="U630" s="1365"/>
      <c r="V630" s="798"/>
      <c r="W630" s="1365"/>
      <c r="X630" s="864"/>
      <c r="Y630" s="1365"/>
      <c r="Z630" s="1365"/>
      <c r="AA630" s="852"/>
      <c r="AB630" s="152">
        <v>5</v>
      </c>
      <c r="AC630" s="151" t="s">
        <v>2231</v>
      </c>
      <c r="AD630" s="151" t="s">
        <v>1749</v>
      </c>
      <c r="AE630" s="151" t="s">
        <v>1750</v>
      </c>
      <c r="AF630" s="147" t="str">
        <f t="shared" si="78"/>
        <v>Probabilidad</v>
      </c>
      <c r="AG630" s="153" t="s">
        <v>216</v>
      </c>
      <c r="AH630" s="760">
        <f t="shared" si="75"/>
        <v>0.25</v>
      </c>
      <c r="AI630" s="153" t="s">
        <v>217</v>
      </c>
      <c r="AJ630" s="760">
        <f t="shared" si="76"/>
        <v>0.15</v>
      </c>
      <c r="AK630" s="149">
        <f t="shared" si="77"/>
        <v>0.4</v>
      </c>
      <c r="AL630" s="154">
        <f>IFERROR(IF(AND(AF629="Probabilidad",AF630="Probabilidad"),(AL629-(+AL629*AK630)),IF(AND(AF629="Impacto",AF630="Probabilidad"),(AL628-(+AL628*AK630)),IF(AF630="Impacto",AL629,""))),"")</f>
        <v>6.0479999999999992E-2</v>
      </c>
      <c r="AM630" s="154">
        <f>IFERROR(IF(AND(AF629="Impacto",AF630="Impacto"),(AM629-(+AM629*AK630)),IF(AND(AF629="Probabilidad",AF630="Impacto"),(AM628-(+AM628*AK630)),IF(AF630="Probabilidad",AM629,""))),"")</f>
        <v>0.8</v>
      </c>
      <c r="AN630" s="155" t="s">
        <v>218</v>
      </c>
      <c r="AO630" s="155" t="s">
        <v>475</v>
      </c>
      <c r="AP630" s="155" t="s">
        <v>243</v>
      </c>
      <c r="AQ630" s="155" t="s">
        <v>221</v>
      </c>
      <c r="AR630" s="837"/>
      <c r="AS630" s="855"/>
      <c r="AT630" s="855"/>
      <c r="AU630" s="852"/>
      <c r="AV630" s="855"/>
      <c r="AW630" s="855"/>
      <c r="AX630" s="852"/>
      <c r="AY630" s="852"/>
      <c r="AZ630" s="852"/>
      <c r="BA630" s="798"/>
      <c r="BB630" s="131" t="s">
        <v>2232</v>
      </c>
      <c r="BC630" s="131" t="s">
        <v>2233</v>
      </c>
      <c r="BD630" s="175">
        <f t="shared" si="79"/>
        <v>4</v>
      </c>
      <c r="BE630" s="151">
        <v>1</v>
      </c>
      <c r="BF630" s="151">
        <v>1</v>
      </c>
      <c r="BG630" s="151">
        <v>1</v>
      </c>
      <c r="BH630" s="151">
        <v>1</v>
      </c>
      <c r="BI630" s="131" t="s">
        <v>1885</v>
      </c>
      <c r="BJ630" s="131" t="s">
        <v>2221</v>
      </c>
      <c r="BK630" s="131" t="s">
        <v>2941</v>
      </c>
      <c r="BL630" s="131" t="s">
        <v>2938</v>
      </c>
      <c r="BM630" s="157">
        <v>1</v>
      </c>
      <c r="BN630" s="157"/>
      <c r="BO630" s="157"/>
      <c r="BP630" s="157"/>
      <c r="BQ630" s="158">
        <f t="shared" si="80"/>
        <v>1</v>
      </c>
      <c r="BR630" s="762">
        <f t="shared" si="81"/>
        <v>0.25</v>
      </c>
      <c r="BS630" s="819"/>
      <c r="BT630" s="868"/>
      <c r="BU630" s="868"/>
      <c r="BV630" s="871"/>
    </row>
    <row r="631" spans="1:74" ht="172.5" thickBot="1" x14ac:dyDescent="0.3">
      <c r="A631" s="1062"/>
      <c r="B631" s="928"/>
      <c r="C631" s="1179"/>
      <c r="D631" s="1086"/>
      <c r="E631" s="1086"/>
      <c r="F631" s="834"/>
      <c r="G631" s="805"/>
      <c r="H631" s="838"/>
      <c r="I631" s="799"/>
      <c r="J631" s="841"/>
      <c r="K631" s="844"/>
      <c r="L631" s="805"/>
      <c r="M631" s="875"/>
      <c r="N631" s="805"/>
      <c r="O631" s="805"/>
      <c r="P631" s="805"/>
      <c r="Q631" s="1003"/>
      <c r="R631" s="799"/>
      <c r="S631" s="1366"/>
      <c r="T631" s="799"/>
      <c r="U631" s="1366"/>
      <c r="V631" s="799"/>
      <c r="W631" s="1366"/>
      <c r="X631" s="865"/>
      <c r="Y631" s="1366"/>
      <c r="Z631" s="1366"/>
      <c r="AA631" s="853"/>
      <c r="AB631" s="164">
        <v>6</v>
      </c>
      <c r="AC631" s="162" t="s">
        <v>2234</v>
      </c>
      <c r="AD631" s="162">
        <v>3</v>
      </c>
      <c r="AE631" s="162" t="s">
        <v>2090</v>
      </c>
      <c r="AF631" s="177" t="s">
        <v>1247</v>
      </c>
      <c r="AG631" s="165" t="s">
        <v>286</v>
      </c>
      <c r="AH631" s="763">
        <v>0.15</v>
      </c>
      <c r="AI631" s="165" t="s">
        <v>217</v>
      </c>
      <c r="AJ631" s="763">
        <v>0.15</v>
      </c>
      <c r="AK631" s="166">
        <v>0.3</v>
      </c>
      <c r="AL631" s="154">
        <v>4.2335999999999999E-2</v>
      </c>
      <c r="AM631" s="154">
        <v>0.8</v>
      </c>
      <c r="AN631" s="52" t="s">
        <v>952</v>
      </c>
      <c r="AO631" s="52" t="s">
        <v>296</v>
      </c>
      <c r="AP631" s="52" t="s">
        <v>243</v>
      </c>
      <c r="AQ631" s="52" t="s">
        <v>221</v>
      </c>
      <c r="AR631" s="838"/>
      <c r="AS631" s="856"/>
      <c r="AT631" s="856"/>
      <c r="AU631" s="853"/>
      <c r="AV631" s="856"/>
      <c r="AW631" s="856"/>
      <c r="AX631" s="853"/>
      <c r="AY631" s="853"/>
      <c r="AZ631" s="853"/>
      <c r="BA631" s="799"/>
      <c r="BB631" s="169" t="s">
        <v>2235</v>
      </c>
      <c r="BC631" s="169" t="s">
        <v>2236</v>
      </c>
      <c r="BD631" s="178">
        <f t="shared" si="79"/>
        <v>2</v>
      </c>
      <c r="BE631" s="162"/>
      <c r="BF631" s="162">
        <v>1</v>
      </c>
      <c r="BG631" s="162"/>
      <c r="BH631" s="162">
        <v>1</v>
      </c>
      <c r="BI631" s="169" t="s">
        <v>1885</v>
      </c>
      <c r="BJ631" s="169" t="s">
        <v>2221</v>
      </c>
      <c r="BK631" s="169" t="s">
        <v>2936</v>
      </c>
      <c r="BL631" s="169"/>
      <c r="BM631" s="170"/>
      <c r="BN631" s="170"/>
      <c r="BO631" s="170"/>
      <c r="BP631" s="170"/>
      <c r="BQ631" s="171" t="str">
        <f t="shared" si="80"/>
        <v/>
      </c>
      <c r="BR631" s="764" t="str">
        <f t="shared" si="81"/>
        <v/>
      </c>
      <c r="BS631" s="820"/>
      <c r="BT631" s="869"/>
      <c r="BU631" s="869"/>
      <c r="BV631" s="872"/>
    </row>
    <row r="632" spans="1:74" ht="171.75" x14ac:dyDescent="0.25">
      <c r="A632" s="1062"/>
      <c r="B632" s="928"/>
      <c r="C632" s="1179"/>
      <c r="D632" s="1086" t="s">
        <v>1533</v>
      </c>
      <c r="E632" s="1086" t="s">
        <v>1152</v>
      </c>
      <c r="F632" s="834">
        <v>3</v>
      </c>
      <c r="G632" s="803" t="s">
        <v>2237</v>
      </c>
      <c r="H632" s="836" t="s">
        <v>1373</v>
      </c>
      <c r="I632" s="797" t="s">
        <v>1347</v>
      </c>
      <c r="J632" s="839" t="s">
        <v>3074</v>
      </c>
      <c r="K632" s="842" t="s">
        <v>324</v>
      </c>
      <c r="L632" s="803" t="s">
        <v>618</v>
      </c>
      <c r="M632" s="873" t="s">
        <v>1535</v>
      </c>
      <c r="N632" s="803" t="s">
        <v>2238</v>
      </c>
      <c r="O632" s="803" t="s">
        <v>2239</v>
      </c>
      <c r="P632" s="867" t="s">
        <v>609</v>
      </c>
      <c r="Q632" s="879" t="s">
        <v>609</v>
      </c>
      <c r="R632" s="797" t="s">
        <v>272</v>
      </c>
      <c r="S632" s="1364">
        <f>IF(R632="Muy Alta",100%,IF(R632="Alta",80%,IF(R632="Media",60%,IF(R632="Baja",40%,IF(R632="Muy Baja",20%,"")))))</f>
        <v>0.2</v>
      </c>
      <c r="T632" s="797" t="s">
        <v>328</v>
      </c>
      <c r="U632" s="1364">
        <f>IF(T632="Catastrófico",100%,IF(T632="Mayor",80%,IF(T632="Moderado",60%,IF(T632="Menor",40%,IF(T632="Leve",20%,"")))))</f>
        <v>0.2</v>
      </c>
      <c r="V632" s="797" t="s">
        <v>328</v>
      </c>
      <c r="W632" s="1364">
        <f>IF(V632="Catastrófico",100%,IF(V632="Mayor",80%,IF(V632="Moderado",60%,IF(V632="Menor",40%,IF(V632="Leve",20%,"")))))</f>
        <v>0.2</v>
      </c>
      <c r="X632" s="863" t="str">
        <f>IF(Y632=100%,"Catastrófico",IF(Y632=80%,"Mayor",IF(Y632=60%,"Moderado",IF(Y632=40%,"Menor",IF(Y632=20%,"Leve","")))))</f>
        <v>Leve</v>
      </c>
      <c r="Y632" s="1364">
        <f>IF(AND(U632="",W632=""),"",MAX(U632,W632))</f>
        <v>0.2</v>
      </c>
      <c r="Z632" s="1364" t="str">
        <f>CONCATENATE(R632,X632)</f>
        <v>Muy BajaLeve</v>
      </c>
      <c r="AA632" s="851" t="str">
        <f>IF(Z632="Muy AltaLeve","Alto",IF(Z632="Muy AltaMenor","Alto",IF(Z632="Muy AltaModerado","Alto",IF(Z632="Muy AltaMayor","Alto",IF(Z632="Muy AltaCatastrófico","Extremo",IF(Z632="AltaLeve","Moderado",IF(Z632="AltaMenor","Moderado",IF(Z632="AltaModerado","Alto",IF(Z632="AltaMayor","Alto",IF(Z632="AltaCatastrófico","Extremo",IF(Z632="MediaLeve","Moderado",IF(Z632="MediaMenor","Moderado",IF(Z632="MediaModerado","Moderado",IF(Z632="MediaMayor","Alto",IF(Z632="MediaCatastrófico","Extremo",IF(Z632="BajaLeve","Bajo",IF(Z632="BajaMenor","Moderado",IF(Z632="BajaModerado","Moderado",IF(Z632="BajaMayor","Alto",IF(Z632="BajaCatastrófico","Extremo",IF(Z632="Muy BajaLeve","Bajo",IF(Z632="Muy BajaMenor","Bajo",IF(Z632="Muy BajaModerado","Moderado",IF(Z632="Muy BajaMayor","Alto",IF(Z632="Muy BajaCatastrófico","Extremo","")))))))))))))))))))))))))</f>
        <v>Bajo</v>
      </c>
      <c r="AB632" s="98">
        <v>1</v>
      </c>
      <c r="AC632" s="180" t="s">
        <v>2240</v>
      </c>
      <c r="AD632" s="233">
        <v>1.2</v>
      </c>
      <c r="AE632" s="13" t="s">
        <v>1875</v>
      </c>
      <c r="AF632" s="100" t="str">
        <f t="shared" ref="AF632:AF695" si="82">IF(OR(AG632="Preventivo",AG632="Detectivo"),"Probabilidad",IF(AG632="Correctivo","Impacto",""))</f>
        <v>Probabilidad</v>
      </c>
      <c r="AG632" s="10" t="s">
        <v>286</v>
      </c>
      <c r="AH632" s="759">
        <f t="shared" ref="AH632:AH695" si="83">IF(AG632="","",IF(AG632="Preventivo",25%,IF(AG632="Detectivo",15%,IF(AG632="Correctivo",10%))))</f>
        <v>0.15</v>
      </c>
      <c r="AI632" s="10" t="s">
        <v>217</v>
      </c>
      <c r="AJ632" s="759">
        <f t="shared" ref="AJ632:AJ695" si="84">IF(AI632="Automático",25%,IF(AI632="Manual",15%,""))</f>
        <v>0.15</v>
      </c>
      <c r="AK632" s="102">
        <f t="shared" ref="AK632:AK695" si="85">IF(OR(AH632="",AJ632=""),"",AH632+AJ632)</f>
        <v>0.3</v>
      </c>
      <c r="AL632" s="101">
        <f>IFERROR(IF(AF632="Probabilidad",(S632-(+S632*AK632)),IF(AF632="Impacto",S632,"")),"")</f>
        <v>0.14000000000000001</v>
      </c>
      <c r="AM632" s="101">
        <f>IFERROR(IF(AF632="Impacto",(Y632-(+Y632*AK632)),IF(AF632="Probabilidad",Y632,"")),"")</f>
        <v>0.2</v>
      </c>
      <c r="AN632" s="51" t="s">
        <v>952</v>
      </c>
      <c r="AO632" s="51" t="s">
        <v>296</v>
      </c>
      <c r="AP632" s="51" t="s">
        <v>243</v>
      </c>
      <c r="AQ632" s="51" t="s">
        <v>221</v>
      </c>
      <c r="AR632" s="866" t="s">
        <v>2241</v>
      </c>
      <c r="AS632" s="854">
        <f>S632</f>
        <v>0.2</v>
      </c>
      <c r="AT632" s="854">
        <f>IF(AL632="","",MIN(AL632:AL637))</f>
        <v>4.9000000000000002E-2</v>
      </c>
      <c r="AU632" s="851" t="str">
        <f>IFERROR(IF(AT632="","",IF(AT632&lt;=0.2,"Muy Baja",IF(AT632&lt;=0.4,"Baja",IF(AT632&lt;=0.6,"Media",IF(AT632&lt;=0.8,"Alta","Muy Alta"))))),"")</f>
        <v>Muy Baja</v>
      </c>
      <c r="AV632" s="854">
        <f>Y632</f>
        <v>0.2</v>
      </c>
      <c r="AW632" s="854">
        <f>IF(AM632="","",MIN(AM632:AM637))</f>
        <v>0.15000000000000002</v>
      </c>
      <c r="AX632" s="851" t="str">
        <f>IFERROR(IF(AW632="","",IF(AW632&lt;=0.2,"Leve",IF(AW632&lt;=0.4,"Menor",IF(AW632&lt;=0.6,"Moderado",IF(AW632&lt;=0.8,"Mayor","Catastrófico"))))),"")</f>
        <v>Leve</v>
      </c>
      <c r="AY632" s="851" t="str">
        <f>AA632</f>
        <v>Bajo</v>
      </c>
      <c r="AZ632" s="851" t="str">
        <f>IFERROR(IF(OR(AND(AU632="Muy Baja",AX632="Leve"),AND(AU632="Muy Baja",AX632="Menor"),AND(AU632="Baja",AX632="Leve")),"Bajo",IF(OR(AND(AU632="Muy baja",AX632="Moderado"),AND(AU632="Baja",AX632="Menor"),AND(AU632="Baja",AX632="Moderado"),AND(AU632="Media",AX632="Leve"),AND(AU632="Media",AX632="Menor"),AND(AU632="Media",AX632="Moderado"),AND(AU632="Alta",AX632="Leve"),AND(AU632="Alta",AX632="Menor")),"Moderado",IF(OR(AND(AU632="Muy Baja",AX632="Mayor"),AND(AU632="Baja",AX632="Mayor"),AND(AU632="Media",AX632="Mayor"),AND(AU632="Alta",AX632="Moderado"),AND(AU632="Alta",AX632="Mayor"),AND(AU632="Muy Alta",AX632="Leve"),AND(AU632="Muy Alta",AX632="Menor"),AND(AU632="Muy Alta",AX632="Moderado"),AND(AU632="Muy Alta",AX632="Mayor")),"Alto",IF(OR(AND(AU632="Muy Baja",AX632="Catastrófico"),AND(AU632="Baja",AX632="Catastrófico"),AND(AU632="Media",AX632="Catastrófico"),AND(AU632="Alta",AX632="Catastrófico"),AND(AU632="Muy Alta",AX632="Catastrófico")),"Extremo","")))),"")</f>
        <v>Bajo</v>
      </c>
      <c r="BA632" s="797" t="s">
        <v>257</v>
      </c>
      <c r="BB632" s="313"/>
      <c r="BC632" s="47"/>
      <c r="BD632" s="104" t="str">
        <f t="shared" si="79"/>
        <v/>
      </c>
      <c r="BE632" s="9"/>
      <c r="BF632" s="9"/>
      <c r="BG632" s="9"/>
      <c r="BH632" s="9"/>
      <c r="BI632" s="47"/>
      <c r="BJ632" s="47"/>
      <c r="BK632" s="47"/>
      <c r="BL632" s="47"/>
      <c r="BM632" s="49"/>
      <c r="BN632" s="49"/>
      <c r="BO632" s="49"/>
      <c r="BP632" s="49"/>
      <c r="BQ632" s="105" t="str">
        <f t="shared" si="80"/>
        <v/>
      </c>
      <c r="BR632" s="761" t="str">
        <f t="shared" si="81"/>
        <v/>
      </c>
      <c r="BS632" s="818" t="s">
        <v>609</v>
      </c>
      <c r="BT632" s="867" t="s">
        <v>2901</v>
      </c>
      <c r="BU632" s="867" t="s">
        <v>609</v>
      </c>
      <c r="BV632" s="870" t="s">
        <v>609</v>
      </c>
    </row>
    <row r="633" spans="1:74" ht="171.75" x14ac:dyDescent="0.25">
      <c r="A633" s="1062"/>
      <c r="B633" s="928"/>
      <c r="C633" s="1179"/>
      <c r="D633" s="1086"/>
      <c r="E633" s="1086"/>
      <c r="F633" s="834"/>
      <c r="G633" s="804"/>
      <c r="H633" s="837"/>
      <c r="I633" s="798"/>
      <c r="J633" s="840"/>
      <c r="K633" s="843"/>
      <c r="L633" s="804"/>
      <c r="M633" s="874"/>
      <c r="N633" s="804"/>
      <c r="O633" s="804"/>
      <c r="P633" s="868"/>
      <c r="Q633" s="880"/>
      <c r="R633" s="798"/>
      <c r="S633" s="1365"/>
      <c r="T633" s="798"/>
      <c r="U633" s="1365"/>
      <c r="V633" s="798"/>
      <c r="W633" s="1365"/>
      <c r="X633" s="864"/>
      <c r="Y633" s="1365"/>
      <c r="Z633" s="1365"/>
      <c r="AA633" s="852"/>
      <c r="AB633" s="152">
        <v>2</v>
      </c>
      <c r="AC633" s="180" t="s">
        <v>2242</v>
      </c>
      <c r="AD633" s="180">
        <v>1.2</v>
      </c>
      <c r="AE633" s="151" t="s">
        <v>1899</v>
      </c>
      <c r="AF633" s="147" t="str">
        <f t="shared" si="82"/>
        <v>Probabilidad</v>
      </c>
      <c r="AG633" s="153" t="s">
        <v>216</v>
      </c>
      <c r="AH633" s="760">
        <f t="shared" si="83"/>
        <v>0.25</v>
      </c>
      <c r="AI633" s="153" t="s">
        <v>814</v>
      </c>
      <c r="AJ633" s="760">
        <f t="shared" si="84"/>
        <v>0.25</v>
      </c>
      <c r="AK633" s="149">
        <f t="shared" si="85"/>
        <v>0.5</v>
      </c>
      <c r="AL633" s="154">
        <f>IFERROR(IF(AND(AF632="Probabilidad",AF633="Probabilidad"),(AL632-(+AL632*AK633)),IF(AF633="Probabilidad",(S632-(+S632*AK633)),IF(AF633="Impacto",AL632,""))),"")</f>
        <v>7.0000000000000007E-2</v>
      </c>
      <c r="AM633" s="154">
        <f>IFERROR(IF(AND(AF632="Impacto",AF633="Impacto"),(AM632-(+AM632*AK633)),IF(AF633="Impacto",(Y632-(+Y632*AK633)),IF(AF633="Probabilidad",AM632,""))),"")</f>
        <v>0.2</v>
      </c>
      <c r="AN633" s="155" t="s">
        <v>952</v>
      </c>
      <c r="AO633" s="155" t="s">
        <v>296</v>
      </c>
      <c r="AP633" s="155" t="s">
        <v>243</v>
      </c>
      <c r="AQ633" s="155" t="s">
        <v>221</v>
      </c>
      <c r="AR633" s="837"/>
      <c r="AS633" s="855"/>
      <c r="AT633" s="855"/>
      <c r="AU633" s="852"/>
      <c r="AV633" s="855"/>
      <c r="AW633" s="855"/>
      <c r="AX633" s="852"/>
      <c r="AY633" s="852"/>
      <c r="AZ633" s="852"/>
      <c r="BA633" s="798"/>
      <c r="BB633" s="179"/>
      <c r="BC633" s="131"/>
      <c r="BD633" s="175" t="str">
        <f t="shared" si="79"/>
        <v/>
      </c>
      <c r="BE633" s="151"/>
      <c r="BF633" s="151"/>
      <c r="BG633" s="151"/>
      <c r="BH633" s="151"/>
      <c r="BI633" s="131"/>
      <c r="BJ633" s="131"/>
      <c r="BK633" s="131"/>
      <c r="BL633" s="131"/>
      <c r="BM633" s="157"/>
      <c r="BN633" s="157"/>
      <c r="BO633" s="157"/>
      <c r="BP633" s="157"/>
      <c r="BQ633" s="158" t="str">
        <f t="shared" si="80"/>
        <v/>
      </c>
      <c r="BR633" s="762" t="str">
        <f t="shared" si="81"/>
        <v/>
      </c>
      <c r="BS633" s="819"/>
      <c r="BT633" s="868"/>
      <c r="BU633" s="868"/>
      <c r="BV633" s="871"/>
    </row>
    <row r="634" spans="1:74" ht="171.75" x14ac:dyDescent="0.25">
      <c r="A634" s="1062"/>
      <c r="B634" s="928"/>
      <c r="C634" s="1179"/>
      <c r="D634" s="1086"/>
      <c r="E634" s="1086"/>
      <c r="F634" s="834"/>
      <c r="G634" s="804"/>
      <c r="H634" s="837"/>
      <c r="I634" s="798"/>
      <c r="J634" s="840"/>
      <c r="K634" s="843"/>
      <c r="L634" s="804"/>
      <c r="M634" s="874"/>
      <c r="N634" s="804"/>
      <c r="O634" s="804"/>
      <c r="P634" s="868"/>
      <c r="Q634" s="880"/>
      <c r="R634" s="798"/>
      <c r="S634" s="1365"/>
      <c r="T634" s="798"/>
      <c r="U634" s="1365"/>
      <c r="V634" s="798"/>
      <c r="W634" s="1365"/>
      <c r="X634" s="864"/>
      <c r="Y634" s="1365"/>
      <c r="Z634" s="1365"/>
      <c r="AA634" s="852"/>
      <c r="AB634" s="152">
        <v>3</v>
      </c>
      <c r="AC634" s="180" t="s">
        <v>2243</v>
      </c>
      <c r="AD634" s="180">
        <v>1.2</v>
      </c>
      <c r="AE634" s="151" t="s">
        <v>1899</v>
      </c>
      <c r="AF634" s="147" t="str">
        <f t="shared" si="82"/>
        <v>Probabilidad</v>
      </c>
      <c r="AG634" s="153" t="s">
        <v>286</v>
      </c>
      <c r="AH634" s="760">
        <f t="shared" si="83"/>
        <v>0.15</v>
      </c>
      <c r="AI634" s="153" t="s">
        <v>217</v>
      </c>
      <c r="AJ634" s="760">
        <f t="shared" si="84"/>
        <v>0.15</v>
      </c>
      <c r="AK634" s="149">
        <f t="shared" si="85"/>
        <v>0.3</v>
      </c>
      <c r="AL634" s="154">
        <f>IFERROR(IF(AND(AF633="Probabilidad",AF634="Probabilidad"),(AL633-(+AL633*AK634)),IF(AND(AF633="Impacto",AF634="Probabilidad"),(AL632-(+AL632*AK634)),IF(AF634="Impacto",AL633,""))),"")</f>
        <v>4.9000000000000002E-2</v>
      </c>
      <c r="AM634" s="154">
        <f>IFERROR(IF(AND(AF633="Impacto",AF634="Impacto"),(AM633-(+AM633*AK634)),IF(AND(AF633="Probabilidad",AF634="Impacto"),(AM632-(+AM632*AK634)),IF(AF634="Probabilidad",AM633,""))),"")</f>
        <v>0.2</v>
      </c>
      <c r="AN634" s="155" t="s">
        <v>952</v>
      </c>
      <c r="AO634" s="155" t="s">
        <v>296</v>
      </c>
      <c r="AP634" s="155" t="s">
        <v>243</v>
      </c>
      <c r="AQ634" s="155" t="s">
        <v>221</v>
      </c>
      <c r="AR634" s="837"/>
      <c r="AS634" s="855"/>
      <c r="AT634" s="855"/>
      <c r="AU634" s="852"/>
      <c r="AV634" s="855"/>
      <c r="AW634" s="855"/>
      <c r="AX634" s="852"/>
      <c r="AY634" s="852"/>
      <c r="AZ634" s="852"/>
      <c r="BA634" s="798"/>
      <c r="BB634" s="179"/>
      <c r="BC634" s="131"/>
      <c r="BD634" s="175" t="str">
        <f t="shared" si="79"/>
        <v/>
      </c>
      <c r="BE634" s="151"/>
      <c r="BF634" s="151"/>
      <c r="BG634" s="151"/>
      <c r="BH634" s="151"/>
      <c r="BI634" s="131"/>
      <c r="BJ634" s="131"/>
      <c r="BK634" s="131"/>
      <c r="BL634" s="131"/>
      <c r="BM634" s="157"/>
      <c r="BN634" s="157"/>
      <c r="BO634" s="157"/>
      <c r="BP634" s="157"/>
      <c r="BQ634" s="158" t="str">
        <f t="shared" si="80"/>
        <v/>
      </c>
      <c r="BR634" s="762" t="str">
        <f t="shared" si="81"/>
        <v/>
      </c>
      <c r="BS634" s="819"/>
      <c r="BT634" s="868"/>
      <c r="BU634" s="868"/>
      <c r="BV634" s="871"/>
    </row>
    <row r="635" spans="1:74" ht="171.75" x14ac:dyDescent="0.25">
      <c r="A635" s="1062"/>
      <c r="B635" s="928"/>
      <c r="C635" s="1179"/>
      <c r="D635" s="1086"/>
      <c r="E635" s="1086"/>
      <c r="F635" s="834"/>
      <c r="G635" s="804"/>
      <c r="H635" s="837"/>
      <c r="I635" s="798"/>
      <c r="J635" s="840"/>
      <c r="K635" s="843"/>
      <c r="L635" s="804"/>
      <c r="M635" s="874"/>
      <c r="N635" s="804"/>
      <c r="O635" s="804"/>
      <c r="P635" s="868"/>
      <c r="Q635" s="880"/>
      <c r="R635" s="798"/>
      <c r="S635" s="1365"/>
      <c r="T635" s="798"/>
      <c r="U635" s="1365"/>
      <c r="V635" s="798"/>
      <c r="W635" s="1365"/>
      <c r="X635" s="864"/>
      <c r="Y635" s="1365"/>
      <c r="Z635" s="1365"/>
      <c r="AA635" s="852"/>
      <c r="AB635" s="152">
        <v>4</v>
      </c>
      <c r="AC635" s="180" t="s">
        <v>2244</v>
      </c>
      <c r="AD635" s="180">
        <v>1.2</v>
      </c>
      <c r="AE635" s="151" t="s">
        <v>1712</v>
      </c>
      <c r="AF635" s="147" t="str">
        <f t="shared" si="82"/>
        <v>Impacto</v>
      </c>
      <c r="AG635" s="153" t="s">
        <v>267</v>
      </c>
      <c r="AH635" s="760">
        <f t="shared" si="83"/>
        <v>0.1</v>
      </c>
      <c r="AI635" s="153" t="s">
        <v>217</v>
      </c>
      <c r="AJ635" s="760">
        <f t="shared" si="84"/>
        <v>0.15</v>
      </c>
      <c r="AK635" s="149">
        <f t="shared" si="85"/>
        <v>0.25</v>
      </c>
      <c r="AL635" s="154">
        <f>IFERROR(IF(AND(AF634="Probabilidad",AF635="Probabilidad"),(AL634-(+AL634*AK635)),IF(AND(AF634="Impacto",AF635="Probabilidad"),(AL633-(+AL633*AK635)),IF(AF635="Impacto",AL634,""))),"")</f>
        <v>4.9000000000000002E-2</v>
      </c>
      <c r="AM635" s="154">
        <f>IFERROR(IF(AND(AF634="Impacto",AF635="Impacto"),(AM634-(+AM634*AK635)),IF(AND(AF634="Probabilidad",AF635="Impacto"),(AM633-(+AM633*AK635)),IF(AF635="Probabilidad",AM634,""))),"")</f>
        <v>0.15000000000000002</v>
      </c>
      <c r="AN635" s="155" t="s">
        <v>218</v>
      </c>
      <c r="AO635" s="155" t="s">
        <v>296</v>
      </c>
      <c r="AP635" s="155" t="s">
        <v>243</v>
      </c>
      <c r="AQ635" s="155" t="s">
        <v>221</v>
      </c>
      <c r="AR635" s="837"/>
      <c r="AS635" s="855"/>
      <c r="AT635" s="855"/>
      <c r="AU635" s="852"/>
      <c r="AV635" s="855"/>
      <c r="AW635" s="855"/>
      <c r="AX635" s="852"/>
      <c r="AY635" s="852"/>
      <c r="AZ635" s="852"/>
      <c r="BA635" s="798"/>
      <c r="BB635" s="179"/>
      <c r="BC635" s="131"/>
      <c r="BD635" s="175" t="str">
        <f t="shared" si="79"/>
        <v/>
      </c>
      <c r="BE635" s="151"/>
      <c r="BF635" s="151"/>
      <c r="BG635" s="151"/>
      <c r="BH635" s="151"/>
      <c r="BI635" s="131"/>
      <c r="BJ635" s="131"/>
      <c r="BK635" s="131"/>
      <c r="BL635" s="131"/>
      <c r="BM635" s="157"/>
      <c r="BN635" s="157"/>
      <c r="BO635" s="157"/>
      <c r="BP635" s="157"/>
      <c r="BQ635" s="158" t="str">
        <f t="shared" si="80"/>
        <v/>
      </c>
      <c r="BR635" s="762" t="str">
        <f t="shared" si="81"/>
        <v/>
      </c>
      <c r="BS635" s="819"/>
      <c r="BT635" s="868"/>
      <c r="BU635" s="868"/>
      <c r="BV635" s="871"/>
    </row>
    <row r="636" spans="1:74" x14ac:dyDescent="0.25">
      <c r="A636" s="1062"/>
      <c r="B636" s="928"/>
      <c r="C636" s="1179"/>
      <c r="D636" s="1086"/>
      <c r="E636" s="1086"/>
      <c r="F636" s="834"/>
      <c r="G636" s="804"/>
      <c r="H636" s="837"/>
      <c r="I636" s="798"/>
      <c r="J636" s="840"/>
      <c r="K636" s="843"/>
      <c r="L636" s="804"/>
      <c r="M636" s="874"/>
      <c r="N636" s="804"/>
      <c r="O636" s="804"/>
      <c r="P636" s="868"/>
      <c r="Q636" s="880"/>
      <c r="R636" s="798"/>
      <c r="S636" s="1365"/>
      <c r="T636" s="798"/>
      <c r="U636" s="1365"/>
      <c r="V636" s="798"/>
      <c r="W636" s="1365"/>
      <c r="X636" s="864"/>
      <c r="Y636" s="1365"/>
      <c r="Z636" s="1365"/>
      <c r="AA636" s="852"/>
      <c r="AB636" s="152">
        <v>5</v>
      </c>
      <c r="AC636" s="181"/>
      <c r="AD636" s="181"/>
      <c r="AE636" s="29"/>
      <c r="AF636" s="147" t="str">
        <f t="shared" si="82"/>
        <v/>
      </c>
      <c r="AG636" s="153"/>
      <c r="AH636" s="760" t="str">
        <f t="shared" si="83"/>
        <v/>
      </c>
      <c r="AI636" s="153"/>
      <c r="AJ636" s="760" t="str">
        <f t="shared" si="84"/>
        <v/>
      </c>
      <c r="AK636" s="149" t="str">
        <f t="shared" si="85"/>
        <v/>
      </c>
      <c r="AL636" s="154" t="str">
        <f>IFERROR(IF(AND(AF635="Probabilidad",AF636="Probabilidad"),(AL635-(+AL635*AK636)),IF(AND(AF635="Impacto",AF636="Probabilidad"),(AL634-(+AL634*AK636)),IF(AF636="Impacto",AL635,""))),"")</f>
        <v/>
      </c>
      <c r="AM636" s="154" t="str">
        <f>IFERROR(IF(AND(AF635="Impacto",AF636="Impacto"),(AM635-(+AM635*AK636)),IF(AND(AF635="Probabilidad",AF636="Impacto"),(AM634-(+AM634*AK636)),IF(AF636="Probabilidad",AM635,""))),"")</f>
        <v/>
      </c>
      <c r="AN636" s="155"/>
      <c r="AO636" s="155"/>
      <c r="AP636" s="155"/>
      <c r="AQ636" s="155"/>
      <c r="AR636" s="837"/>
      <c r="AS636" s="855"/>
      <c r="AT636" s="855"/>
      <c r="AU636" s="852"/>
      <c r="AV636" s="855"/>
      <c r="AW636" s="855"/>
      <c r="AX636" s="852"/>
      <c r="AY636" s="852"/>
      <c r="AZ636" s="852"/>
      <c r="BA636" s="798"/>
      <c r="BB636" s="179"/>
      <c r="BC636" s="131"/>
      <c r="BD636" s="175" t="str">
        <f t="shared" si="79"/>
        <v/>
      </c>
      <c r="BE636" s="151"/>
      <c r="BF636" s="151"/>
      <c r="BG636" s="151"/>
      <c r="BH636" s="151"/>
      <c r="BI636" s="131"/>
      <c r="BJ636" s="131"/>
      <c r="BK636" s="131"/>
      <c r="BL636" s="131"/>
      <c r="BM636" s="157"/>
      <c r="BN636" s="157"/>
      <c r="BO636" s="157"/>
      <c r="BP636" s="157"/>
      <c r="BQ636" s="158" t="str">
        <f t="shared" si="80"/>
        <v/>
      </c>
      <c r="BR636" s="762" t="str">
        <f t="shared" si="81"/>
        <v/>
      </c>
      <c r="BS636" s="819"/>
      <c r="BT636" s="868"/>
      <c r="BU636" s="868"/>
      <c r="BV636" s="871"/>
    </row>
    <row r="637" spans="1:74" ht="15.75" thickBot="1" x14ac:dyDescent="0.3">
      <c r="A637" s="1062"/>
      <c r="B637" s="928"/>
      <c r="C637" s="1179"/>
      <c r="D637" s="1086"/>
      <c r="E637" s="1086"/>
      <c r="F637" s="834"/>
      <c r="G637" s="805"/>
      <c r="H637" s="838"/>
      <c r="I637" s="799"/>
      <c r="J637" s="841"/>
      <c r="K637" s="844"/>
      <c r="L637" s="805"/>
      <c r="M637" s="875"/>
      <c r="N637" s="805"/>
      <c r="O637" s="805"/>
      <c r="P637" s="869"/>
      <c r="Q637" s="881"/>
      <c r="R637" s="799"/>
      <c r="S637" s="1366"/>
      <c r="T637" s="799"/>
      <c r="U637" s="1366"/>
      <c r="V637" s="799"/>
      <c r="W637" s="1366"/>
      <c r="X637" s="865"/>
      <c r="Y637" s="1366"/>
      <c r="Z637" s="1366"/>
      <c r="AA637" s="853"/>
      <c r="AB637" s="164">
        <v>6</v>
      </c>
      <c r="AC637" s="162"/>
      <c r="AD637" s="162"/>
      <c r="AE637" s="162"/>
      <c r="AF637" s="177" t="str">
        <f t="shared" si="82"/>
        <v/>
      </c>
      <c r="AG637" s="165"/>
      <c r="AH637" s="763" t="str">
        <f t="shared" si="83"/>
        <v/>
      </c>
      <c r="AI637" s="165"/>
      <c r="AJ637" s="763" t="str">
        <f t="shared" si="84"/>
        <v/>
      </c>
      <c r="AK637" s="166" t="str">
        <f t="shared" si="85"/>
        <v/>
      </c>
      <c r="AL637" s="154" t="str">
        <f>IFERROR(IF(AND(AF636="Probabilidad",AF637="Probabilidad"),(AL636-(+AL636*AK637)),IF(AND(AF636="Impacto",AF637="Probabilidad"),(AL635-(+AL635*AK637)),IF(AF637="Impacto",AL636,""))),"")</f>
        <v/>
      </c>
      <c r="AM637" s="154" t="str">
        <f>IFERROR(IF(AND(AF636="Impacto",AF637="Impacto"),(AM636-(+AM636*AK637)),IF(AND(AF636="Probabilidad",AF637="Impacto"),(AM635-(+AM635*AK637)),IF(AF637="Probabilidad",AM636,""))),"")</f>
        <v/>
      </c>
      <c r="AN637" s="52"/>
      <c r="AO637" s="52"/>
      <c r="AP637" s="52"/>
      <c r="AQ637" s="52"/>
      <c r="AR637" s="838"/>
      <c r="AS637" s="856"/>
      <c r="AT637" s="856"/>
      <c r="AU637" s="853"/>
      <c r="AV637" s="856"/>
      <c r="AW637" s="856"/>
      <c r="AX637" s="853"/>
      <c r="AY637" s="853"/>
      <c r="AZ637" s="853"/>
      <c r="BA637" s="799"/>
      <c r="BB637" s="314"/>
      <c r="BC637" s="169"/>
      <c r="BD637" s="178" t="str">
        <f t="shared" si="79"/>
        <v/>
      </c>
      <c r="BE637" s="162"/>
      <c r="BF637" s="162"/>
      <c r="BG637" s="162"/>
      <c r="BH637" s="162"/>
      <c r="BI637" s="169"/>
      <c r="BJ637" s="169"/>
      <c r="BK637" s="169"/>
      <c r="BL637" s="169"/>
      <c r="BM637" s="170"/>
      <c r="BN637" s="170"/>
      <c r="BO637" s="170"/>
      <c r="BP637" s="170"/>
      <c r="BQ637" s="171" t="str">
        <f t="shared" si="80"/>
        <v/>
      </c>
      <c r="BR637" s="764" t="str">
        <f t="shared" si="81"/>
        <v/>
      </c>
      <c r="BS637" s="820"/>
      <c r="BT637" s="869"/>
      <c r="BU637" s="869"/>
      <c r="BV637" s="872"/>
    </row>
    <row r="638" spans="1:74" ht="145.5" x14ac:dyDescent="0.25">
      <c r="A638" s="1062"/>
      <c r="B638" s="928"/>
      <c r="C638" s="1179"/>
      <c r="D638" s="1086" t="s">
        <v>1533</v>
      </c>
      <c r="E638" s="1086" t="s">
        <v>1152</v>
      </c>
      <c r="F638" s="834">
        <v>4</v>
      </c>
      <c r="G638" s="803" t="s">
        <v>2237</v>
      </c>
      <c r="H638" s="836" t="s">
        <v>1373</v>
      </c>
      <c r="I638" s="797" t="s">
        <v>1344</v>
      </c>
      <c r="J638" s="839" t="s">
        <v>3075</v>
      </c>
      <c r="K638" s="842" t="s">
        <v>324</v>
      </c>
      <c r="L638" s="803" t="s">
        <v>618</v>
      </c>
      <c r="M638" s="873" t="s">
        <v>1535</v>
      </c>
      <c r="N638" s="803" t="s">
        <v>2245</v>
      </c>
      <c r="O638" s="803" t="s">
        <v>2246</v>
      </c>
      <c r="P638" s="867" t="s">
        <v>609</v>
      </c>
      <c r="Q638" s="1367" t="s">
        <v>609</v>
      </c>
      <c r="R638" s="797" t="s">
        <v>272</v>
      </c>
      <c r="S638" s="1364">
        <f>IF(R638="Muy Alta",100%,IF(R638="Alta",80%,IF(R638="Media",60%,IF(R638="Baja",40%,IF(R638="Muy Baja",20%,"")))))</f>
        <v>0.2</v>
      </c>
      <c r="T638" s="797" t="s">
        <v>328</v>
      </c>
      <c r="U638" s="1364">
        <f>IF(T638="Catastrófico",100%,IF(T638="Mayor",80%,IF(T638="Moderado",60%,IF(T638="Menor",40%,IF(T638="Leve",20%,"")))))</f>
        <v>0.2</v>
      </c>
      <c r="V638" s="797" t="s">
        <v>328</v>
      </c>
      <c r="W638" s="1364">
        <f>IF(V638="Catastrófico",100%,IF(V638="Mayor",80%,IF(V638="Moderado",60%,IF(V638="Menor",40%,IF(V638="Leve",20%,"")))))</f>
        <v>0.2</v>
      </c>
      <c r="X638" s="863" t="str">
        <f>IF(Y638=100%,"Catastrófico",IF(Y638=80%,"Mayor",IF(Y638=60%,"Moderado",IF(Y638=40%,"Menor",IF(Y638=20%,"Leve","")))))</f>
        <v>Leve</v>
      </c>
      <c r="Y638" s="1364">
        <f>IF(AND(U638="",W638=""),"",MAX(U638,W638))</f>
        <v>0.2</v>
      </c>
      <c r="Z638" s="1364" t="str">
        <f>CONCATENATE(R638,X638)</f>
        <v>Muy BajaLeve</v>
      </c>
      <c r="AA638" s="851" t="str">
        <f>IF(Z638="Muy AltaLeve","Alto",IF(Z638="Muy AltaMenor","Alto",IF(Z638="Muy AltaModerado","Alto",IF(Z638="Muy AltaMayor","Alto",IF(Z638="Muy AltaCatastrófico","Extremo",IF(Z638="AltaLeve","Moderado",IF(Z638="AltaMenor","Moderado",IF(Z638="AltaModerado","Alto",IF(Z638="AltaMayor","Alto",IF(Z638="AltaCatastrófico","Extremo",IF(Z638="MediaLeve","Moderado",IF(Z638="MediaMenor","Moderado",IF(Z638="MediaModerado","Moderado",IF(Z638="MediaMayor","Alto",IF(Z638="MediaCatastrófico","Extremo",IF(Z638="BajaLeve","Bajo",IF(Z638="BajaMenor","Moderado",IF(Z638="BajaModerado","Moderado",IF(Z638="BajaMayor","Alto",IF(Z638="BajaCatastrófico","Extremo",IF(Z638="Muy BajaLeve","Bajo",IF(Z638="Muy BajaMenor","Bajo",IF(Z638="Muy BajaModerado","Moderado",IF(Z638="Muy BajaMayor","Alto",IF(Z638="Muy BajaCatastrófico","Extremo","")))))))))))))))))))))))))</f>
        <v>Bajo</v>
      </c>
      <c r="AB638" s="98">
        <v>1</v>
      </c>
      <c r="AC638" s="9" t="s">
        <v>2247</v>
      </c>
      <c r="AD638" s="9">
        <v>1.2</v>
      </c>
      <c r="AE638" s="9" t="s">
        <v>1552</v>
      </c>
      <c r="AF638" s="100" t="str">
        <f t="shared" si="82"/>
        <v>Probabilidad</v>
      </c>
      <c r="AG638" s="10" t="s">
        <v>286</v>
      </c>
      <c r="AH638" s="759">
        <f t="shared" si="83"/>
        <v>0.15</v>
      </c>
      <c r="AI638" s="10" t="s">
        <v>217</v>
      </c>
      <c r="AJ638" s="759">
        <f t="shared" si="84"/>
        <v>0.15</v>
      </c>
      <c r="AK638" s="102">
        <f t="shared" si="85"/>
        <v>0.3</v>
      </c>
      <c r="AL638" s="101">
        <f>IFERROR(IF(AF638="Probabilidad",(S638-(+S638*AK638)),IF(AF638="Impacto",S638,"")),"")</f>
        <v>0.14000000000000001</v>
      </c>
      <c r="AM638" s="101">
        <f>IFERROR(IF(AF638="Impacto",(Y638-(+Y638*AK638)),IF(AF638="Probabilidad",Y638,"")),"")</f>
        <v>0.2</v>
      </c>
      <c r="AN638" s="51" t="s">
        <v>218</v>
      </c>
      <c r="AO638" s="51" t="s">
        <v>475</v>
      </c>
      <c r="AP638" s="51" t="s">
        <v>243</v>
      </c>
      <c r="AQ638" s="51" t="s">
        <v>221</v>
      </c>
      <c r="AR638" s="866" t="s">
        <v>2241</v>
      </c>
      <c r="AS638" s="854">
        <f>S638</f>
        <v>0.2</v>
      </c>
      <c r="AT638" s="854">
        <f>IF(AL638="","",MIN(AL638:AL643))</f>
        <v>8.4000000000000005E-2</v>
      </c>
      <c r="AU638" s="851" t="str">
        <f>IFERROR(IF(AT638="","",IF(AT638&lt;=0.2,"Muy Baja",IF(AT638&lt;=0.4,"Baja",IF(AT638&lt;=0.6,"Media",IF(AT638&lt;=0.8,"Alta","Muy Alta"))))),"")</f>
        <v>Muy Baja</v>
      </c>
      <c r="AV638" s="854">
        <f>Y638</f>
        <v>0.2</v>
      </c>
      <c r="AW638" s="854">
        <f>IF(AM638="","",MIN(AM638:AM643))</f>
        <v>0.2</v>
      </c>
      <c r="AX638" s="851" t="str">
        <f>IFERROR(IF(AW638="","",IF(AW638&lt;=0.2,"Leve",IF(AW638&lt;=0.4,"Menor",IF(AW638&lt;=0.6,"Moderado",IF(AW638&lt;=0.8,"Mayor","Catastrófico"))))),"")</f>
        <v>Leve</v>
      </c>
      <c r="AY638" s="851" t="str">
        <f>AA638</f>
        <v>Bajo</v>
      </c>
      <c r="AZ638" s="851" t="str">
        <f>IFERROR(IF(OR(AND(AU638="Muy Baja",AX638="Leve"),AND(AU638="Muy Baja",AX638="Menor"),AND(AU638="Baja",AX638="Leve")),"Bajo",IF(OR(AND(AU638="Muy baja",AX638="Moderado"),AND(AU638="Baja",AX638="Menor"),AND(AU638="Baja",AX638="Moderado"),AND(AU638="Media",AX638="Leve"),AND(AU638="Media",AX638="Menor"),AND(AU638="Media",AX638="Moderado"),AND(AU638="Alta",AX638="Leve"),AND(AU638="Alta",AX638="Menor")),"Moderado",IF(OR(AND(AU638="Muy Baja",AX638="Mayor"),AND(AU638="Baja",AX638="Mayor"),AND(AU638="Media",AX638="Mayor"),AND(AU638="Alta",AX638="Moderado"),AND(AU638="Alta",AX638="Mayor"),AND(AU638="Muy Alta",AX638="Leve"),AND(AU638="Muy Alta",AX638="Menor"),AND(AU638="Muy Alta",AX638="Moderado"),AND(AU638="Muy Alta",AX638="Mayor")),"Alto",IF(OR(AND(AU638="Muy Baja",AX638="Catastrófico"),AND(AU638="Baja",AX638="Catastrófico"),AND(AU638="Media",AX638="Catastrófico"),AND(AU638="Alta",AX638="Catastrófico"),AND(AU638="Muy Alta",AX638="Catastrófico")),"Extremo","")))),"")</f>
        <v>Bajo</v>
      </c>
      <c r="BA638" s="797" t="s">
        <v>257</v>
      </c>
      <c r="BB638" s="47"/>
      <c r="BC638" s="47"/>
      <c r="BD638" s="104" t="str">
        <f t="shared" si="79"/>
        <v/>
      </c>
      <c r="BE638" s="9"/>
      <c r="BF638" s="9"/>
      <c r="BG638" s="9"/>
      <c r="BH638" s="9"/>
      <c r="BI638" s="47"/>
      <c r="BJ638" s="47"/>
      <c r="BK638" s="47"/>
      <c r="BL638" s="47"/>
      <c r="BM638" s="49"/>
      <c r="BN638" s="49"/>
      <c r="BO638" s="49"/>
      <c r="BP638" s="49"/>
      <c r="BQ638" s="105" t="str">
        <f t="shared" si="80"/>
        <v/>
      </c>
      <c r="BR638" s="761" t="str">
        <f t="shared" si="81"/>
        <v/>
      </c>
      <c r="BS638" s="818" t="s">
        <v>609</v>
      </c>
      <c r="BT638" s="867" t="s">
        <v>2901</v>
      </c>
      <c r="BU638" s="867" t="s">
        <v>609</v>
      </c>
      <c r="BV638" s="870" t="s">
        <v>609</v>
      </c>
    </row>
    <row r="639" spans="1:74" ht="171.75" x14ac:dyDescent="0.25">
      <c r="A639" s="1062"/>
      <c r="B639" s="928"/>
      <c r="C639" s="1179"/>
      <c r="D639" s="1086"/>
      <c r="E639" s="1086"/>
      <c r="F639" s="834"/>
      <c r="G639" s="804"/>
      <c r="H639" s="837"/>
      <c r="I639" s="798"/>
      <c r="J639" s="840"/>
      <c r="K639" s="843"/>
      <c r="L639" s="804"/>
      <c r="M639" s="874"/>
      <c r="N639" s="804"/>
      <c r="O639" s="804"/>
      <c r="P639" s="868"/>
      <c r="Q639" s="1368"/>
      <c r="R639" s="798"/>
      <c r="S639" s="1365"/>
      <c r="T639" s="798"/>
      <c r="U639" s="1365"/>
      <c r="V639" s="798"/>
      <c r="W639" s="1365"/>
      <c r="X639" s="864"/>
      <c r="Y639" s="1365"/>
      <c r="Z639" s="1365"/>
      <c r="AA639" s="852"/>
      <c r="AB639" s="152">
        <v>2</v>
      </c>
      <c r="AC639" s="151" t="s">
        <v>2248</v>
      </c>
      <c r="AD639" s="151">
        <v>2</v>
      </c>
      <c r="AE639" s="151" t="s">
        <v>1552</v>
      </c>
      <c r="AF639" s="147" t="str">
        <f t="shared" si="82"/>
        <v>Probabilidad</v>
      </c>
      <c r="AG639" s="153" t="s">
        <v>216</v>
      </c>
      <c r="AH639" s="760">
        <f t="shared" si="83"/>
        <v>0.25</v>
      </c>
      <c r="AI639" s="153" t="s">
        <v>217</v>
      </c>
      <c r="AJ639" s="760">
        <f t="shared" si="84"/>
        <v>0.15</v>
      </c>
      <c r="AK639" s="149">
        <f t="shared" si="85"/>
        <v>0.4</v>
      </c>
      <c r="AL639" s="154">
        <f>IFERROR(IF(AND(AF638="Probabilidad",AF639="Probabilidad"),(AL638-(+AL638*AK639)),IF(AF639="Probabilidad",(S638-(+S638*AK639)),IF(AF639="Impacto",AL638,""))),"")</f>
        <v>8.4000000000000005E-2</v>
      </c>
      <c r="AM639" s="154">
        <f>IFERROR(IF(AND(AF638="Impacto",AF639="Impacto"),(AM638-(+AM638*AK639)),IF(AF639="Impacto",(Y638-(+Y638*AK639)),IF(AF639="Probabilidad",AM638,""))),"")</f>
        <v>0.2</v>
      </c>
      <c r="AN639" s="155" t="s">
        <v>218</v>
      </c>
      <c r="AO639" s="155" t="s">
        <v>296</v>
      </c>
      <c r="AP639" s="155" t="s">
        <v>243</v>
      </c>
      <c r="AQ639" s="155" t="s">
        <v>221</v>
      </c>
      <c r="AR639" s="837"/>
      <c r="AS639" s="855"/>
      <c r="AT639" s="855"/>
      <c r="AU639" s="852"/>
      <c r="AV639" s="855"/>
      <c r="AW639" s="855"/>
      <c r="AX639" s="852"/>
      <c r="AY639" s="852"/>
      <c r="AZ639" s="852"/>
      <c r="BA639" s="798"/>
      <c r="BB639" s="131"/>
      <c r="BC639" s="131"/>
      <c r="BD639" s="175" t="str">
        <f t="shared" si="79"/>
        <v/>
      </c>
      <c r="BE639" s="151"/>
      <c r="BF639" s="151"/>
      <c r="BG639" s="151"/>
      <c r="BH639" s="151"/>
      <c r="BI639" s="131"/>
      <c r="BJ639" s="131"/>
      <c r="BK639" s="131"/>
      <c r="BL639" s="131"/>
      <c r="BM639" s="157"/>
      <c r="BN639" s="157"/>
      <c r="BO639" s="157"/>
      <c r="BP639" s="157"/>
      <c r="BQ639" s="158" t="str">
        <f t="shared" si="80"/>
        <v/>
      </c>
      <c r="BR639" s="762" t="str">
        <f t="shared" si="81"/>
        <v/>
      </c>
      <c r="BS639" s="819"/>
      <c r="BT639" s="868"/>
      <c r="BU639" s="868"/>
      <c r="BV639" s="871"/>
    </row>
    <row r="640" spans="1:74" x14ac:dyDescent="0.25">
      <c r="A640" s="1062"/>
      <c r="B640" s="928"/>
      <c r="C640" s="1179"/>
      <c r="D640" s="1086"/>
      <c r="E640" s="1086"/>
      <c r="F640" s="834"/>
      <c r="G640" s="804"/>
      <c r="H640" s="837"/>
      <c r="I640" s="798"/>
      <c r="J640" s="840"/>
      <c r="K640" s="843"/>
      <c r="L640" s="804"/>
      <c r="M640" s="874"/>
      <c r="N640" s="804"/>
      <c r="O640" s="804"/>
      <c r="P640" s="868"/>
      <c r="Q640" s="1368"/>
      <c r="R640" s="798"/>
      <c r="S640" s="1365"/>
      <c r="T640" s="798"/>
      <c r="U640" s="1365"/>
      <c r="V640" s="798"/>
      <c r="W640" s="1365"/>
      <c r="X640" s="864"/>
      <c r="Y640" s="1365"/>
      <c r="Z640" s="1365"/>
      <c r="AA640" s="852"/>
      <c r="AB640" s="152">
        <v>3</v>
      </c>
      <c r="AC640" s="151"/>
      <c r="AD640" s="151"/>
      <c r="AE640" s="151"/>
      <c r="AF640" s="147" t="str">
        <f t="shared" si="82"/>
        <v/>
      </c>
      <c r="AG640" s="153"/>
      <c r="AH640" s="760" t="str">
        <f t="shared" si="83"/>
        <v/>
      </c>
      <c r="AI640" s="153"/>
      <c r="AJ640" s="760" t="str">
        <f t="shared" si="84"/>
        <v/>
      </c>
      <c r="AK640" s="149" t="str">
        <f t="shared" si="85"/>
        <v/>
      </c>
      <c r="AL640" s="154" t="str">
        <f>IFERROR(IF(AND(AF639="Probabilidad",AF640="Probabilidad"),(AL639-(+AL639*AK640)),IF(AND(AF639="Impacto",AF640="Probabilidad"),(AL638-(+AL638*AK640)),IF(AF640="Impacto",AL639,""))),"")</f>
        <v/>
      </c>
      <c r="AM640" s="154" t="str">
        <f>IFERROR(IF(AND(AF639="Impacto",AF640="Impacto"),(AM639-(+AM639*AK640)),IF(AND(AF639="Probabilidad",AF640="Impacto"),(AM638-(+AM638*AK640)),IF(AF640="Probabilidad",AM639,""))),"")</f>
        <v/>
      </c>
      <c r="AN640" s="155"/>
      <c r="AO640" s="155"/>
      <c r="AP640" s="155"/>
      <c r="AQ640" s="155"/>
      <c r="AR640" s="837"/>
      <c r="AS640" s="855"/>
      <c r="AT640" s="855"/>
      <c r="AU640" s="852"/>
      <c r="AV640" s="855"/>
      <c r="AW640" s="855"/>
      <c r="AX640" s="852"/>
      <c r="AY640" s="852"/>
      <c r="AZ640" s="852"/>
      <c r="BA640" s="798"/>
      <c r="BB640" s="131"/>
      <c r="BC640" s="131"/>
      <c r="BD640" s="175" t="str">
        <f t="shared" si="79"/>
        <v/>
      </c>
      <c r="BE640" s="151"/>
      <c r="BF640" s="151"/>
      <c r="BG640" s="151"/>
      <c r="BH640" s="151"/>
      <c r="BI640" s="131"/>
      <c r="BJ640" s="131"/>
      <c r="BK640" s="131"/>
      <c r="BL640" s="131"/>
      <c r="BM640" s="157"/>
      <c r="BN640" s="157"/>
      <c r="BO640" s="157"/>
      <c r="BP640" s="157"/>
      <c r="BQ640" s="158" t="str">
        <f t="shared" si="80"/>
        <v/>
      </c>
      <c r="BR640" s="762" t="str">
        <f t="shared" si="81"/>
        <v/>
      </c>
      <c r="BS640" s="819"/>
      <c r="BT640" s="868"/>
      <c r="BU640" s="868"/>
      <c r="BV640" s="871"/>
    </row>
    <row r="641" spans="1:74" x14ac:dyDescent="0.25">
      <c r="A641" s="1062"/>
      <c r="B641" s="928"/>
      <c r="C641" s="1179"/>
      <c r="D641" s="1086"/>
      <c r="E641" s="1086"/>
      <c r="F641" s="834"/>
      <c r="G641" s="804"/>
      <c r="H641" s="837"/>
      <c r="I641" s="798"/>
      <c r="J641" s="840"/>
      <c r="K641" s="843"/>
      <c r="L641" s="804"/>
      <c r="M641" s="874"/>
      <c r="N641" s="804"/>
      <c r="O641" s="804"/>
      <c r="P641" s="868"/>
      <c r="Q641" s="1368"/>
      <c r="R641" s="798"/>
      <c r="S641" s="1365"/>
      <c r="T641" s="798"/>
      <c r="U641" s="1365"/>
      <c r="V641" s="798"/>
      <c r="W641" s="1365"/>
      <c r="X641" s="864"/>
      <c r="Y641" s="1365"/>
      <c r="Z641" s="1365"/>
      <c r="AA641" s="852"/>
      <c r="AB641" s="152">
        <v>4</v>
      </c>
      <c r="AC641" s="151"/>
      <c r="AD641" s="151"/>
      <c r="AE641" s="151"/>
      <c r="AF641" s="147" t="str">
        <f t="shared" si="82"/>
        <v/>
      </c>
      <c r="AG641" s="153"/>
      <c r="AH641" s="760" t="str">
        <f t="shared" si="83"/>
        <v/>
      </c>
      <c r="AI641" s="153"/>
      <c r="AJ641" s="760" t="str">
        <f t="shared" si="84"/>
        <v/>
      </c>
      <c r="AK641" s="149" t="str">
        <f t="shared" si="85"/>
        <v/>
      </c>
      <c r="AL641" s="154" t="str">
        <f>IFERROR(IF(AND(AF640="Probabilidad",AF641="Probabilidad"),(AL640-(+AL640*AK641)),IF(AND(AF640="Impacto",AF641="Probabilidad"),(AL639-(+AL639*AK641)),IF(AF641="Impacto",AL640,""))),"")</f>
        <v/>
      </c>
      <c r="AM641" s="154" t="str">
        <f>IFERROR(IF(AND(AF640="Impacto",AF641="Impacto"),(AM640-(+AM640*AK641)),IF(AND(AF640="Probabilidad",AF641="Impacto"),(AM639-(+AM639*AK641)),IF(AF641="Probabilidad",AM640,""))),"")</f>
        <v/>
      </c>
      <c r="AN641" s="155"/>
      <c r="AO641" s="155"/>
      <c r="AP641" s="155"/>
      <c r="AQ641" s="155"/>
      <c r="AR641" s="837"/>
      <c r="AS641" s="855"/>
      <c r="AT641" s="855"/>
      <c r="AU641" s="852"/>
      <c r="AV641" s="855"/>
      <c r="AW641" s="855"/>
      <c r="AX641" s="852"/>
      <c r="AY641" s="852"/>
      <c r="AZ641" s="852"/>
      <c r="BA641" s="798"/>
      <c r="BB641" s="131"/>
      <c r="BC641" s="131"/>
      <c r="BD641" s="175" t="str">
        <f t="shared" si="79"/>
        <v/>
      </c>
      <c r="BE641" s="151"/>
      <c r="BF641" s="151"/>
      <c r="BG641" s="151"/>
      <c r="BH641" s="151"/>
      <c r="BI641" s="131"/>
      <c r="BJ641" s="131"/>
      <c r="BK641" s="131"/>
      <c r="BL641" s="131"/>
      <c r="BM641" s="157"/>
      <c r="BN641" s="157"/>
      <c r="BO641" s="157"/>
      <c r="BP641" s="157"/>
      <c r="BQ641" s="158" t="str">
        <f t="shared" si="80"/>
        <v/>
      </c>
      <c r="BR641" s="762" t="str">
        <f t="shared" si="81"/>
        <v/>
      </c>
      <c r="BS641" s="819"/>
      <c r="BT641" s="868"/>
      <c r="BU641" s="868"/>
      <c r="BV641" s="871"/>
    </row>
    <row r="642" spans="1:74" x14ac:dyDescent="0.25">
      <c r="A642" s="1062"/>
      <c r="B642" s="928"/>
      <c r="C642" s="1179"/>
      <c r="D642" s="1086"/>
      <c r="E642" s="1086"/>
      <c r="F642" s="834"/>
      <c r="G642" s="804"/>
      <c r="H642" s="837"/>
      <c r="I642" s="798"/>
      <c r="J642" s="840"/>
      <c r="K642" s="843"/>
      <c r="L642" s="804"/>
      <c r="M642" s="874"/>
      <c r="N642" s="804"/>
      <c r="O642" s="804"/>
      <c r="P642" s="868"/>
      <c r="Q642" s="1368"/>
      <c r="R642" s="798"/>
      <c r="S642" s="1365"/>
      <c r="T642" s="798"/>
      <c r="U642" s="1365"/>
      <c r="V642" s="798"/>
      <c r="W642" s="1365"/>
      <c r="X642" s="864"/>
      <c r="Y642" s="1365"/>
      <c r="Z642" s="1365"/>
      <c r="AA642" s="852"/>
      <c r="AB642" s="152">
        <v>5</v>
      </c>
      <c r="AC642" s="151"/>
      <c r="AD642" s="151"/>
      <c r="AE642" s="151"/>
      <c r="AF642" s="147" t="str">
        <f t="shared" si="82"/>
        <v/>
      </c>
      <c r="AG642" s="153"/>
      <c r="AH642" s="760" t="str">
        <f t="shared" si="83"/>
        <v/>
      </c>
      <c r="AI642" s="153"/>
      <c r="AJ642" s="760" t="str">
        <f t="shared" si="84"/>
        <v/>
      </c>
      <c r="AK642" s="149" t="str">
        <f t="shared" si="85"/>
        <v/>
      </c>
      <c r="AL642" s="154" t="str">
        <f>IFERROR(IF(AND(AF641="Probabilidad",AF642="Probabilidad"),(AL641-(+AL641*AK642)),IF(AND(AF641="Impacto",AF642="Probabilidad"),(AL640-(+AL640*AK642)),IF(AF642="Impacto",AL641,""))),"")</f>
        <v/>
      </c>
      <c r="AM642" s="154" t="str">
        <f>IFERROR(IF(AND(AF641="Impacto",AF642="Impacto"),(AM641-(+AM641*AK642)),IF(AND(AF641="Probabilidad",AF642="Impacto"),(AM640-(+AM640*AK642)),IF(AF642="Probabilidad",AM641,""))),"")</f>
        <v/>
      </c>
      <c r="AN642" s="155"/>
      <c r="AO642" s="155"/>
      <c r="AP642" s="155"/>
      <c r="AQ642" s="155"/>
      <c r="AR642" s="837"/>
      <c r="AS642" s="855"/>
      <c r="AT642" s="855"/>
      <c r="AU642" s="852"/>
      <c r="AV642" s="855"/>
      <c r="AW642" s="855"/>
      <c r="AX642" s="852"/>
      <c r="AY642" s="852"/>
      <c r="AZ642" s="852"/>
      <c r="BA642" s="798"/>
      <c r="BB642" s="131"/>
      <c r="BC642" s="131"/>
      <c r="BD642" s="175" t="str">
        <f t="shared" si="79"/>
        <v/>
      </c>
      <c r="BE642" s="151"/>
      <c r="BF642" s="151"/>
      <c r="BG642" s="151"/>
      <c r="BH642" s="151"/>
      <c r="BI642" s="131"/>
      <c r="BJ642" s="131"/>
      <c r="BK642" s="131"/>
      <c r="BL642" s="131"/>
      <c r="BM642" s="157"/>
      <c r="BN642" s="157"/>
      <c r="BO642" s="157"/>
      <c r="BP642" s="157"/>
      <c r="BQ642" s="158" t="str">
        <f t="shared" si="80"/>
        <v/>
      </c>
      <c r="BR642" s="762" t="str">
        <f t="shared" si="81"/>
        <v/>
      </c>
      <c r="BS642" s="819"/>
      <c r="BT642" s="868"/>
      <c r="BU642" s="868"/>
      <c r="BV642" s="871"/>
    </row>
    <row r="643" spans="1:74" ht="15.75" thickBot="1" x14ac:dyDescent="0.3">
      <c r="A643" s="1062"/>
      <c r="B643" s="928"/>
      <c r="C643" s="1179"/>
      <c r="D643" s="1086"/>
      <c r="E643" s="1086"/>
      <c r="F643" s="834"/>
      <c r="G643" s="805"/>
      <c r="H643" s="838"/>
      <c r="I643" s="799"/>
      <c r="J643" s="841"/>
      <c r="K643" s="844"/>
      <c r="L643" s="805"/>
      <c r="M643" s="875"/>
      <c r="N643" s="805"/>
      <c r="O643" s="805"/>
      <c r="P643" s="869"/>
      <c r="Q643" s="1369"/>
      <c r="R643" s="799"/>
      <c r="S643" s="1366"/>
      <c r="T643" s="799"/>
      <c r="U643" s="1366"/>
      <c r="V643" s="799"/>
      <c r="W643" s="1366"/>
      <c r="X643" s="865"/>
      <c r="Y643" s="1366"/>
      <c r="Z643" s="1366"/>
      <c r="AA643" s="853"/>
      <c r="AB643" s="164">
        <v>6</v>
      </c>
      <c r="AC643" s="162"/>
      <c r="AD643" s="162"/>
      <c r="AE643" s="162"/>
      <c r="AF643" s="177" t="str">
        <f t="shared" si="82"/>
        <v/>
      </c>
      <c r="AG643" s="165"/>
      <c r="AH643" s="763" t="str">
        <f t="shared" si="83"/>
        <v/>
      </c>
      <c r="AI643" s="165"/>
      <c r="AJ643" s="763" t="str">
        <f t="shared" si="84"/>
        <v/>
      </c>
      <c r="AK643" s="166" t="str">
        <f t="shared" si="85"/>
        <v/>
      </c>
      <c r="AL643" s="154" t="str">
        <f>IFERROR(IF(AND(AF642="Probabilidad",AF643="Probabilidad"),(AL642-(+AL642*AK643)),IF(AND(AF642="Impacto",AF643="Probabilidad"),(AL641-(+AL641*AK643)),IF(AF643="Impacto",AL642,""))),"")</f>
        <v/>
      </c>
      <c r="AM643" s="154" t="str">
        <f>IFERROR(IF(AND(AF642="Impacto",AF643="Impacto"),(AM642-(+AM642*AK643)),IF(AND(AF642="Probabilidad",AF643="Impacto"),(AM641-(+AM641*AK643)),IF(AF643="Probabilidad",AM642,""))),"")</f>
        <v/>
      </c>
      <c r="AN643" s="52"/>
      <c r="AO643" s="52"/>
      <c r="AP643" s="52"/>
      <c r="AQ643" s="52"/>
      <c r="AR643" s="838"/>
      <c r="AS643" s="856"/>
      <c r="AT643" s="856"/>
      <c r="AU643" s="853"/>
      <c r="AV643" s="856"/>
      <c r="AW643" s="856"/>
      <c r="AX643" s="853"/>
      <c r="AY643" s="853"/>
      <c r="AZ643" s="853"/>
      <c r="BA643" s="799"/>
      <c r="BB643" s="169"/>
      <c r="BC643" s="169"/>
      <c r="BD643" s="178" t="str">
        <f t="shared" si="79"/>
        <v/>
      </c>
      <c r="BE643" s="162"/>
      <c r="BF643" s="162"/>
      <c r="BG643" s="162"/>
      <c r="BH643" s="162"/>
      <c r="BI643" s="169"/>
      <c r="BJ643" s="169"/>
      <c r="BK643" s="169"/>
      <c r="BL643" s="169"/>
      <c r="BM643" s="170"/>
      <c r="BN643" s="170"/>
      <c r="BO643" s="170"/>
      <c r="BP643" s="170"/>
      <c r="BQ643" s="171" t="str">
        <f t="shared" si="80"/>
        <v/>
      </c>
      <c r="BR643" s="764" t="str">
        <f t="shared" si="81"/>
        <v/>
      </c>
      <c r="BS643" s="820"/>
      <c r="BT643" s="869"/>
      <c r="BU643" s="869"/>
      <c r="BV643" s="872"/>
    </row>
    <row r="644" spans="1:74" ht="145.5" customHeight="1" x14ac:dyDescent="0.25">
      <c r="A644" s="1062"/>
      <c r="B644" s="928"/>
      <c r="C644" s="1179"/>
      <c r="D644" s="1086" t="s">
        <v>1533</v>
      </c>
      <c r="E644" s="1086" t="s">
        <v>1152</v>
      </c>
      <c r="F644" s="834">
        <v>5</v>
      </c>
      <c r="G644" s="803" t="s">
        <v>2249</v>
      </c>
      <c r="H644" s="836" t="s">
        <v>1373</v>
      </c>
      <c r="I644" s="797" t="s">
        <v>1347</v>
      </c>
      <c r="J644" s="839" t="s">
        <v>3076</v>
      </c>
      <c r="K644" s="842" t="s">
        <v>324</v>
      </c>
      <c r="L644" s="803" t="s">
        <v>618</v>
      </c>
      <c r="M644" s="873" t="s">
        <v>1535</v>
      </c>
      <c r="N644" s="803" t="s">
        <v>2250</v>
      </c>
      <c r="O644" s="803" t="s">
        <v>2251</v>
      </c>
      <c r="P644" s="848" t="s">
        <v>609</v>
      </c>
      <c r="Q644" s="1367" t="s">
        <v>609</v>
      </c>
      <c r="R644" s="797" t="s">
        <v>272</v>
      </c>
      <c r="S644" s="1364">
        <f>IF(R644="Muy Alta",100%,IF(R644="Alta",80%,IF(R644="Media",60%,IF(R644="Baja",40%,IF(R644="Muy Baja",20%,"")))))</f>
        <v>0.2</v>
      </c>
      <c r="T644" s="797" t="s">
        <v>328</v>
      </c>
      <c r="U644" s="1364">
        <f>IF(T644="Catastrófico",100%,IF(T644="Mayor",80%,IF(T644="Moderado",60%,IF(T644="Menor",40%,IF(T644="Leve",20%,"")))))</f>
        <v>0.2</v>
      </c>
      <c r="V644" s="797" t="s">
        <v>328</v>
      </c>
      <c r="W644" s="1364">
        <f>IF(V644="Catastrófico",100%,IF(V644="Mayor",80%,IF(V644="Moderado",60%,IF(V644="Menor",40%,IF(V644="Leve",20%,"")))))</f>
        <v>0.2</v>
      </c>
      <c r="X644" s="863" t="str">
        <f>IF(Y644=100%,"Catastrófico",IF(Y644=80%,"Mayor",IF(Y644=60%,"Moderado",IF(Y644=40%,"Menor",IF(Y644=20%,"Leve","")))))</f>
        <v>Leve</v>
      </c>
      <c r="Y644" s="1364">
        <f>IF(AND(U644="",W644=""),"",MAX(U644,W644))</f>
        <v>0.2</v>
      </c>
      <c r="Z644" s="1364" t="str">
        <f>CONCATENATE(R644,X644)</f>
        <v>Muy BajaLeve</v>
      </c>
      <c r="AA644" s="851" t="str">
        <f>IF(Z644="Muy AltaLeve","Alto",IF(Z644="Muy AltaMenor","Alto",IF(Z644="Muy AltaModerado","Alto",IF(Z644="Muy AltaMayor","Alto",IF(Z644="Muy AltaCatastrófico","Extremo",IF(Z644="AltaLeve","Moderado",IF(Z644="AltaMenor","Moderado",IF(Z644="AltaModerado","Alto",IF(Z644="AltaMayor","Alto",IF(Z644="AltaCatastrófico","Extremo",IF(Z644="MediaLeve","Moderado",IF(Z644="MediaMenor","Moderado",IF(Z644="MediaModerado","Moderado",IF(Z644="MediaMayor","Alto",IF(Z644="MediaCatastrófico","Extremo",IF(Z644="BajaLeve","Bajo",IF(Z644="BajaMenor","Moderado",IF(Z644="BajaModerado","Moderado",IF(Z644="BajaMayor","Alto",IF(Z644="BajaCatastrófico","Extremo",IF(Z644="Muy BajaLeve","Bajo",IF(Z644="Muy BajaMenor","Bajo",IF(Z644="Muy BajaModerado","Moderado",IF(Z644="Muy BajaMayor","Alto",IF(Z644="Muy BajaCatastrófico","Extremo","")))))))))))))))))))))))))</f>
        <v>Bajo</v>
      </c>
      <c r="AB644" s="98">
        <v>1</v>
      </c>
      <c r="AC644" s="9" t="s">
        <v>2252</v>
      </c>
      <c r="AD644" s="9">
        <v>1</v>
      </c>
      <c r="AE644" s="9" t="s">
        <v>1750</v>
      </c>
      <c r="AF644" s="234" t="str">
        <f t="shared" si="82"/>
        <v>Probabilidad</v>
      </c>
      <c r="AG644" s="10" t="s">
        <v>216</v>
      </c>
      <c r="AH644" s="759">
        <f t="shared" si="83"/>
        <v>0.25</v>
      </c>
      <c r="AI644" s="10" t="s">
        <v>814</v>
      </c>
      <c r="AJ644" s="759">
        <f t="shared" si="84"/>
        <v>0.25</v>
      </c>
      <c r="AK644" s="102">
        <f t="shared" si="85"/>
        <v>0.5</v>
      </c>
      <c r="AL644" s="101">
        <f>IFERROR(IF(AF644="Probabilidad",(S644-(+S644*AK644)),IF(AF644="Impacto",S644,"")),"")</f>
        <v>0.1</v>
      </c>
      <c r="AM644" s="101">
        <f>IFERROR(IF(AF644="Impacto",(Y644-(+Y644*AK644)),IF(AF644="Probabilidad",Y644,"")),"")</f>
        <v>0.2</v>
      </c>
      <c r="AN644" s="51" t="s">
        <v>218</v>
      </c>
      <c r="AO644" s="51" t="s">
        <v>242</v>
      </c>
      <c r="AP644" s="51" t="s">
        <v>243</v>
      </c>
      <c r="AQ644" s="51" t="s">
        <v>221</v>
      </c>
      <c r="AR644" s="866" t="s">
        <v>2241</v>
      </c>
      <c r="AS644" s="854">
        <f>S644</f>
        <v>0.2</v>
      </c>
      <c r="AT644" s="854">
        <f>IF(AL644="","",MIN(AL644:AL649))</f>
        <v>4.2000000000000003E-2</v>
      </c>
      <c r="AU644" s="851" t="str">
        <f>IFERROR(IF(AT644="","",IF(AT644&lt;=0.2,"Muy Baja",IF(AT644&lt;=0.4,"Baja",IF(AT644&lt;=0.6,"Media",IF(AT644&lt;=0.8,"Alta","Muy Alta"))))),"")</f>
        <v>Muy Baja</v>
      </c>
      <c r="AV644" s="854">
        <f>Y644</f>
        <v>0.2</v>
      </c>
      <c r="AW644" s="854">
        <f>IF(AM644="","",MIN(AM644:AM649))</f>
        <v>0.15000000000000002</v>
      </c>
      <c r="AX644" s="851" t="str">
        <f>IFERROR(IF(AW644="","",IF(AW644&lt;=0.2,"Leve",IF(AW644&lt;=0.4,"Menor",IF(AW644&lt;=0.6,"Moderado",IF(AW644&lt;=0.8,"Mayor","Catastrófico"))))),"")</f>
        <v>Leve</v>
      </c>
      <c r="AY644" s="851" t="str">
        <f>AA644</f>
        <v>Bajo</v>
      </c>
      <c r="AZ644" s="851" t="str">
        <f>IFERROR(IF(OR(AND(AU644="Muy Baja",AX644="Leve"),AND(AU644="Muy Baja",AX644="Menor"),AND(AU644="Baja",AX644="Leve")),"Bajo",IF(OR(AND(AU644="Muy baja",AX644="Moderado"),AND(AU644="Baja",AX644="Menor"),AND(AU644="Baja",AX644="Moderado"),AND(AU644="Media",AX644="Leve"),AND(AU644="Media",AX644="Menor"),AND(AU644="Media",AX644="Moderado"),AND(AU644="Alta",AX644="Leve"),AND(AU644="Alta",AX644="Menor")),"Moderado",IF(OR(AND(AU644="Muy Baja",AX644="Mayor"),AND(AU644="Baja",AX644="Mayor"),AND(AU644="Media",AX644="Mayor"),AND(AU644="Alta",AX644="Moderado"),AND(AU644="Alta",AX644="Mayor"),AND(AU644="Muy Alta",AX644="Leve"),AND(AU644="Muy Alta",AX644="Menor"),AND(AU644="Muy Alta",AX644="Moderado"),AND(AU644="Muy Alta",AX644="Mayor")),"Alto",IF(OR(AND(AU644="Muy Baja",AX644="Catastrófico"),AND(AU644="Baja",AX644="Catastrófico"),AND(AU644="Media",AX644="Catastrófico"),AND(AU644="Alta",AX644="Catastrófico"),AND(AU644="Muy Alta",AX644="Catastrófico")),"Extremo","")))),"")</f>
        <v>Bajo</v>
      </c>
      <c r="BA644" s="797" t="s">
        <v>257</v>
      </c>
      <c r="BB644" s="47"/>
      <c r="BC644" s="47"/>
      <c r="BD644" s="104" t="str">
        <f t="shared" si="79"/>
        <v/>
      </c>
      <c r="BE644" s="9"/>
      <c r="BF644" s="9"/>
      <c r="BG644" s="9"/>
      <c r="BH644" s="9"/>
      <c r="BI644" s="47"/>
      <c r="BJ644" s="47"/>
      <c r="BK644" s="47"/>
      <c r="BL644" s="47"/>
      <c r="BM644" s="49"/>
      <c r="BN644" s="49"/>
      <c r="BO644" s="49"/>
      <c r="BP644" s="49"/>
      <c r="BQ644" s="105" t="str">
        <f t="shared" si="80"/>
        <v/>
      </c>
      <c r="BR644" s="761" t="str">
        <f t="shared" si="81"/>
        <v/>
      </c>
      <c r="BS644" s="818" t="s">
        <v>609</v>
      </c>
      <c r="BT644" s="867" t="s">
        <v>2901</v>
      </c>
      <c r="BU644" s="867" t="s">
        <v>609</v>
      </c>
      <c r="BV644" s="870" t="s">
        <v>609</v>
      </c>
    </row>
    <row r="645" spans="1:74" ht="171.75" x14ac:dyDescent="0.25">
      <c r="A645" s="1062"/>
      <c r="B645" s="928"/>
      <c r="C645" s="1179"/>
      <c r="D645" s="1086"/>
      <c r="E645" s="1086"/>
      <c r="F645" s="834"/>
      <c r="G645" s="804"/>
      <c r="H645" s="837"/>
      <c r="I645" s="798"/>
      <c r="J645" s="840"/>
      <c r="K645" s="843"/>
      <c r="L645" s="804"/>
      <c r="M645" s="874"/>
      <c r="N645" s="804"/>
      <c r="O645" s="804"/>
      <c r="P645" s="849"/>
      <c r="Q645" s="1368"/>
      <c r="R645" s="798"/>
      <c r="S645" s="1365"/>
      <c r="T645" s="798"/>
      <c r="U645" s="1365"/>
      <c r="V645" s="798"/>
      <c r="W645" s="1365"/>
      <c r="X645" s="864"/>
      <c r="Y645" s="1365"/>
      <c r="Z645" s="1365"/>
      <c r="AA645" s="852"/>
      <c r="AB645" s="152">
        <v>2</v>
      </c>
      <c r="AC645" s="151" t="s">
        <v>2253</v>
      </c>
      <c r="AD645" s="151">
        <v>2</v>
      </c>
      <c r="AE645" s="151" t="s">
        <v>1750</v>
      </c>
      <c r="AF645" s="147" t="str">
        <f t="shared" si="82"/>
        <v>Impacto</v>
      </c>
      <c r="AG645" s="153" t="s">
        <v>267</v>
      </c>
      <c r="AH645" s="760">
        <f t="shared" si="83"/>
        <v>0.1</v>
      </c>
      <c r="AI645" s="153" t="s">
        <v>217</v>
      </c>
      <c r="AJ645" s="760">
        <f t="shared" si="84"/>
        <v>0.15</v>
      </c>
      <c r="AK645" s="149">
        <f t="shared" si="85"/>
        <v>0.25</v>
      </c>
      <c r="AL645" s="154">
        <f>IFERROR(IF(AND(AF644="Probabilidad",AF645="Probabilidad"),(AL644-(+AL644*AK645)),IF(AF645="Probabilidad",(S644-(+S644*AK645)),IF(AF645="Impacto",AL644,""))),"")</f>
        <v>0.1</v>
      </c>
      <c r="AM645" s="154">
        <f>IFERROR(IF(AND(AF644="Impacto",AF645="Impacto"),(AM644-(+AM644*AK645)),IF(AF645="Impacto",(Y644-(+Y644*AK645)),IF(AF645="Probabilidad",AM644,""))),"")</f>
        <v>0.15000000000000002</v>
      </c>
      <c r="AN645" s="155" t="s">
        <v>218</v>
      </c>
      <c r="AO645" s="155" t="s">
        <v>296</v>
      </c>
      <c r="AP645" s="155" t="s">
        <v>243</v>
      </c>
      <c r="AQ645" s="155" t="s">
        <v>221</v>
      </c>
      <c r="AR645" s="837"/>
      <c r="AS645" s="855"/>
      <c r="AT645" s="855"/>
      <c r="AU645" s="852"/>
      <c r="AV645" s="855"/>
      <c r="AW645" s="855"/>
      <c r="AX645" s="852"/>
      <c r="AY645" s="852"/>
      <c r="AZ645" s="852"/>
      <c r="BA645" s="798"/>
      <c r="BB645" s="131"/>
      <c r="BC645" s="131"/>
      <c r="BD645" s="175" t="str">
        <f t="shared" si="79"/>
        <v/>
      </c>
      <c r="BE645" s="151"/>
      <c r="BF645" s="151"/>
      <c r="BG645" s="151"/>
      <c r="BH645" s="151"/>
      <c r="BI645" s="131"/>
      <c r="BJ645" s="131"/>
      <c r="BK645" s="131"/>
      <c r="BL645" s="131"/>
      <c r="BM645" s="157"/>
      <c r="BN645" s="157"/>
      <c r="BO645" s="157"/>
      <c r="BP645" s="157"/>
      <c r="BQ645" s="158" t="str">
        <f t="shared" si="80"/>
        <v/>
      </c>
      <c r="BR645" s="762" t="str">
        <f t="shared" si="81"/>
        <v/>
      </c>
      <c r="BS645" s="819"/>
      <c r="BT645" s="868"/>
      <c r="BU645" s="868"/>
      <c r="BV645" s="871"/>
    </row>
    <row r="646" spans="1:74" ht="171.75" x14ac:dyDescent="0.25">
      <c r="A646" s="1062"/>
      <c r="B646" s="928"/>
      <c r="C646" s="1179"/>
      <c r="D646" s="1086"/>
      <c r="E646" s="1086"/>
      <c r="F646" s="834"/>
      <c r="G646" s="804"/>
      <c r="H646" s="837"/>
      <c r="I646" s="798"/>
      <c r="J646" s="840"/>
      <c r="K646" s="843"/>
      <c r="L646" s="804"/>
      <c r="M646" s="874"/>
      <c r="N646" s="804"/>
      <c r="O646" s="804"/>
      <c r="P646" s="849"/>
      <c r="Q646" s="1368"/>
      <c r="R646" s="798"/>
      <c r="S646" s="1365"/>
      <c r="T646" s="798"/>
      <c r="U646" s="1365"/>
      <c r="V646" s="798"/>
      <c r="W646" s="1365"/>
      <c r="X646" s="864"/>
      <c r="Y646" s="1365"/>
      <c r="Z646" s="1365"/>
      <c r="AA646" s="852"/>
      <c r="AB646" s="152">
        <v>3</v>
      </c>
      <c r="AC646" s="151" t="s">
        <v>2254</v>
      </c>
      <c r="AD646" s="151">
        <v>3</v>
      </c>
      <c r="AE646" s="151" t="s">
        <v>1552</v>
      </c>
      <c r="AF646" s="147" t="str">
        <f t="shared" si="82"/>
        <v>Probabilidad</v>
      </c>
      <c r="AG646" s="153" t="s">
        <v>286</v>
      </c>
      <c r="AH646" s="760">
        <f t="shared" si="83"/>
        <v>0.15</v>
      </c>
      <c r="AI646" s="153" t="s">
        <v>217</v>
      </c>
      <c r="AJ646" s="760">
        <f t="shared" si="84"/>
        <v>0.15</v>
      </c>
      <c r="AK646" s="149">
        <f t="shared" si="85"/>
        <v>0.3</v>
      </c>
      <c r="AL646" s="154">
        <f>IFERROR(IF(AND(AF645="Probabilidad",AF646="Probabilidad"),(AL645-(+AL645*AK646)),IF(AND(AF645="Impacto",AF646="Probabilidad"),(AL644-(+AL644*AK646)),IF(AF646="Impacto",AL645,""))),"")</f>
        <v>7.0000000000000007E-2</v>
      </c>
      <c r="AM646" s="154">
        <f>IFERROR(IF(AND(AF645="Impacto",AF646="Impacto"),(AM645-(+AM645*AK646)),IF(AND(AF645="Probabilidad",AF646="Impacto"),(AM644-(+AM644*AK646)),IF(AF646="Probabilidad",AM645,""))),"")</f>
        <v>0.15000000000000002</v>
      </c>
      <c r="AN646" s="155" t="s">
        <v>218</v>
      </c>
      <c r="AO646" s="155" t="s">
        <v>296</v>
      </c>
      <c r="AP646" s="155" t="s">
        <v>243</v>
      </c>
      <c r="AQ646" s="155" t="s">
        <v>221</v>
      </c>
      <c r="AR646" s="837"/>
      <c r="AS646" s="855"/>
      <c r="AT646" s="855"/>
      <c r="AU646" s="852"/>
      <c r="AV646" s="855"/>
      <c r="AW646" s="855"/>
      <c r="AX646" s="852"/>
      <c r="AY646" s="852"/>
      <c r="AZ646" s="852"/>
      <c r="BA646" s="798"/>
      <c r="BB646" s="131"/>
      <c r="BC646" s="131"/>
      <c r="BD646" s="175" t="str">
        <f t="shared" si="79"/>
        <v/>
      </c>
      <c r="BE646" s="151"/>
      <c r="BF646" s="151"/>
      <c r="BG646" s="151"/>
      <c r="BH646" s="151"/>
      <c r="BI646" s="131"/>
      <c r="BJ646" s="131"/>
      <c r="BK646" s="131"/>
      <c r="BL646" s="131"/>
      <c r="BM646" s="157"/>
      <c r="BN646" s="157"/>
      <c r="BO646" s="157"/>
      <c r="BP646" s="157"/>
      <c r="BQ646" s="158" t="str">
        <f t="shared" si="80"/>
        <v/>
      </c>
      <c r="BR646" s="762" t="str">
        <f t="shared" si="81"/>
        <v/>
      </c>
      <c r="BS646" s="819"/>
      <c r="BT646" s="868"/>
      <c r="BU646" s="868"/>
      <c r="BV646" s="871"/>
    </row>
    <row r="647" spans="1:74" ht="171.75" x14ac:dyDescent="0.25">
      <c r="A647" s="1062"/>
      <c r="B647" s="928"/>
      <c r="C647" s="1179"/>
      <c r="D647" s="1086"/>
      <c r="E647" s="1086"/>
      <c r="F647" s="834"/>
      <c r="G647" s="804"/>
      <c r="H647" s="837"/>
      <c r="I647" s="798"/>
      <c r="J647" s="840"/>
      <c r="K647" s="843"/>
      <c r="L647" s="804"/>
      <c r="M647" s="874"/>
      <c r="N647" s="804"/>
      <c r="O647" s="804"/>
      <c r="P647" s="849"/>
      <c r="Q647" s="1368"/>
      <c r="R647" s="798"/>
      <c r="S647" s="1365"/>
      <c r="T647" s="798"/>
      <c r="U647" s="1365"/>
      <c r="V647" s="798"/>
      <c r="W647" s="1365"/>
      <c r="X647" s="864"/>
      <c r="Y647" s="1365"/>
      <c r="Z647" s="1365"/>
      <c r="AA647" s="852"/>
      <c r="AB647" s="152">
        <v>4</v>
      </c>
      <c r="AC647" s="151" t="s">
        <v>2255</v>
      </c>
      <c r="AD647" s="151">
        <v>1.3</v>
      </c>
      <c r="AE647" s="151" t="s">
        <v>1712</v>
      </c>
      <c r="AF647" s="147" t="str">
        <f t="shared" si="82"/>
        <v>Probabilidad</v>
      </c>
      <c r="AG647" s="153" t="s">
        <v>216</v>
      </c>
      <c r="AH647" s="760">
        <f t="shared" si="83"/>
        <v>0.25</v>
      </c>
      <c r="AI647" s="153" t="s">
        <v>217</v>
      </c>
      <c r="AJ647" s="760">
        <f t="shared" si="84"/>
        <v>0.15</v>
      </c>
      <c r="AK647" s="149">
        <f t="shared" si="85"/>
        <v>0.4</v>
      </c>
      <c r="AL647" s="154">
        <f>IFERROR(IF(AND(AF646="Probabilidad",AF647="Probabilidad"),(AL646-(+AL646*AK647)),IF(AND(AF646="Impacto",AF647="Probabilidad"),(AL645-(+AL645*AK647)),IF(AF647="Impacto",AL646,""))),"")</f>
        <v>4.2000000000000003E-2</v>
      </c>
      <c r="AM647" s="154">
        <f>IFERROR(IF(AND(AF646="Impacto",AF647="Impacto"),(AM646-(+AM646*AK647)),IF(AND(AF646="Probabilidad",AF647="Impacto"),(AM645-(+AM645*AK647)),IF(AF647="Probabilidad",AM646,""))),"")</f>
        <v>0.15000000000000002</v>
      </c>
      <c r="AN647" s="155" t="s">
        <v>218</v>
      </c>
      <c r="AO647" s="155" t="s">
        <v>296</v>
      </c>
      <c r="AP647" s="155" t="s">
        <v>243</v>
      </c>
      <c r="AQ647" s="155" t="s">
        <v>221</v>
      </c>
      <c r="AR647" s="837"/>
      <c r="AS647" s="855"/>
      <c r="AT647" s="855"/>
      <c r="AU647" s="852"/>
      <c r="AV647" s="855"/>
      <c r="AW647" s="855"/>
      <c r="AX647" s="852"/>
      <c r="AY647" s="852"/>
      <c r="AZ647" s="852"/>
      <c r="BA647" s="798"/>
      <c r="BB647" s="131"/>
      <c r="BC647" s="131"/>
      <c r="BD647" s="175" t="str">
        <f t="shared" si="79"/>
        <v/>
      </c>
      <c r="BE647" s="151"/>
      <c r="BF647" s="151"/>
      <c r="BG647" s="151"/>
      <c r="BH647" s="151"/>
      <c r="BI647" s="131"/>
      <c r="BJ647" s="131"/>
      <c r="BK647" s="131"/>
      <c r="BL647" s="131"/>
      <c r="BM647" s="157"/>
      <c r="BN647" s="157"/>
      <c r="BO647" s="157"/>
      <c r="BP647" s="157"/>
      <c r="BQ647" s="158" t="str">
        <f t="shared" si="80"/>
        <v/>
      </c>
      <c r="BR647" s="762" t="str">
        <f t="shared" si="81"/>
        <v/>
      </c>
      <c r="BS647" s="819"/>
      <c r="BT647" s="868"/>
      <c r="BU647" s="868"/>
      <c r="BV647" s="871"/>
    </row>
    <row r="648" spans="1:74" x14ac:dyDescent="0.25">
      <c r="A648" s="1062"/>
      <c r="B648" s="928"/>
      <c r="C648" s="1179"/>
      <c r="D648" s="1086"/>
      <c r="E648" s="1086"/>
      <c r="F648" s="834"/>
      <c r="G648" s="804"/>
      <c r="H648" s="837"/>
      <c r="I648" s="798"/>
      <c r="J648" s="840"/>
      <c r="K648" s="843"/>
      <c r="L648" s="804"/>
      <c r="M648" s="874"/>
      <c r="N648" s="804"/>
      <c r="O648" s="804"/>
      <c r="P648" s="849"/>
      <c r="Q648" s="1368"/>
      <c r="R648" s="798"/>
      <c r="S648" s="1365"/>
      <c r="T648" s="798"/>
      <c r="U648" s="1365"/>
      <c r="V648" s="798"/>
      <c r="W648" s="1365"/>
      <c r="X648" s="864"/>
      <c r="Y648" s="1365"/>
      <c r="Z648" s="1365"/>
      <c r="AA648" s="852"/>
      <c r="AB648" s="152">
        <v>5</v>
      </c>
      <c r="AC648" s="151"/>
      <c r="AD648" s="151">
        <v>2</v>
      </c>
      <c r="AE648" s="151"/>
      <c r="AF648" s="147" t="str">
        <f t="shared" si="82"/>
        <v/>
      </c>
      <c r="AG648" s="153"/>
      <c r="AH648" s="760" t="str">
        <f t="shared" si="83"/>
        <v/>
      </c>
      <c r="AI648" s="153"/>
      <c r="AJ648" s="760" t="str">
        <f t="shared" si="84"/>
        <v/>
      </c>
      <c r="AK648" s="149" t="str">
        <f t="shared" si="85"/>
        <v/>
      </c>
      <c r="AL648" s="154" t="str">
        <f>IFERROR(IF(AND(AF647="Probabilidad",AF648="Probabilidad"),(AL647-(+AL647*AK648)),IF(AND(AF647="Impacto",AF648="Probabilidad"),(AL646-(+AL646*AK648)),IF(AF648="Impacto",AL647,""))),"")</f>
        <v/>
      </c>
      <c r="AM648" s="154" t="str">
        <f>IFERROR(IF(AND(AF647="Impacto",AF648="Impacto"),(AM647-(+AM647*AK648)),IF(AND(AF647="Probabilidad",AF648="Impacto"),(AM646-(+AM646*AK648)),IF(AF648="Probabilidad",AM647,""))),"")</f>
        <v/>
      </c>
      <c r="AN648" s="155"/>
      <c r="AO648" s="155"/>
      <c r="AP648" s="155"/>
      <c r="AQ648" s="155"/>
      <c r="AR648" s="837"/>
      <c r="AS648" s="855"/>
      <c r="AT648" s="855"/>
      <c r="AU648" s="852"/>
      <c r="AV648" s="855"/>
      <c r="AW648" s="855"/>
      <c r="AX648" s="852"/>
      <c r="AY648" s="852"/>
      <c r="AZ648" s="852"/>
      <c r="BA648" s="798"/>
      <c r="BB648" s="131"/>
      <c r="BC648" s="131"/>
      <c r="BD648" s="175" t="str">
        <f t="shared" si="79"/>
        <v/>
      </c>
      <c r="BE648" s="151"/>
      <c r="BF648" s="151"/>
      <c r="BG648" s="151"/>
      <c r="BH648" s="151"/>
      <c r="BI648" s="131"/>
      <c r="BJ648" s="131"/>
      <c r="BK648" s="131"/>
      <c r="BL648" s="131"/>
      <c r="BM648" s="157"/>
      <c r="BN648" s="157"/>
      <c r="BO648" s="157"/>
      <c r="BP648" s="157"/>
      <c r="BQ648" s="158" t="str">
        <f t="shared" si="80"/>
        <v/>
      </c>
      <c r="BR648" s="762" t="str">
        <f t="shared" si="81"/>
        <v/>
      </c>
      <c r="BS648" s="819"/>
      <c r="BT648" s="868"/>
      <c r="BU648" s="868"/>
      <c r="BV648" s="871"/>
    </row>
    <row r="649" spans="1:74" ht="15.75" thickBot="1" x14ac:dyDescent="0.3">
      <c r="A649" s="1062"/>
      <c r="B649" s="928"/>
      <c r="C649" s="1179"/>
      <c r="D649" s="1086"/>
      <c r="E649" s="1086"/>
      <c r="F649" s="834"/>
      <c r="G649" s="805"/>
      <c r="H649" s="838"/>
      <c r="I649" s="799"/>
      <c r="J649" s="841"/>
      <c r="K649" s="844"/>
      <c r="L649" s="805"/>
      <c r="M649" s="875"/>
      <c r="N649" s="805"/>
      <c r="O649" s="805"/>
      <c r="P649" s="850"/>
      <c r="Q649" s="1369"/>
      <c r="R649" s="799"/>
      <c r="S649" s="1366"/>
      <c r="T649" s="799"/>
      <c r="U649" s="1366"/>
      <c r="V649" s="799"/>
      <c r="W649" s="1366"/>
      <c r="X649" s="865"/>
      <c r="Y649" s="1366"/>
      <c r="Z649" s="1366"/>
      <c r="AA649" s="853"/>
      <c r="AB649" s="164">
        <v>6</v>
      </c>
      <c r="AC649" s="162"/>
      <c r="AD649" s="162"/>
      <c r="AE649" s="162"/>
      <c r="AF649" s="99" t="str">
        <f t="shared" si="82"/>
        <v/>
      </c>
      <c r="AG649" s="242"/>
      <c r="AH649" s="763" t="str">
        <f t="shared" si="83"/>
        <v/>
      </c>
      <c r="AI649" s="242"/>
      <c r="AJ649" s="763" t="str">
        <f t="shared" si="84"/>
        <v/>
      </c>
      <c r="AK649" s="166" t="str">
        <f t="shared" si="85"/>
        <v/>
      </c>
      <c r="AL649" s="154" t="str">
        <f>IFERROR(IF(AND(AF648="Probabilidad",AF649="Probabilidad"),(AL648-(+AL648*AK649)),IF(AND(AF648="Impacto",AF649="Probabilidad"),(AL647-(+AL647*AK649)),IF(AF649="Impacto",AL648,""))),"")</f>
        <v/>
      </c>
      <c r="AM649" s="154" t="str">
        <f>IFERROR(IF(AND(AF648="Impacto",AF649="Impacto"),(AM648-(+AM648*AK649)),IF(AND(AF648="Probabilidad",AF649="Impacto"),(AM647-(+AM647*AK649)),IF(AF649="Probabilidad",AM648,""))),"")</f>
        <v/>
      </c>
      <c r="AN649" s="52"/>
      <c r="AO649" s="52"/>
      <c r="AP649" s="52"/>
      <c r="AQ649" s="52"/>
      <c r="AR649" s="838"/>
      <c r="AS649" s="856"/>
      <c r="AT649" s="856"/>
      <c r="AU649" s="853"/>
      <c r="AV649" s="856"/>
      <c r="AW649" s="856"/>
      <c r="AX649" s="853"/>
      <c r="AY649" s="853"/>
      <c r="AZ649" s="853"/>
      <c r="BA649" s="799"/>
      <c r="BB649" s="169"/>
      <c r="BC649" s="169"/>
      <c r="BD649" s="178" t="str">
        <f t="shared" si="79"/>
        <v/>
      </c>
      <c r="BE649" s="162"/>
      <c r="BF649" s="162"/>
      <c r="BG649" s="162"/>
      <c r="BH649" s="162"/>
      <c r="BI649" s="169"/>
      <c r="BJ649" s="169"/>
      <c r="BK649" s="169"/>
      <c r="BL649" s="169"/>
      <c r="BM649" s="170"/>
      <c r="BN649" s="170"/>
      <c r="BO649" s="170"/>
      <c r="BP649" s="170"/>
      <c r="BQ649" s="171" t="str">
        <f t="shared" si="80"/>
        <v/>
      </c>
      <c r="BR649" s="764" t="str">
        <f t="shared" si="81"/>
        <v/>
      </c>
      <c r="BS649" s="820"/>
      <c r="BT649" s="869"/>
      <c r="BU649" s="869"/>
      <c r="BV649" s="872"/>
    </row>
    <row r="650" spans="1:74" ht="171.75" x14ac:dyDescent="0.25">
      <c r="A650" s="1062"/>
      <c r="B650" s="928"/>
      <c r="C650" s="1179"/>
      <c r="D650" s="1086" t="s">
        <v>1533</v>
      </c>
      <c r="E650" s="1086" t="s">
        <v>1152</v>
      </c>
      <c r="F650" s="834">
        <v>6</v>
      </c>
      <c r="G650" s="803" t="s">
        <v>2249</v>
      </c>
      <c r="H650" s="836" t="s">
        <v>1373</v>
      </c>
      <c r="I650" s="797" t="s">
        <v>1344</v>
      </c>
      <c r="J650" s="839" t="s">
        <v>3077</v>
      </c>
      <c r="K650" s="842" t="s">
        <v>324</v>
      </c>
      <c r="L650" s="803" t="s">
        <v>618</v>
      </c>
      <c r="M650" s="873" t="s">
        <v>1535</v>
      </c>
      <c r="N650" s="803" t="s">
        <v>2256</v>
      </c>
      <c r="O650" s="803" t="s">
        <v>2257</v>
      </c>
      <c r="P650" s="867" t="s">
        <v>609</v>
      </c>
      <c r="Q650" s="879" t="s">
        <v>609</v>
      </c>
      <c r="R650" s="797" t="s">
        <v>212</v>
      </c>
      <c r="S650" s="1364">
        <f>IF(R650="Muy Alta",100%,IF(R650="Alta",80%,IF(R650="Media",60%,IF(R650="Baja",40%,IF(R650="Muy Baja",20%,"")))))</f>
        <v>0.6</v>
      </c>
      <c r="T650" s="797" t="s">
        <v>328</v>
      </c>
      <c r="U650" s="1364">
        <f>IF(T650="Catastrófico",100%,IF(T650="Mayor",80%,IF(T650="Moderado",60%,IF(T650="Menor",40%,IF(T650="Leve",20%,"")))))</f>
        <v>0.2</v>
      </c>
      <c r="V650" s="797" t="s">
        <v>253</v>
      </c>
      <c r="W650" s="1364">
        <f>IF(V650="Catastrófico",100%,IF(V650="Mayor",80%,IF(V650="Moderado",60%,IF(V650="Menor",40%,IF(V650="Leve",20%,"")))))</f>
        <v>0.4</v>
      </c>
      <c r="X650" s="863" t="str">
        <f>IF(Y650=100%,"Catastrófico",IF(Y650=80%,"Mayor",IF(Y650=60%,"Moderado",IF(Y650=40%,"Menor",IF(Y650=20%,"Leve","")))))</f>
        <v>Menor</v>
      </c>
      <c r="Y650" s="1364">
        <f>IF(AND(U650="",W650=""),"",MAX(U650,W650))</f>
        <v>0.4</v>
      </c>
      <c r="Z650" s="1364" t="str">
        <f>CONCATENATE(R650,X650)</f>
        <v>MediaMenor</v>
      </c>
      <c r="AA650" s="851" t="str">
        <f>IF(Z650="Muy AltaLeve","Alto",IF(Z650="Muy AltaMenor","Alto",IF(Z650="Muy AltaModerado","Alto",IF(Z650="Muy AltaMayor","Alto",IF(Z650="Muy AltaCatastrófico","Extremo",IF(Z650="AltaLeve","Moderado",IF(Z650="AltaMenor","Moderado",IF(Z650="AltaModerado","Alto",IF(Z650="AltaMayor","Alto",IF(Z650="AltaCatastrófico","Extremo",IF(Z650="MediaLeve","Moderado",IF(Z650="MediaMenor","Moderado",IF(Z650="MediaModerado","Moderado",IF(Z650="MediaMayor","Alto",IF(Z650="MediaCatastrófico","Extremo",IF(Z650="BajaLeve","Bajo",IF(Z650="BajaMenor","Moderado",IF(Z650="BajaModerado","Moderado",IF(Z650="BajaMayor","Alto",IF(Z650="BajaCatastrófico","Extremo",IF(Z650="Muy BajaLeve","Bajo",IF(Z650="Muy BajaMenor","Bajo",IF(Z650="Muy BajaModerado","Moderado",IF(Z650="Muy BajaMayor","Alto",IF(Z650="Muy BajaCatastrófico","Extremo","")))))))))))))))))))))))))</f>
        <v>Moderado</v>
      </c>
      <c r="AB650" s="98">
        <v>1</v>
      </c>
      <c r="AC650" s="9" t="s">
        <v>1730</v>
      </c>
      <c r="AD650" s="9">
        <v>2</v>
      </c>
      <c r="AE650" s="9" t="s">
        <v>1552</v>
      </c>
      <c r="AF650" s="100" t="str">
        <f t="shared" si="82"/>
        <v>Probabilidad</v>
      </c>
      <c r="AG650" s="10" t="s">
        <v>216</v>
      </c>
      <c r="AH650" s="759">
        <f t="shared" si="83"/>
        <v>0.25</v>
      </c>
      <c r="AI650" s="10" t="s">
        <v>217</v>
      </c>
      <c r="AJ650" s="759">
        <f t="shared" si="84"/>
        <v>0.15</v>
      </c>
      <c r="AK650" s="102">
        <f t="shared" si="85"/>
        <v>0.4</v>
      </c>
      <c r="AL650" s="101">
        <f>IFERROR(IF(AF650="Probabilidad",(S650-(+S650*AK650)),IF(AF650="Impacto",S650,"")),"")</f>
        <v>0.36</v>
      </c>
      <c r="AM650" s="101">
        <f>IFERROR(IF(AF650="Impacto",(Y650-(+Y650*AK650)),IF(AF650="Probabilidad",Y650,"")),"")</f>
        <v>0.4</v>
      </c>
      <c r="AN650" s="51" t="s">
        <v>218</v>
      </c>
      <c r="AO650" s="51" t="s">
        <v>296</v>
      </c>
      <c r="AP650" s="51" t="s">
        <v>243</v>
      </c>
      <c r="AQ650" s="51" t="s">
        <v>221</v>
      </c>
      <c r="AR650" s="866" t="s">
        <v>2258</v>
      </c>
      <c r="AS650" s="854">
        <f>S650</f>
        <v>0.6</v>
      </c>
      <c r="AT650" s="854">
        <f>IF(AL650="","",MIN(AL650:AL655))</f>
        <v>0.1512</v>
      </c>
      <c r="AU650" s="851" t="str">
        <f>IFERROR(IF(AT650="","",IF(AT650&lt;=0.2,"Muy Baja",IF(AT650&lt;=0.4,"Baja",IF(AT650&lt;=0.6,"Media",IF(AT650&lt;=0.8,"Alta","Muy Alta"))))),"")</f>
        <v>Muy Baja</v>
      </c>
      <c r="AV650" s="854">
        <f>Y650</f>
        <v>0.4</v>
      </c>
      <c r="AW650" s="854">
        <f>IF(AM650="","",MIN(AM650:AM655))</f>
        <v>0.22500000000000003</v>
      </c>
      <c r="AX650" s="851" t="str">
        <f>IFERROR(IF(AW650="","",IF(AW650&lt;=0.2,"Leve",IF(AW650&lt;=0.4,"Menor",IF(AW650&lt;=0.6,"Moderado",IF(AW650&lt;=0.8,"Mayor","Catastrófico"))))),"")</f>
        <v>Menor</v>
      </c>
      <c r="AY650" s="851" t="str">
        <f>AA650</f>
        <v>Moderado</v>
      </c>
      <c r="AZ650" s="851" t="str">
        <f>IFERROR(IF(OR(AND(AU650="Muy Baja",AX650="Leve"),AND(AU650="Muy Baja",AX650="Menor"),AND(AU650="Baja",AX650="Leve")),"Bajo",IF(OR(AND(AU650="Muy baja",AX650="Moderado"),AND(AU650="Baja",AX650="Menor"),AND(AU650="Baja",AX650="Moderado"),AND(AU650="Media",AX650="Leve"),AND(AU650="Media",AX650="Menor"),AND(AU650="Media",AX650="Moderado"),AND(AU650="Alta",AX650="Leve"),AND(AU650="Alta",AX650="Menor")),"Moderado",IF(OR(AND(AU650="Muy Baja",AX650="Mayor"),AND(AU650="Baja",AX650="Mayor"),AND(AU650="Media",AX650="Mayor"),AND(AU650="Alta",AX650="Moderado"),AND(AU650="Alta",AX650="Mayor"),AND(AU650="Muy Alta",AX650="Leve"),AND(AU650="Muy Alta",AX650="Menor"),AND(AU650="Muy Alta",AX650="Moderado"),AND(AU650="Muy Alta",AX650="Mayor")),"Alto",IF(OR(AND(AU650="Muy Baja",AX650="Catastrófico"),AND(AU650="Baja",AX650="Catastrófico"),AND(AU650="Media",AX650="Catastrófico"),AND(AU650="Alta",AX650="Catastrófico"),AND(AU650="Muy Alta",AX650="Catastrófico")),"Extremo","")))),"")</f>
        <v>Bajo</v>
      </c>
      <c r="BA650" s="797" t="s">
        <v>257</v>
      </c>
      <c r="BB650" s="47"/>
      <c r="BC650" s="47"/>
      <c r="BD650" s="104" t="str">
        <f t="shared" si="79"/>
        <v/>
      </c>
      <c r="BE650" s="9"/>
      <c r="BF650" s="9"/>
      <c r="BG650" s="9"/>
      <c r="BH650" s="9"/>
      <c r="BI650" s="47"/>
      <c r="BJ650" s="47"/>
      <c r="BK650" s="47"/>
      <c r="BL650" s="47"/>
      <c r="BM650" s="49"/>
      <c r="BN650" s="49"/>
      <c r="BO650" s="49"/>
      <c r="BP650" s="49"/>
      <c r="BQ650" s="105" t="str">
        <f t="shared" si="80"/>
        <v/>
      </c>
      <c r="BR650" s="761" t="str">
        <f t="shared" si="81"/>
        <v/>
      </c>
      <c r="BS650" s="818" t="s">
        <v>609</v>
      </c>
      <c r="BT650" s="867" t="s">
        <v>2901</v>
      </c>
      <c r="BU650" s="867" t="s">
        <v>609</v>
      </c>
      <c r="BV650" s="870" t="s">
        <v>609</v>
      </c>
    </row>
    <row r="651" spans="1:74" ht="171.75" x14ac:dyDescent="0.25">
      <c r="A651" s="1062"/>
      <c r="B651" s="928"/>
      <c r="C651" s="1179"/>
      <c r="D651" s="1086"/>
      <c r="E651" s="1086"/>
      <c r="F651" s="834"/>
      <c r="G651" s="804"/>
      <c r="H651" s="837"/>
      <c r="I651" s="798"/>
      <c r="J651" s="840"/>
      <c r="K651" s="843"/>
      <c r="L651" s="804"/>
      <c r="M651" s="874"/>
      <c r="N651" s="804"/>
      <c r="O651" s="804"/>
      <c r="P651" s="868"/>
      <c r="Q651" s="880"/>
      <c r="R651" s="798"/>
      <c r="S651" s="1365"/>
      <c r="T651" s="798"/>
      <c r="U651" s="1365"/>
      <c r="V651" s="798"/>
      <c r="W651" s="1365"/>
      <c r="X651" s="864"/>
      <c r="Y651" s="1365"/>
      <c r="Z651" s="1365"/>
      <c r="AA651" s="852"/>
      <c r="AB651" s="152">
        <v>2</v>
      </c>
      <c r="AC651" s="151" t="s">
        <v>2259</v>
      </c>
      <c r="AD651" s="151">
        <v>1</v>
      </c>
      <c r="AE651" s="151" t="s">
        <v>1728</v>
      </c>
      <c r="AF651" s="147" t="str">
        <f t="shared" si="82"/>
        <v>Impacto</v>
      </c>
      <c r="AG651" s="153" t="s">
        <v>267</v>
      </c>
      <c r="AH651" s="760">
        <f t="shared" si="83"/>
        <v>0.1</v>
      </c>
      <c r="AI651" s="153" t="s">
        <v>217</v>
      </c>
      <c r="AJ651" s="760">
        <f t="shared" si="84"/>
        <v>0.15</v>
      </c>
      <c r="AK651" s="149">
        <f t="shared" si="85"/>
        <v>0.25</v>
      </c>
      <c r="AL651" s="154">
        <f>IFERROR(IF(AND(AF650="Probabilidad",AF651="Probabilidad"),(AL650-(+AL650*AK651)),IF(AF651="Probabilidad",(S650-(+S650*AK651)),IF(AF651="Impacto",AL650,""))),"")</f>
        <v>0.36</v>
      </c>
      <c r="AM651" s="154">
        <f>IFERROR(IF(AND(AF650="Impacto",AF651="Impacto"),(AM650-(+AM650*AK651)),IF(AF651="Impacto",(Y650-(+Y650*AK651)),IF(AF651="Probabilidad",AM650,""))),"")</f>
        <v>0.30000000000000004</v>
      </c>
      <c r="AN651" s="155" t="s">
        <v>218</v>
      </c>
      <c r="AO651" s="155" t="s">
        <v>296</v>
      </c>
      <c r="AP651" s="155" t="s">
        <v>243</v>
      </c>
      <c r="AQ651" s="155" t="s">
        <v>221</v>
      </c>
      <c r="AR651" s="837"/>
      <c r="AS651" s="855"/>
      <c r="AT651" s="855"/>
      <c r="AU651" s="852"/>
      <c r="AV651" s="855"/>
      <c r="AW651" s="855"/>
      <c r="AX651" s="852"/>
      <c r="AY651" s="852"/>
      <c r="AZ651" s="852"/>
      <c r="BA651" s="798"/>
      <c r="BB651" s="131"/>
      <c r="BC651" s="131"/>
      <c r="BD651" s="175" t="str">
        <f t="shared" si="79"/>
        <v/>
      </c>
      <c r="BE651" s="151"/>
      <c r="BF651" s="151"/>
      <c r="BG651" s="151"/>
      <c r="BH651" s="151"/>
      <c r="BI651" s="131"/>
      <c r="BJ651" s="131"/>
      <c r="BK651" s="131"/>
      <c r="BL651" s="131"/>
      <c r="BM651" s="157"/>
      <c r="BN651" s="157"/>
      <c r="BO651" s="157"/>
      <c r="BP651" s="157"/>
      <c r="BQ651" s="158" t="str">
        <f t="shared" si="80"/>
        <v/>
      </c>
      <c r="BR651" s="762" t="str">
        <f t="shared" si="81"/>
        <v/>
      </c>
      <c r="BS651" s="819"/>
      <c r="BT651" s="868"/>
      <c r="BU651" s="868"/>
      <c r="BV651" s="871"/>
    </row>
    <row r="652" spans="1:74" ht="145.5" x14ac:dyDescent="0.25">
      <c r="A652" s="1062"/>
      <c r="B652" s="928"/>
      <c r="C652" s="1179"/>
      <c r="D652" s="1086"/>
      <c r="E652" s="1086"/>
      <c r="F652" s="834"/>
      <c r="G652" s="804"/>
      <c r="H652" s="837"/>
      <c r="I652" s="798"/>
      <c r="J652" s="840"/>
      <c r="K652" s="843"/>
      <c r="L652" s="804"/>
      <c r="M652" s="874"/>
      <c r="N652" s="804"/>
      <c r="O652" s="804"/>
      <c r="P652" s="868"/>
      <c r="Q652" s="880"/>
      <c r="R652" s="798"/>
      <c r="S652" s="1365"/>
      <c r="T652" s="798"/>
      <c r="U652" s="1365"/>
      <c r="V652" s="798"/>
      <c r="W652" s="1365"/>
      <c r="X652" s="864"/>
      <c r="Y652" s="1365"/>
      <c r="Z652" s="1365"/>
      <c r="AA652" s="852"/>
      <c r="AB652" s="152">
        <v>3</v>
      </c>
      <c r="AC652" s="151" t="s">
        <v>2260</v>
      </c>
      <c r="AD652" s="151">
        <v>1</v>
      </c>
      <c r="AE652" s="151" t="s">
        <v>1750</v>
      </c>
      <c r="AF652" s="147" t="str">
        <f t="shared" si="82"/>
        <v>Probabilidad</v>
      </c>
      <c r="AG652" s="153" t="s">
        <v>216</v>
      </c>
      <c r="AH652" s="760">
        <f t="shared" si="83"/>
        <v>0.25</v>
      </c>
      <c r="AI652" s="153" t="s">
        <v>217</v>
      </c>
      <c r="AJ652" s="760">
        <f t="shared" si="84"/>
        <v>0.15</v>
      </c>
      <c r="AK652" s="149">
        <f t="shared" si="85"/>
        <v>0.4</v>
      </c>
      <c r="AL652" s="154">
        <f>IFERROR(IF(AND(AF651="Probabilidad",AF652="Probabilidad"),(AL651-(+AL651*AK652)),IF(AND(AF651="Impacto",AF652="Probabilidad"),(AL650-(+AL650*AK652)),IF(AF652="Impacto",AL651,""))),"")</f>
        <v>0.216</v>
      </c>
      <c r="AM652" s="154">
        <f>IFERROR(IF(AND(AF651="Impacto",AF652="Impacto"),(AM651-(+AM651*AK652)),IF(AND(AF651="Probabilidad",AF652="Impacto"),(AM650-(+AM650*AK652)),IF(AF652="Probabilidad",AM651,""))),"")</f>
        <v>0.30000000000000004</v>
      </c>
      <c r="AN652" s="155" t="s">
        <v>218</v>
      </c>
      <c r="AO652" s="155" t="s">
        <v>242</v>
      </c>
      <c r="AP652" s="155" t="s">
        <v>243</v>
      </c>
      <c r="AQ652" s="155" t="s">
        <v>221</v>
      </c>
      <c r="AR652" s="837"/>
      <c r="AS652" s="855"/>
      <c r="AT652" s="855"/>
      <c r="AU652" s="852"/>
      <c r="AV652" s="855"/>
      <c r="AW652" s="855"/>
      <c r="AX652" s="852"/>
      <c r="AY652" s="852"/>
      <c r="AZ652" s="852"/>
      <c r="BA652" s="798"/>
      <c r="BB652" s="131"/>
      <c r="BC652" s="131"/>
      <c r="BD652" s="175" t="str">
        <f t="shared" si="79"/>
        <v/>
      </c>
      <c r="BE652" s="151"/>
      <c r="BF652" s="151"/>
      <c r="BG652" s="151"/>
      <c r="BH652" s="151"/>
      <c r="BI652" s="131"/>
      <c r="BJ652" s="131"/>
      <c r="BK652" s="131"/>
      <c r="BL652" s="131"/>
      <c r="BM652" s="157"/>
      <c r="BN652" s="157"/>
      <c r="BO652" s="157"/>
      <c r="BP652" s="157"/>
      <c r="BQ652" s="158" t="str">
        <f t="shared" si="80"/>
        <v/>
      </c>
      <c r="BR652" s="762" t="str">
        <f t="shared" si="81"/>
        <v/>
      </c>
      <c r="BS652" s="819"/>
      <c r="BT652" s="868"/>
      <c r="BU652" s="868"/>
      <c r="BV652" s="871"/>
    </row>
    <row r="653" spans="1:74" ht="171.75" x14ac:dyDescent="0.25">
      <c r="A653" s="1062"/>
      <c r="B653" s="928"/>
      <c r="C653" s="1179"/>
      <c r="D653" s="1086"/>
      <c r="E653" s="1086"/>
      <c r="F653" s="834"/>
      <c r="G653" s="804"/>
      <c r="H653" s="837"/>
      <c r="I653" s="798"/>
      <c r="J653" s="840"/>
      <c r="K653" s="843"/>
      <c r="L653" s="804"/>
      <c r="M653" s="874"/>
      <c r="N653" s="804"/>
      <c r="O653" s="804"/>
      <c r="P653" s="868"/>
      <c r="Q653" s="880"/>
      <c r="R653" s="798"/>
      <c r="S653" s="1365"/>
      <c r="T653" s="798"/>
      <c r="U653" s="1365"/>
      <c r="V653" s="798"/>
      <c r="W653" s="1365"/>
      <c r="X653" s="864"/>
      <c r="Y653" s="1365"/>
      <c r="Z653" s="1365"/>
      <c r="AA653" s="852"/>
      <c r="AB653" s="152">
        <v>4</v>
      </c>
      <c r="AC653" s="151" t="s">
        <v>2253</v>
      </c>
      <c r="AD653" s="151">
        <v>2</v>
      </c>
      <c r="AE653" s="151" t="s">
        <v>1750</v>
      </c>
      <c r="AF653" s="147" t="str">
        <f t="shared" si="82"/>
        <v>Impacto</v>
      </c>
      <c r="AG653" s="153" t="s">
        <v>267</v>
      </c>
      <c r="AH653" s="760">
        <f t="shared" si="83"/>
        <v>0.1</v>
      </c>
      <c r="AI653" s="153" t="s">
        <v>217</v>
      </c>
      <c r="AJ653" s="760">
        <f t="shared" si="84"/>
        <v>0.15</v>
      </c>
      <c r="AK653" s="149">
        <f t="shared" si="85"/>
        <v>0.25</v>
      </c>
      <c r="AL653" s="154">
        <f>IFERROR(IF(AND(AF652="Probabilidad",AF653="Probabilidad"),(AL652-(+AL652*AK653)),IF(AND(AF652="Impacto",AF653="Probabilidad"),(AL651-(+AL651*AK653)),IF(AF653="Impacto",AL652,""))),"")</f>
        <v>0.216</v>
      </c>
      <c r="AM653" s="154">
        <f>IFERROR(IF(AND(AF652="Impacto",AF653="Impacto"),(AM652-(+AM652*AK653)),IF(AND(AF652="Probabilidad",AF653="Impacto"),(AM651-(+AM651*AK653)),IF(AF653="Probabilidad",AM652,""))),"")</f>
        <v>0.22500000000000003</v>
      </c>
      <c r="AN653" s="155" t="s">
        <v>218</v>
      </c>
      <c r="AO653" s="155" t="s">
        <v>296</v>
      </c>
      <c r="AP653" s="155" t="s">
        <v>243</v>
      </c>
      <c r="AQ653" s="155" t="s">
        <v>221</v>
      </c>
      <c r="AR653" s="837"/>
      <c r="AS653" s="855"/>
      <c r="AT653" s="855"/>
      <c r="AU653" s="852"/>
      <c r="AV653" s="855"/>
      <c r="AW653" s="855"/>
      <c r="AX653" s="852"/>
      <c r="AY653" s="852"/>
      <c r="AZ653" s="852"/>
      <c r="BA653" s="798"/>
      <c r="BB653" s="131"/>
      <c r="BC653" s="131"/>
      <c r="BD653" s="175" t="str">
        <f t="shared" si="79"/>
        <v/>
      </c>
      <c r="BE653" s="151"/>
      <c r="BF653" s="151"/>
      <c r="BG653" s="151"/>
      <c r="BH653" s="151"/>
      <c r="BI653" s="131"/>
      <c r="BJ653" s="131"/>
      <c r="BK653" s="131"/>
      <c r="BL653" s="131"/>
      <c r="BM653" s="157"/>
      <c r="BN653" s="157"/>
      <c r="BO653" s="157"/>
      <c r="BP653" s="157"/>
      <c r="BQ653" s="158" t="str">
        <f t="shared" si="80"/>
        <v/>
      </c>
      <c r="BR653" s="762" t="str">
        <f t="shared" si="81"/>
        <v/>
      </c>
      <c r="BS653" s="819"/>
      <c r="BT653" s="868"/>
      <c r="BU653" s="868"/>
      <c r="BV653" s="871"/>
    </row>
    <row r="654" spans="1:74" ht="171.75" x14ac:dyDescent="0.25">
      <c r="A654" s="1062"/>
      <c r="B654" s="928"/>
      <c r="C654" s="1179"/>
      <c r="D654" s="1086"/>
      <c r="E654" s="1086"/>
      <c r="F654" s="834"/>
      <c r="G654" s="804"/>
      <c r="H654" s="837"/>
      <c r="I654" s="798"/>
      <c r="J654" s="840"/>
      <c r="K654" s="843"/>
      <c r="L654" s="804"/>
      <c r="M654" s="874"/>
      <c r="N654" s="804"/>
      <c r="O654" s="804"/>
      <c r="P654" s="868"/>
      <c r="Q654" s="880"/>
      <c r="R654" s="798"/>
      <c r="S654" s="1365"/>
      <c r="T654" s="798"/>
      <c r="U654" s="1365"/>
      <c r="V654" s="798"/>
      <c r="W654" s="1365"/>
      <c r="X654" s="864"/>
      <c r="Y654" s="1365"/>
      <c r="Z654" s="1365"/>
      <c r="AA654" s="852"/>
      <c r="AB654" s="152">
        <v>5</v>
      </c>
      <c r="AC654" s="151" t="s">
        <v>1730</v>
      </c>
      <c r="AD654" s="151">
        <v>2</v>
      </c>
      <c r="AE654" s="151" t="s">
        <v>1552</v>
      </c>
      <c r="AF654" s="147" t="str">
        <f t="shared" si="82"/>
        <v>Probabilidad</v>
      </c>
      <c r="AG654" s="153" t="s">
        <v>286</v>
      </c>
      <c r="AH654" s="760">
        <f t="shared" si="83"/>
        <v>0.15</v>
      </c>
      <c r="AI654" s="153" t="s">
        <v>217</v>
      </c>
      <c r="AJ654" s="760">
        <f t="shared" si="84"/>
        <v>0.15</v>
      </c>
      <c r="AK654" s="149">
        <f t="shared" si="85"/>
        <v>0.3</v>
      </c>
      <c r="AL654" s="154">
        <f>IFERROR(IF(AND(AF653="Probabilidad",AF654="Probabilidad"),(AL653-(+AL653*AK654)),IF(AND(AF653="Impacto",AF654="Probabilidad"),(AL652-(+AL652*AK654)),IF(AF654="Impacto",AL653,""))),"")</f>
        <v>0.1512</v>
      </c>
      <c r="AM654" s="154">
        <f>IFERROR(IF(AND(AF653="Impacto",AF654="Impacto"),(AM653-(+AM653*AK654)),IF(AND(AF653="Probabilidad",AF654="Impacto"),(AM652-(+AM652*AK654)),IF(AF654="Probabilidad",AM653,""))),"")</f>
        <v>0.22500000000000003</v>
      </c>
      <c r="AN654" s="155" t="s">
        <v>218</v>
      </c>
      <c r="AO654" s="155" t="s">
        <v>296</v>
      </c>
      <c r="AP654" s="155" t="s">
        <v>243</v>
      </c>
      <c r="AQ654" s="155" t="s">
        <v>221</v>
      </c>
      <c r="AR654" s="837"/>
      <c r="AS654" s="855"/>
      <c r="AT654" s="855"/>
      <c r="AU654" s="852"/>
      <c r="AV654" s="855"/>
      <c r="AW654" s="855"/>
      <c r="AX654" s="852"/>
      <c r="AY654" s="852"/>
      <c r="AZ654" s="852"/>
      <c r="BA654" s="798"/>
      <c r="BB654" s="131"/>
      <c r="BC654" s="131"/>
      <c r="BD654" s="175" t="str">
        <f t="shared" si="79"/>
        <v/>
      </c>
      <c r="BE654" s="151"/>
      <c r="BF654" s="151"/>
      <c r="BG654" s="151"/>
      <c r="BH654" s="151"/>
      <c r="BI654" s="131"/>
      <c r="BJ654" s="131"/>
      <c r="BK654" s="131"/>
      <c r="BL654" s="131"/>
      <c r="BM654" s="157"/>
      <c r="BN654" s="157"/>
      <c r="BO654" s="157"/>
      <c r="BP654" s="157"/>
      <c r="BQ654" s="158" t="str">
        <f t="shared" si="80"/>
        <v/>
      </c>
      <c r="BR654" s="762" t="str">
        <f t="shared" si="81"/>
        <v/>
      </c>
      <c r="BS654" s="819"/>
      <c r="BT654" s="868"/>
      <c r="BU654" s="868"/>
      <c r="BV654" s="871"/>
    </row>
    <row r="655" spans="1:74" ht="15.75" thickBot="1" x14ac:dyDescent="0.3">
      <c r="A655" s="1062"/>
      <c r="B655" s="928"/>
      <c r="C655" s="1179"/>
      <c r="D655" s="1086"/>
      <c r="E655" s="1086"/>
      <c r="F655" s="834"/>
      <c r="G655" s="805"/>
      <c r="H655" s="838"/>
      <c r="I655" s="799"/>
      <c r="J655" s="841"/>
      <c r="K655" s="844"/>
      <c r="L655" s="805"/>
      <c r="M655" s="875"/>
      <c r="N655" s="805"/>
      <c r="O655" s="805"/>
      <c r="P655" s="869"/>
      <c r="Q655" s="881"/>
      <c r="R655" s="799"/>
      <c r="S655" s="1366"/>
      <c r="T655" s="799"/>
      <c r="U655" s="1366"/>
      <c r="V655" s="799"/>
      <c r="W655" s="1366"/>
      <c r="X655" s="865"/>
      <c r="Y655" s="1366"/>
      <c r="Z655" s="1366"/>
      <c r="AA655" s="853"/>
      <c r="AB655" s="164">
        <v>6</v>
      </c>
      <c r="AC655" s="162"/>
      <c r="AD655" s="162"/>
      <c r="AE655" s="162"/>
      <c r="AF655" s="177" t="str">
        <f t="shared" si="82"/>
        <v/>
      </c>
      <c r="AG655" s="165"/>
      <c r="AH655" s="763" t="str">
        <f t="shared" si="83"/>
        <v/>
      </c>
      <c r="AI655" s="165"/>
      <c r="AJ655" s="763" t="str">
        <f t="shared" si="84"/>
        <v/>
      </c>
      <c r="AK655" s="166" t="str">
        <f t="shared" si="85"/>
        <v/>
      </c>
      <c r="AL655" s="154" t="str">
        <f>IFERROR(IF(AND(AF654="Probabilidad",AF655="Probabilidad"),(AL654-(+AL654*AK655)),IF(AND(AF654="Impacto",AF655="Probabilidad"),(AL653-(+AL653*AK655)),IF(AF655="Impacto",AL654,""))),"")</f>
        <v/>
      </c>
      <c r="AM655" s="154" t="str">
        <f>IFERROR(IF(AND(AF654="Impacto",AF655="Impacto"),(AM654-(+AM654*AK655)),IF(AND(AF654="Probabilidad",AF655="Impacto"),(AM653-(+AM653*AK655)),IF(AF655="Probabilidad",AM654,""))),"")</f>
        <v/>
      </c>
      <c r="AN655" s="52"/>
      <c r="AO655" s="52"/>
      <c r="AP655" s="52"/>
      <c r="AQ655" s="52"/>
      <c r="AR655" s="838"/>
      <c r="AS655" s="856"/>
      <c r="AT655" s="856"/>
      <c r="AU655" s="853"/>
      <c r="AV655" s="856"/>
      <c r="AW655" s="856"/>
      <c r="AX655" s="853"/>
      <c r="AY655" s="853"/>
      <c r="AZ655" s="853"/>
      <c r="BA655" s="799"/>
      <c r="BB655" s="169"/>
      <c r="BC655" s="169"/>
      <c r="BD655" s="178" t="str">
        <f t="shared" si="79"/>
        <v/>
      </c>
      <c r="BE655" s="162"/>
      <c r="BF655" s="162"/>
      <c r="BG655" s="162"/>
      <c r="BH655" s="162"/>
      <c r="BI655" s="169"/>
      <c r="BJ655" s="169"/>
      <c r="BK655" s="169"/>
      <c r="BL655" s="169"/>
      <c r="BM655" s="170"/>
      <c r="BN655" s="170"/>
      <c r="BO655" s="170"/>
      <c r="BP655" s="170"/>
      <c r="BQ655" s="171" t="str">
        <f t="shared" si="80"/>
        <v/>
      </c>
      <c r="BR655" s="764" t="str">
        <f t="shared" si="81"/>
        <v/>
      </c>
      <c r="BS655" s="820"/>
      <c r="BT655" s="869"/>
      <c r="BU655" s="869"/>
      <c r="BV655" s="872"/>
    </row>
    <row r="656" spans="1:74" ht="171.75" x14ac:dyDescent="0.25">
      <c r="A656" s="1062"/>
      <c r="B656" s="928"/>
      <c r="C656" s="1179"/>
      <c r="D656" s="1086" t="s">
        <v>1533</v>
      </c>
      <c r="E656" s="1086" t="s">
        <v>1152</v>
      </c>
      <c r="F656" s="834">
        <v>7</v>
      </c>
      <c r="G656" s="803" t="s">
        <v>2261</v>
      </c>
      <c r="H656" s="836" t="s">
        <v>1372</v>
      </c>
      <c r="I656" s="797" t="s">
        <v>1347</v>
      </c>
      <c r="J656" s="839" t="s">
        <v>3078</v>
      </c>
      <c r="K656" s="842" t="s">
        <v>324</v>
      </c>
      <c r="L656" s="803" t="s">
        <v>618</v>
      </c>
      <c r="M656" s="873" t="s">
        <v>1535</v>
      </c>
      <c r="N656" s="803" t="s">
        <v>2262</v>
      </c>
      <c r="O656" s="803" t="s">
        <v>2263</v>
      </c>
      <c r="P656" s="867" t="s">
        <v>609</v>
      </c>
      <c r="Q656" s="879" t="s">
        <v>609</v>
      </c>
      <c r="R656" s="797" t="s">
        <v>252</v>
      </c>
      <c r="S656" s="1364">
        <f>IF(R656="Muy Alta",100%,IF(R656="Alta",80%,IF(R656="Media",60%,IF(R656="Baja",40%,IF(R656="Muy Baja",20%,"")))))</f>
        <v>0.4</v>
      </c>
      <c r="T656" s="797" t="s">
        <v>328</v>
      </c>
      <c r="U656" s="1364">
        <f>IF(T656="Catastrófico",100%,IF(T656="Mayor",80%,IF(T656="Moderado",60%,IF(T656="Menor",40%,IF(T656="Leve",20%,"")))))</f>
        <v>0.2</v>
      </c>
      <c r="V656" s="797" t="s">
        <v>253</v>
      </c>
      <c r="W656" s="1364">
        <f>IF(V656="Catastrófico",100%,IF(V656="Mayor",80%,IF(V656="Moderado",60%,IF(V656="Menor",40%,IF(V656="Leve",20%,"")))))</f>
        <v>0.4</v>
      </c>
      <c r="X656" s="863" t="str">
        <f>IF(Y656=100%,"Catastrófico",IF(Y656=80%,"Mayor",IF(Y656=60%,"Moderado",IF(Y656=40%,"Menor",IF(Y656=20%,"Leve","")))))</f>
        <v>Menor</v>
      </c>
      <c r="Y656" s="1364">
        <f>IF(AND(U656="",W656=""),"",MAX(U656,W656))</f>
        <v>0.4</v>
      </c>
      <c r="Z656" s="1364" t="str">
        <f>CONCATENATE(R656,X656)</f>
        <v>BajaMenor</v>
      </c>
      <c r="AA656" s="851" t="str">
        <f>IF(Z656="Muy AltaLeve","Alto",IF(Z656="Muy AltaMenor","Alto",IF(Z656="Muy AltaModerado","Alto",IF(Z656="Muy AltaMayor","Alto",IF(Z656="Muy AltaCatastrófico","Extremo",IF(Z656="AltaLeve","Moderado",IF(Z656="AltaMenor","Moderado",IF(Z656="AltaModerado","Alto",IF(Z656="AltaMayor","Alto",IF(Z656="AltaCatastrófico","Extremo",IF(Z656="MediaLeve","Moderado",IF(Z656="MediaMenor","Moderado",IF(Z656="MediaModerado","Moderado",IF(Z656="MediaMayor","Alto",IF(Z656="MediaCatastrófico","Extremo",IF(Z656="BajaLeve","Bajo",IF(Z656="BajaMenor","Moderado",IF(Z656="BajaModerado","Moderado",IF(Z656="BajaMayor","Alto",IF(Z656="BajaCatastrófico","Extremo",IF(Z656="Muy BajaLeve","Bajo",IF(Z656="Muy BajaMenor","Bajo",IF(Z656="Muy BajaModerado","Moderado",IF(Z656="Muy BajaMayor","Alto",IF(Z656="Muy BajaCatastrófico","Extremo","")))))))))))))))))))))))))</f>
        <v>Moderado</v>
      </c>
      <c r="AB656" s="98">
        <v>1</v>
      </c>
      <c r="AC656" s="9" t="s">
        <v>2264</v>
      </c>
      <c r="AD656" s="9">
        <v>3</v>
      </c>
      <c r="AE656" s="9" t="s">
        <v>1899</v>
      </c>
      <c r="AF656" s="234" t="str">
        <f t="shared" si="82"/>
        <v>Probabilidad</v>
      </c>
      <c r="AG656" s="235" t="s">
        <v>216</v>
      </c>
      <c r="AH656" s="759">
        <f t="shared" si="83"/>
        <v>0.25</v>
      </c>
      <c r="AI656" s="235" t="s">
        <v>814</v>
      </c>
      <c r="AJ656" s="759">
        <f t="shared" si="84"/>
        <v>0.25</v>
      </c>
      <c r="AK656" s="102">
        <f t="shared" si="85"/>
        <v>0.5</v>
      </c>
      <c r="AL656" s="101">
        <f>IFERROR(IF(AF656="Probabilidad",(S656-(+S656*AK656)),IF(AF656="Impacto",S656,"")),"")</f>
        <v>0.2</v>
      </c>
      <c r="AM656" s="101">
        <f>IFERROR(IF(AF656="Impacto",(Y656-(+Y656*AK656)),IF(AF656="Probabilidad",Y656,"")),"")</f>
        <v>0.4</v>
      </c>
      <c r="AN656" s="51" t="s">
        <v>952</v>
      </c>
      <c r="AO656" s="51" t="s">
        <v>296</v>
      </c>
      <c r="AP656" s="51" t="s">
        <v>243</v>
      </c>
      <c r="AQ656" s="51" t="s">
        <v>221</v>
      </c>
      <c r="AR656" s="866" t="s">
        <v>2258</v>
      </c>
      <c r="AS656" s="854">
        <f>S656</f>
        <v>0.4</v>
      </c>
      <c r="AT656" s="854">
        <f>IF(AL656="","",MIN(AL656:AL661))</f>
        <v>0.14000000000000001</v>
      </c>
      <c r="AU656" s="851" t="str">
        <f>IFERROR(IF(AT656="","",IF(AT656&lt;=0.2,"Muy Baja",IF(AT656&lt;=0.4,"Baja",IF(AT656&lt;=0.6,"Media",IF(AT656&lt;=0.8,"Alta","Muy Alta"))))),"")</f>
        <v>Muy Baja</v>
      </c>
      <c r="AV656" s="854">
        <f>Y656</f>
        <v>0.4</v>
      </c>
      <c r="AW656" s="854">
        <f>IF(AM656="","",MIN(AM656:AM661))</f>
        <v>0.30000000000000004</v>
      </c>
      <c r="AX656" s="851" t="str">
        <f>IFERROR(IF(AW656="","",IF(AW656&lt;=0.2,"Leve",IF(AW656&lt;=0.4,"Menor",IF(AW656&lt;=0.6,"Moderado",IF(AW656&lt;=0.8,"Mayor","Catastrófico"))))),"")</f>
        <v>Menor</v>
      </c>
      <c r="AY656" s="851" t="str">
        <f>AA656</f>
        <v>Moderado</v>
      </c>
      <c r="AZ656" s="851" t="str">
        <f>IFERROR(IF(OR(AND(AU656="Muy Baja",AX656="Leve"),AND(AU656="Muy Baja",AX656="Menor"),AND(AU656="Baja",AX656="Leve")),"Bajo",IF(OR(AND(AU656="Muy baja",AX656="Moderado"),AND(AU656="Baja",AX656="Menor"),AND(AU656="Baja",AX656="Moderado"),AND(AU656="Media",AX656="Leve"),AND(AU656="Media",AX656="Menor"),AND(AU656="Media",AX656="Moderado"),AND(AU656="Alta",AX656="Leve"),AND(AU656="Alta",AX656="Menor")),"Moderado",IF(OR(AND(AU656="Muy Baja",AX656="Mayor"),AND(AU656="Baja",AX656="Mayor"),AND(AU656="Media",AX656="Mayor"),AND(AU656="Alta",AX656="Moderado"),AND(AU656="Alta",AX656="Mayor"),AND(AU656="Muy Alta",AX656="Leve"),AND(AU656="Muy Alta",AX656="Menor"),AND(AU656="Muy Alta",AX656="Moderado"),AND(AU656="Muy Alta",AX656="Mayor")),"Alto",IF(OR(AND(AU656="Muy Baja",AX656="Catastrófico"),AND(AU656="Baja",AX656="Catastrófico"),AND(AU656="Media",AX656="Catastrófico"),AND(AU656="Alta",AX656="Catastrófico"),AND(AU656="Muy Alta",AX656="Catastrófico")),"Extremo","")))),"")</f>
        <v>Bajo</v>
      </c>
      <c r="BA656" s="797" t="s">
        <v>257</v>
      </c>
      <c r="BB656" s="47"/>
      <c r="BC656" s="47"/>
      <c r="BD656" s="104" t="str">
        <f t="shared" si="79"/>
        <v/>
      </c>
      <c r="BE656" s="9"/>
      <c r="BF656" s="9"/>
      <c r="BG656" s="9"/>
      <c r="BH656" s="9"/>
      <c r="BI656" s="47"/>
      <c r="BJ656" s="47"/>
      <c r="BK656" s="47"/>
      <c r="BL656" s="47"/>
      <c r="BM656" s="49"/>
      <c r="BN656" s="49"/>
      <c r="BO656" s="49"/>
      <c r="BP656" s="49"/>
      <c r="BQ656" s="105" t="str">
        <f t="shared" si="80"/>
        <v/>
      </c>
      <c r="BR656" s="761" t="str">
        <f t="shared" si="81"/>
        <v/>
      </c>
      <c r="BS656" s="818" t="s">
        <v>609</v>
      </c>
      <c r="BT656" s="867" t="s">
        <v>2901</v>
      </c>
      <c r="BU656" s="867" t="s">
        <v>609</v>
      </c>
      <c r="BV656" s="870" t="s">
        <v>609</v>
      </c>
    </row>
    <row r="657" spans="1:74" ht="171.75" x14ac:dyDescent="0.25">
      <c r="A657" s="1062"/>
      <c r="B657" s="928"/>
      <c r="C657" s="1179"/>
      <c r="D657" s="1086"/>
      <c r="E657" s="1086"/>
      <c r="F657" s="834"/>
      <c r="G657" s="804"/>
      <c r="H657" s="837"/>
      <c r="I657" s="798"/>
      <c r="J657" s="840"/>
      <c r="K657" s="843"/>
      <c r="L657" s="804"/>
      <c r="M657" s="874"/>
      <c r="N657" s="804"/>
      <c r="O657" s="804"/>
      <c r="P657" s="868"/>
      <c r="Q657" s="880"/>
      <c r="R657" s="798"/>
      <c r="S657" s="1365"/>
      <c r="T657" s="798"/>
      <c r="U657" s="1365"/>
      <c r="V657" s="798"/>
      <c r="W657" s="1365"/>
      <c r="X657" s="864"/>
      <c r="Y657" s="1365"/>
      <c r="Z657" s="1365"/>
      <c r="AA657" s="852"/>
      <c r="AB657" s="152">
        <v>2</v>
      </c>
      <c r="AC657" s="151" t="s">
        <v>2265</v>
      </c>
      <c r="AD657" s="151">
        <v>1</v>
      </c>
      <c r="AE657" s="151" t="s">
        <v>1899</v>
      </c>
      <c r="AF657" s="147" t="str">
        <f t="shared" si="82"/>
        <v>Probabilidad</v>
      </c>
      <c r="AG657" s="153" t="s">
        <v>286</v>
      </c>
      <c r="AH657" s="760">
        <f t="shared" si="83"/>
        <v>0.15</v>
      </c>
      <c r="AI657" s="153" t="s">
        <v>217</v>
      </c>
      <c r="AJ657" s="760">
        <f t="shared" si="84"/>
        <v>0.15</v>
      </c>
      <c r="AK657" s="149">
        <f t="shared" si="85"/>
        <v>0.3</v>
      </c>
      <c r="AL657" s="154">
        <f>IFERROR(IF(AND(AF656="Probabilidad",AF657="Probabilidad"),(AL656-(+AL656*AK657)),IF(AF657="Probabilidad",(S656-(+S656*AK657)),IF(AF657="Impacto",AL656,""))),"")</f>
        <v>0.14000000000000001</v>
      </c>
      <c r="AM657" s="154">
        <f>IFERROR(IF(AND(AF656="Impacto",AF657="Impacto"),(AM656-(+AM656*AK657)),IF(AF657="Impacto",(Y656-(Y656*AK657)),IF(AF657="Probabilidad",AM656,""))),"")</f>
        <v>0.4</v>
      </c>
      <c r="AN657" s="155" t="s">
        <v>952</v>
      </c>
      <c r="AO657" s="155" t="s">
        <v>296</v>
      </c>
      <c r="AP657" s="155" t="s">
        <v>243</v>
      </c>
      <c r="AQ657" s="155" t="s">
        <v>244</v>
      </c>
      <c r="AR657" s="837"/>
      <c r="AS657" s="855"/>
      <c r="AT657" s="855"/>
      <c r="AU657" s="852"/>
      <c r="AV657" s="855"/>
      <c r="AW657" s="855"/>
      <c r="AX657" s="852"/>
      <c r="AY657" s="852"/>
      <c r="AZ657" s="852"/>
      <c r="BA657" s="798"/>
      <c r="BB657" s="131"/>
      <c r="BC657" s="131"/>
      <c r="BD657" s="175" t="str">
        <f t="shared" si="79"/>
        <v/>
      </c>
      <c r="BE657" s="151"/>
      <c r="BF657" s="151"/>
      <c r="BG657" s="151"/>
      <c r="BH657" s="151"/>
      <c r="BI657" s="131"/>
      <c r="BJ657" s="131"/>
      <c r="BK657" s="131"/>
      <c r="BL657" s="131"/>
      <c r="BM657" s="157"/>
      <c r="BN657" s="157"/>
      <c r="BO657" s="157"/>
      <c r="BP657" s="157"/>
      <c r="BQ657" s="158" t="str">
        <f t="shared" si="80"/>
        <v/>
      </c>
      <c r="BR657" s="762" t="str">
        <f t="shared" si="81"/>
        <v/>
      </c>
      <c r="BS657" s="819"/>
      <c r="BT657" s="868"/>
      <c r="BU657" s="868"/>
      <c r="BV657" s="871"/>
    </row>
    <row r="658" spans="1:74" ht="171.75" x14ac:dyDescent="0.25">
      <c r="A658" s="1062"/>
      <c r="B658" s="928"/>
      <c r="C658" s="1179"/>
      <c r="D658" s="1086"/>
      <c r="E658" s="1086"/>
      <c r="F658" s="834"/>
      <c r="G658" s="804"/>
      <c r="H658" s="837"/>
      <c r="I658" s="798"/>
      <c r="J658" s="840"/>
      <c r="K658" s="843"/>
      <c r="L658" s="804"/>
      <c r="M658" s="874"/>
      <c r="N658" s="804"/>
      <c r="O658" s="804"/>
      <c r="P658" s="868"/>
      <c r="Q658" s="880"/>
      <c r="R658" s="798"/>
      <c r="S658" s="1365"/>
      <c r="T658" s="798"/>
      <c r="U658" s="1365"/>
      <c r="V658" s="798"/>
      <c r="W658" s="1365"/>
      <c r="X658" s="864"/>
      <c r="Y658" s="1365"/>
      <c r="Z658" s="1365"/>
      <c r="AA658" s="852"/>
      <c r="AB658" s="152">
        <v>3</v>
      </c>
      <c r="AC658" s="151" t="s">
        <v>2266</v>
      </c>
      <c r="AD658" s="151">
        <v>2</v>
      </c>
      <c r="AE658" s="151" t="s">
        <v>1712</v>
      </c>
      <c r="AF658" s="147" t="str">
        <f t="shared" si="82"/>
        <v>Impacto</v>
      </c>
      <c r="AG658" s="153" t="s">
        <v>267</v>
      </c>
      <c r="AH658" s="760">
        <f t="shared" si="83"/>
        <v>0.1</v>
      </c>
      <c r="AI658" s="153" t="s">
        <v>217</v>
      </c>
      <c r="AJ658" s="760">
        <f t="shared" si="84"/>
        <v>0.15</v>
      </c>
      <c r="AK658" s="149">
        <f t="shared" si="85"/>
        <v>0.25</v>
      </c>
      <c r="AL658" s="154">
        <f>IFERROR(IF(AND(AF657="Probabilidad",AF658="Probabilidad"),(AL657-(+AL657*AK658)),IF(AND(AF657="Impacto",AF658="Probabilidad"),(AL656-(+AL656*AK658)),IF(AF658="Impacto",AL657,""))),"")</f>
        <v>0.14000000000000001</v>
      </c>
      <c r="AM658" s="154">
        <f>IFERROR(IF(AND(AF657="Impacto",AF658="Impacto"),(AM657-(+AM657*AK658)),IF(AND(AF657="Probabilidad",AF658="Impacto"),(AM656-(+AM656*AK658)),IF(AF658="Probabilidad",AM657,""))),"")</f>
        <v>0.30000000000000004</v>
      </c>
      <c r="AN658" s="155" t="s">
        <v>218</v>
      </c>
      <c r="AO658" s="155" t="s">
        <v>296</v>
      </c>
      <c r="AP658" s="155" t="s">
        <v>243</v>
      </c>
      <c r="AQ658" s="155" t="s">
        <v>221</v>
      </c>
      <c r="AR658" s="837"/>
      <c r="AS658" s="855"/>
      <c r="AT658" s="855"/>
      <c r="AU658" s="852"/>
      <c r="AV658" s="855"/>
      <c r="AW658" s="855"/>
      <c r="AX658" s="852"/>
      <c r="AY658" s="852"/>
      <c r="AZ658" s="852"/>
      <c r="BA658" s="798"/>
      <c r="BB658" s="131"/>
      <c r="BC658" s="131"/>
      <c r="BD658" s="175" t="str">
        <f t="shared" si="79"/>
        <v/>
      </c>
      <c r="BE658" s="151"/>
      <c r="BF658" s="151"/>
      <c r="BG658" s="151"/>
      <c r="BH658" s="151"/>
      <c r="BI658" s="131"/>
      <c r="BJ658" s="131"/>
      <c r="BK658" s="131"/>
      <c r="BL658" s="131"/>
      <c r="BM658" s="157"/>
      <c r="BN658" s="157"/>
      <c r="BO658" s="157"/>
      <c r="BP658" s="157"/>
      <c r="BQ658" s="158" t="str">
        <f t="shared" si="80"/>
        <v/>
      </c>
      <c r="BR658" s="762" t="str">
        <f t="shared" si="81"/>
        <v/>
      </c>
      <c r="BS658" s="819"/>
      <c r="BT658" s="868"/>
      <c r="BU658" s="868"/>
      <c r="BV658" s="871"/>
    </row>
    <row r="659" spans="1:74" x14ac:dyDescent="0.25">
      <c r="A659" s="1062"/>
      <c r="B659" s="928"/>
      <c r="C659" s="1179"/>
      <c r="D659" s="1086"/>
      <c r="E659" s="1086"/>
      <c r="F659" s="834"/>
      <c r="G659" s="804"/>
      <c r="H659" s="837"/>
      <c r="I659" s="798"/>
      <c r="J659" s="840"/>
      <c r="K659" s="843"/>
      <c r="L659" s="804"/>
      <c r="M659" s="874"/>
      <c r="N659" s="804"/>
      <c r="O659" s="804"/>
      <c r="P659" s="868"/>
      <c r="Q659" s="880"/>
      <c r="R659" s="798"/>
      <c r="S659" s="1365"/>
      <c r="T659" s="798"/>
      <c r="U659" s="1365"/>
      <c r="V659" s="798"/>
      <c r="W659" s="1365"/>
      <c r="X659" s="864"/>
      <c r="Y659" s="1365"/>
      <c r="Z659" s="1365"/>
      <c r="AA659" s="852"/>
      <c r="AB659" s="152">
        <v>4</v>
      </c>
      <c r="AC659" s="151"/>
      <c r="AD659" s="151"/>
      <c r="AE659" s="151"/>
      <c r="AF659" s="147" t="str">
        <f t="shared" si="82"/>
        <v/>
      </c>
      <c r="AG659" s="153"/>
      <c r="AH659" s="760" t="str">
        <f t="shared" si="83"/>
        <v/>
      </c>
      <c r="AI659" s="153"/>
      <c r="AJ659" s="760" t="str">
        <f t="shared" si="84"/>
        <v/>
      </c>
      <c r="AK659" s="149" t="str">
        <f t="shared" si="85"/>
        <v/>
      </c>
      <c r="AL659" s="154" t="str">
        <f>IFERROR(IF(AND(AF658="Probabilidad",AF659="Probabilidad"),(AL658-(+AL658*AK659)),IF(AND(AF658="Impacto",AF659="Probabilidad"),(AL657-(+AL657*AK659)),IF(AF659="Impacto",AL658,""))),"")</f>
        <v/>
      </c>
      <c r="AM659" s="154" t="str">
        <f>IFERROR(IF(AND(AF658="Impacto",AF659="Impacto"),(AM658-(+AM658*AK659)),IF(AND(AF658="Probabilidad",AF659="Impacto"),(AM657-(+AM657*AK659)),IF(AF659="Probabilidad",AM658,""))),"")</f>
        <v/>
      </c>
      <c r="AN659" s="155"/>
      <c r="AO659" s="155"/>
      <c r="AP659" s="155"/>
      <c r="AQ659" s="155"/>
      <c r="AR659" s="837"/>
      <c r="AS659" s="855"/>
      <c r="AT659" s="855"/>
      <c r="AU659" s="852"/>
      <c r="AV659" s="855"/>
      <c r="AW659" s="855"/>
      <c r="AX659" s="852"/>
      <c r="AY659" s="852"/>
      <c r="AZ659" s="852"/>
      <c r="BA659" s="798"/>
      <c r="BB659" s="131"/>
      <c r="BC659" s="131"/>
      <c r="BD659" s="175" t="str">
        <f t="shared" si="79"/>
        <v/>
      </c>
      <c r="BE659" s="151"/>
      <c r="BF659" s="151"/>
      <c r="BG659" s="151"/>
      <c r="BH659" s="151"/>
      <c r="BI659" s="131"/>
      <c r="BJ659" s="131"/>
      <c r="BK659" s="131"/>
      <c r="BL659" s="131"/>
      <c r="BM659" s="157"/>
      <c r="BN659" s="157"/>
      <c r="BO659" s="157"/>
      <c r="BP659" s="157"/>
      <c r="BQ659" s="158" t="str">
        <f t="shared" si="80"/>
        <v/>
      </c>
      <c r="BR659" s="762" t="str">
        <f t="shared" si="81"/>
        <v/>
      </c>
      <c r="BS659" s="819"/>
      <c r="BT659" s="868"/>
      <c r="BU659" s="868"/>
      <c r="BV659" s="871"/>
    </row>
    <row r="660" spans="1:74" x14ac:dyDescent="0.25">
      <c r="A660" s="1062"/>
      <c r="B660" s="928"/>
      <c r="C660" s="1179"/>
      <c r="D660" s="1086"/>
      <c r="E660" s="1086"/>
      <c r="F660" s="834"/>
      <c r="G660" s="804"/>
      <c r="H660" s="837"/>
      <c r="I660" s="798"/>
      <c r="J660" s="840"/>
      <c r="K660" s="843"/>
      <c r="L660" s="804"/>
      <c r="M660" s="874"/>
      <c r="N660" s="804"/>
      <c r="O660" s="804"/>
      <c r="P660" s="868"/>
      <c r="Q660" s="880"/>
      <c r="R660" s="798"/>
      <c r="S660" s="1365"/>
      <c r="T660" s="798"/>
      <c r="U660" s="1365"/>
      <c r="V660" s="798"/>
      <c r="W660" s="1365"/>
      <c r="X660" s="864"/>
      <c r="Y660" s="1365"/>
      <c r="Z660" s="1365"/>
      <c r="AA660" s="852"/>
      <c r="AB660" s="152">
        <v>5</v>
      </c>
      <c r="AC660" s="151"/>
      <c r="AD660" s="151"/>
      <c r="AE660" s="151"/>
      <c r="AF660" s="147" t="str">
        <f t="shared" si="82"/>
        <v/>
      </c>
      <c r="AG660" s="153"/>
      <c r="AH660" s="760" t="str">
        <f t="shared" si="83"/>
        <v/>
      </c>
      <c r="AI660" s="153"/>
      <c r="AJ660" s="760" t="str">
        <f t="shared" si="84"/>
        <v/>
      </c>
      <c r="AK660" s="149" t="str">
        <f t="shared" si="85"/>
        <v/>
      </c>
      <c r="AL660" s="154" t="str">
        <f>IFERROR(IF(AND(AF659="Probabilidad",AF660="Probabilidad"),(AL659-(+AL659*AK660)),IF(AND(AF659="Impacto",AF660="Probabilidad"),(AL658-(+AL658*AK660)),IF(AF660="Impacto",AL659,""))),"")</f>
        <v/>
      </c>
      <c r="AM660" s="154" t="str">
        <f>IFERROR(IF(AND(AF659="Impacto",AF660="Impacto"),(AM659-(+AM659*AK660)),IF(AND(AF659="Probabilidad",AF660="Impacto"),(AM658-(+AM658*AK660)),IF(AF660="Probabilidad",AM659,""))),"")</f>
        <v/>
      </c>
      <c r="AN660" s="155"/>
      <c r="AO660" s="155"/>
      <c r="AP660" s="155"/>
      <c r="AQ660" s="155"/>
      <c r="AR660" s="837"/>
      <c r="AS660" s="855"/>
      <c r="AT660" s="855"/>
      <c r="AU660" s="852"/>
      <c r="AV660" s="855"/>
      <c r="AW660" s="855"/>
      <c r="AX660" s="852"/>
      <c r="AY660" s="852"/>
      <c r="AZ660" s="852"/>
      <c r="BA660" s="798"/>
      <c r="BB660" s="131"/>
      <c r="BC660" s="131"/>
      <c r="BD660" s="175" t="str">
        <f t="shared" si="79"/>
        <v/>
      </c>
      <c r="BE660" s="151"/>
      <c r="BF660" s="151"/>
      <c r="BG660" s="151"/>
      <c r="BH660" s="151"/>
      <c r="BI660" s="131"/>
      <c r="BJ660" s="131"/>
      <c r="BK660" s="131"/>
      <c r="BL660" s="131"/>
      <c r="BM660" s="157"/>
      <c r="BN660" s="157"/>
      <c r="BO660" s="157"/>
      <c r="BP660" s="157"/>
      <c r="BQ660" s="158" t="str">
        <f t="shared" si="80"/>
        <v/>
      </c>
      <c r="BR660" s="762" t="str">
        <f t="shared" si="81"/>
        <v/>
      </c>
      <c r="BS660" s="819"/>
      <c r="BT660" s="868"/>
      <c r="BU660" s="868"/>
      <c r="BV660" s="871"/>
    </row>
    <row r="661" spans="1:74" ht="15.75" thickBot="1" x14ac:dyDescent="0.3">
      <c r="A661" s="1062"/>
      <c r="B661" s="928"/>
      <c r="C661" s="1179"/>
      <c r="D661" s="1086"/>
      <c r="E661" s="1086"/>
      <c r="F661" s="834"/>
      <c r="G661" s="805"/>
      <c r="H661" s="838"/>
      <c r="I661" s="799"/>
      <c r="J661" s="841"/>
      <c r="K661" s="844"/>
      <c r="L661" s="805"/>
      <c r="M661" s="875"/>
      <c r="N661" s="805"/>
      <c r="O661" s="805"/>
      <c r="P661" s="869"/>
      <c r="Q661" s="881"/>
      <c r="R661" s="799"/>
      <c r="S661" s="1366"/>
      <c r="T661" s="799"/>
      <c r="U661" s="1366"/>
      <c r="V661" s="799"/>
      <c r="W661" s="1366"/>
      <c r="X661" s="865"/>
      <c r="Y661" s="1366"/>
      <c r="Z661" s="1366"/>
      <c r="AA661" s="853"/>
      <c r="AB661" s="164">
        <v>6</v>
      </c>
      <c r="AC661" s="162"/>
      <c r="AD661" s="162"/>
      <c r="AE661" s="162"/>
      <c r="AF661" s="99" t="str">
        <f t="shared" si="82"/>
        <v/>
      </c>
      <c r="AG661" s="242"/>
      <c r="AH661" s="763" t="str">
        <f t="shared" si="83"/>
        <v/>
      </c>
      <c r="AI661" s="242"/>
      <c r="AJ661" s="763" t="str">
        <f t="shared" si="84"/>
        <v/>
      </c>
      <c r="AK661" s="166" t="str">
        <f t="shared" si="85"/>
        <v/>
      </c>
      <c r="AL661" s="154" t="str">
        <f>IFERROR(IF(AND(AF660="Probabilidad",AF661="Probabilidad"),(AL660-(+AL660*AK661)),IF(AND(AF660="Impacto",AF661="Probabilidad"),(AL659-(+AL659*AK661)),IF(AF661="Impacto",AL660,""))),"")</f>
        <v/>
      </c>
      <c r="AM661" s="154" t="str">
        <f>IFERROR(IF(AND(AF660="Impacto",AF661="Impacto"),(AM660-(+AM660*AK661)),IF(AND(AF660="Probabilidad",AF661="Impacto"),(AM659-(+AM659*AK661)),IF(AF661="Probabilidad",AM660,""))),"")</f>
        <v/>
      </c>
      <c r="AN661" s="52"/>
      <c r="AO661" s="52"/>
      <c r="AP661" s="52"/>
      <c r="AQ661" s="52"/>
      <c r="AR661" s="838"/>
      <c r="AS661" s="856"/>
      <c r="AT661" s="856"/>
      <c r="AU661" s="853"/>
      <c r="AV661" s="856"/>
      <c r="AW661" s="856"/>
      <c r="AX661" s="853"/>
      <c r="AY661" s="853"/>
      <c r="AZ661" s="853"/>
      <c r="BA661" s="799"/>
      <c r="BB661" s="169"/>
      <c r="BC661" s="169"/>
      <c r="BD661" s="178" t="str">
        <f t="shared" si="79"/>
        <v/>
      </c>
      <c r="BE661" s="162"/>
      <c r="BF661" s="162"/>
      <c r="BG661" s="162"/>
      <c r="BH661" s="162"/>
      <c r="BI661" s="169"/>
      <c r="BJ661" s="169"/>
      <c r="BK661" s="169"/>
      <c r="BL661" s="169"/>
      <c r="BM661" s="170"/>
      <c r="BN661" s="170"/>
      <c r="BO661" s="170"/>
      <c r="BP661" s="170"/>
      <c r="BQ661" s="171" t="str">
        <f t="shared" si="80"/>
        <v/>
      </c>
      <c r="BR661" s="764" t="str">
        <f t="shared" si="81"/>
        <v/>
      </c>
      <c r="BS661" s="820"/>
      <c r="BT661" s="869"/>
      <c r="BU661" s="869"/>
      <c r="BV661" s="872"/>
    </row>
    <row r="662" spans="1:74" ht="171.75" customHeight="1" x14ac:dyDescent="0.25">
      <c r="A662" s="1062"/>
      <c r="B662" s="928"/>
      <c r="C662" s="1179"/>
      <c r="D662" s="1086" t="s">
        <v>1533</v>
      </c>
      <c r="E662" s="1086" t="s">
        <v>1152</v>
      </c>
      <c r="F662" s="834">
        <v>8</v>
      </c>
      <c r="G662" s="803" t="s">
        <v>2267</v>
      </c>
      <c r="H662" s="836" t="s">
        <v>1372</v>
      </c>
      <c r="I662" s="797" t="s">
        <v>1344</v>
      </c>
      <c r="J662" s="839" t="s">
        <v>3079</v>
      </c>
      <c r="K662" s="842" t="s">
        <v>324</v>
      </c>
      <c r="L662" s="803" t="s">
        <v>618</v>
      </c>
      <c r="M662" s="873" t="s">
        <v>1535</v>
      </c>
      <c r="N662" s="803" t="s">
        <v>2268</v>
      </c>
      <c r="O662" s="803" t="s">
        <v>2269</v>
      </c>
      <c r="P662" s="867" t="s">
        <v>609</v>
      </c>
      <c r="Q662" s="879" t="s">
        <v>609</v>
      </c>
      <c r="R662" s="797" t="s">
        <v>272</v>
      </c>
      <c r="S662" s="1364">
        <f>IF(R662="Muy Alta",100%,IF(R662="Alta",80%,IF(R662="Media",60%,IF(R662="Baja",40%,IF(R662="Muy Baja",20%,"")))))</f>
        <v>0.2</v>
      </c>
      <c r="T662" s="797" t="s">
        <v>328</v>
      </c>
      <c r="U662" s="1364">
        <f>IF(T662="Catastrófico",100%,IF(T662="Mayor",80%,IF(T662="Moderado",60%,IF(T662="Menor",40%,IF(T662="Leve",20%,"")))))</f>
        <v>0.2</v>
      </c>
      <c r="V662" s="797" t="s">
        <v>253</v>
      </c>
      <c r="W662" s="1364">
        <f>IF(V662="Catastrófico",100%,IF(V662="Mayor",80%,IF(V662="Moderado",60%,IF(V662="Menor",40%,IF(V662="Leve",20%,"")))))</f>
        <v>0.4</v>
      </c>
      <c r="X662" s="863" t="str">
        <f>IF(Y662=100%,"Catastrófico",IF(Y662=80%,"Mayor",IF(Y662=60%,"Moderado",IF(Y662=40%,"Menor",IF(Y662=20%,"Leve","")))))</f>
        <v>Menor</v>
      </c>
      <c r="Y662" s="1364">
        <f>IF(AND(U662="",W662=""),"",MAX(U662,W662))</f>
        <v>0.4</v>
      </c>
      <c r="Z662" s="1364" t="str">
        <f>CONCATENATE(R662,X662)</f>
        <v>Muy BajaMenor</v>
      </c>
      <c r="AA662" s="851" t="str">
        <f>IF(Z662="Muy AltaLeve","Alto",IF(Z662="Muy AltaMenor","Alto",IF(Z662="Muy AltaModerado","Alto",IF(Z662="Muy AltaMayor","Alto",IF(Z662="Muy AltaCatastrófico","Extremo",IF(Z662="AltaLeve","Moderado",IF(Z662="AltaMenor","Moderado",IF(Z662="AltaModerado","Alto",IF(Z662="AltaMayor","Alto",IF(Z662="AltaCatastrófico","Extremo",IF(Z662="MediaLeve","Moderado",IF(Z662="MediaMenor","Moderado",IF(Z662="MediaModerado","Moderado",IF(Z662="MediaMayor","Alto",IF(Z662="MediaCatastrófico","Extremo",IF(Z662="BajaLeve","Bajo",IF(Z662="BajaMenor","Moderado",IF(Z662="BajaModerado","Moderado",IF(Z662="BajaMayor","Alto",IF(Z662="BajaCatastrófico","Extremo",IF(Z662="Muy BajaLeve","Bajo",IF(Z662="Muy BajaMenor","Bajo",IF(Z662="Muy BajaModerado","Moderado",IF(Z662="Muy BajaMayor","Alto",IF(Z662="Muy BajaCatastrófico","Extremo","")))))))))))))))))))))))))</f>
        <v>Bajo</v>
      </c>
      <c r="AB662" s="98">
        <v>1</v>
      </c>
      <c r="AC662" s="9" t="s">
        <v>2270</v>
      </c>
      <c r="AD662" s="9">
        <v>2</v>
      </c>
      <c r="AE662" s="9" t="s">
        <v>1899</v>
      </c>
      <c r="AF662" s="100" t="str">
        <f t="shared" si="82"/>
        <v>Probabilidad</v>
      </c>
      <c r="AG662" s="10" t="s">
        <v>216</v>
      </c>
      <c r="AH662" s="759">
        <f t="shared" si="83"/>
        <v>0.25</v>
      </c>
      <c r="AI662" s="10" t="s">
        <v>814</v>
      </c>
      <c r="AJ662" s="759">
        <f t="shared" si="84"/>
        <v>0.25</v>
      </c>
      <c r="AK662" s="102">
        <f t="shared" si="85"/>
        <v>0.5</v>
      </c>
      <c r="AL662" s="101">
        <f>IFERROR(IF(AF662="Probabilidad",(S662-(+S662*AK662)),IF(AF662="Impacto",S662,"")),"")</f>
        <v>0.1</v>
      </c>
      <c r="AM662" s="101">
        <f>IFERROR(IF(AF662="Impacto",(Y662-(+Y662*AK662)),IF(AF662="Probabilidad",Y662,"")),"")</f>
        <v>0.4</v>
      </c>
      <c r="AN662" s="51" t="s">
        <v>952</v>
      </c>
      <c r="AO662" s="51" t="s">
        <v>296</v>
      </c>
      <c r="AP662" s="51" t="s">
        <v>243</v>
      </c>
      <c r="AQ662" s="51" t="s">
        <v>221</v>
      </c>
      <c r="AR662" s="866" t="s">
        <v>2258</v>
      </c>
      <c r="AS662" s="854">
        <f>S662</f>
        <v>0.2</v>
      </c>
      <c r="AT662" s="854">
        <f>IF(AL662="","",MIN(AL662:AL667))</f>
        <v>1.7999999999999999E-2</v>
      </c>
      <c r="AU662" s="851" t="str">
        <f>IFERROR(IF(AT662="","",IF(AT662&lt;=0.2,"Muy Baja",IF(AT662&lt;=0.4,"Baja",IF(AT662&lt;=0.6,"Media",IF(AT662&lt;=0.8,"Alta","Muy Alta"))))),"")</f>
        <v>Muy Baja</v>
      </c>
      <c r="AV662" s="854">
        <f>Y662</f>
        <v>0.4</v>
      </c>
      <c r="AW662" s="854">
        <f>IF(AM662="","",MIN(AM662:AM667))</f>
        <v>0.22500000000000003</v>
      </c>
      <c r="AX662" s="851" t="str">
        <f>IFERROR(IF(AW662="","",IF(AW662&lt;=0.2,"Leve",IF(AW662&lt;=0.4,"Menor",IF(AW662&lt;=0.6,"Moderado",IF(AW662&lt;=0.8,"Mayor","Catastrófico"))))),"")</f>
        <v>Menor</v>
      </c>
      <c r="AY662" s="851" t="str">
        <f>AA662</f>
        <v>Bajo</v>
      </c>
      <c r="AZ662" s="851" t="str">
        <f>IFERROR(IF(OR(AND(AU662="Muy Baja",AX662="Leve"),AND(AU662="Muy Baja",AX662="Menor"),AND(AU662="Baja",AX662="Leve")),"Bajo",IF(OR(AND(AU662="Muy baja",AX662="Moderado"),AND(AU662="Baja",AX662="Menor"),AND(AU662="Baja",AX662="Moderado"),AND(AU662="Media",AX662="Leve"),AND(AU662="Media",AX662="Menor"),AND(AU662="Media",AX662="Moderado"),AND(AU662="Alta",AX662="Leve"),AND(AU662="Alta",AX662="Menor")),"Moderado",IF(OR(AND(AU662="Muy Baja",AX662="Mayor"),AND(AU662="Baja",AX662="Mayor"),AND(AU662="Media",AX662="Mayor"),AND(AU662="Alta",AX662="Moderado"),AND(AU662="Alta",AX662="Mayor"),AND(AU662="Muy Alta",AX662="Leve"),AND(AU662="Muy Alta",AX662="Menor"),AND(AU662="Muy Alta",AX662="Moderado"),AND(AU662="Muy Alta",AX662="Mayor")),"Alto",IF(OR(AND(AU662="Muy Baja",AX662="Catastrófico"),AND(AU662="Baja",AX662="Catastrófico"),AND(AU662="Media",AX662="Catastrófico"),AND(AU662="Alta",AX662="Catastrófico"),AND(AU662="Muy Alta",AX662="Catastrófico")),"Extremo","")))),"")</f>
        <v>Bajo</v>
      </c>
      <c r="BA662" s="797" t="s">
        <v>257</v>
      </c>
      <c r="BB662" s="47"/>
      <c r="BC662" s="47"/>
      <c r="BD662" s="104" t="str">
        <f t="shared" si="79"/>
        <v/>
      </c>
      <c r="BE662" s="9"/>
      <c r="BF662" s="9"/>
      <c r="BG662" s="9"/>
      <c r="BH662" s="9"/>
      <c r="BI662" s="47"/>
      <c r="BJ662" s="47"/>
      <c r="BK662" s="47"/>
      <c r="BL662" s="47"/>
      <c r="BM662" s="49"/>
      <c r="BN662" s="49"/>
      <c r="BO662" s="49"/>
      <c r="BP662" s="49"/>
      <c r="BQ662" s="105" t="str">
        <f t="shared" si="80"/>
        <v/>
      </c>
      <c r="BR662" s="761" t="str">
        <f t="shared" si="81"/>
        <v/>
      </c>
      <c r="BS662" s="818" t="s">
        <v>609</v>
      </c>
      <c r="BT662" s="867" t="s">
        <v>2901</v>
      </c>
      <c r="BU662" s="867" t="s">
        <v>609</v>
      </c>
      <c r="BV662" s="870" t="s">
        <v>609</v>
      </c>
    </row>
    <row r="663" spans="1:74" ht="145.5" x14ac:dyDescent="0.25">
      <c r="A663" s="1062"/>
      <c r="B663" s="928"/>
      <c r="C663" s="1179"/>
      <c r="D663" s="1086"/>
      <c r="E663" s="1086"/>
      <c r="F663" s="834"/>
      <c r="G663" s="804"/>
      <c r="H663" s="837"/>
      <c r="I663" s="798"/>
      <c r="J663" s="840"/>
      <c r="K663" s="843"/>
      <c r="L663" s="804"/>
      <c r="M663" s="874"/>
      <c r="N663" s="804"/>
      <c r="O663" s="804"/>
      <c r="P663" s="868"/>
      <c r="Q663" s="880"/>
      <c r="R663" s="798"/>
      <c r="S663" s="1365"/>
      <c r="T663" s="798"/>
      <c r="U663" s="1365"/>
      <c r="V663" s="798"/>
      <c r="W663" s="1365"/>
      <c r="X663" s="864"/>
      <c r="Y663" s="1365"/>
      <c r="Z663" s="1365"/>
      <c r="AA663" s="852"/>
      <c r="AB663" s="152">
        <v>2</v>
      </c>
      <c r="AC663" s="151" t="s">
        <v>2271</v>
      </c>
      <c r="AD663" s="151">
        <v>3</v>
      </c>
      <c r="AE663" s="151" t="s">
        <v>1750</v>
      </c>
      <c r="AF663" s="147" t="str">
        <f t="shared" si="82"/>
        <v>Probabilidad</v>
      </c>
      <c r="AG663" s="153" t="s">
        <v>216</v>
      </c>
      <c r="AH663" s="760">
        <f t="shared" si="83"/>
        <v>0.25</v>
      </c>
      <c r="AI663" s="153" t="s">
        <v>217</v>
      </c>
      <c r="AJ663" s="760">
        <f t="shared" si="84"/>
        <v>0.15</v>
      </c>
      <c r="AK663" s="149">
        <f t="shared" si="85"/>
        <v>0.4</v>
      </c>
      <c r="AL663" s="154">
        <f>IFERROR(IF(AND(AF662="Probabilidad",AF663="Probabilidad"),(AL662-(+AL662*AK663)),IF(AF663="Probabilidad",(S662-(+S662*AK663)),IF(AF663="Impacto",AL662,""))),"")</f>
        <v>0.06</v>
      </c>
      <c r="AM663" s="154">
        <f>IFERROR(IF(AND(AF662="Impacto",AF663="Impacto"),(AM662-(+AM662*AK663)),IF(AF663="Impacto",(Y662-(Y662*AK663)),IF(AF663="Probabilidad",AM662,""))),"")</f>
        <v>0.4</v>
      </c>
      <c r="AN663" s="155" t="s">
        <v>218</v>
      </c>
      <c r="AO663" s="155" t="s">
        <v>242</v>
      </c>
      <c r="AP663" s="155" t="s">
        <v>243</v>
      </c>
      <c r="AQ663" s="155" t="s">
        <v>221</v>
      </c>
      <c r="AR663" s="837"/>
      <c r="AS663" s="855"/>
      <c r="AT663" s="855"/>
      <c r="AU663" s="852"/>
      <c r="AV663" s="855"/>
      <c r="AW663" s="855"/>
      <c r="AX663" s="852"/>
      <c r="AY663" s="852"/>
      <c r="AZ663" s="852"/>
      <c r="BA663" s="798"/>
      <c r="BB663" s="131"/>
      <c r="BC663" s="131"/>
      <c r="BD663" s="175" t="str">
        <f t="shared" si="79"/>
        <v/>
      </c>
      <c r="BE663" s="151"/>
      <c r="BF663" s="151"/>
      <c r="BG663" s="151"/>
      <c r="BH663" s="151"/>
      <c r="BI663" s="131"/>
      <c r="BJ663" s="131"/>
      <c r="BK663" s="131"/>
      <c r="BL663" s="131"/>
      <c r="BM663" s="157"/>
      <c r="BN663" s="157"/>
      <c r="BO663" s="157"/>
      <c r="BP663" s="157"/>
      <c r="BQ663" s="158" t="str">
        <f t="shared" si="80"/>
        <v/>
      </c>
      <c r="BR663" s="762" t="str">
        <f t="shared" si="81"/>
        <v/>
      </c>
      <c r="BS663" s="819"/>
      <c r="BT663" s="868"/>
      <c r="BU663" s="868"/>
      <c r="BV663" s="871"/>
    </row>
    <row r="664" spans="1:74" ht="171.75" x14ac:dyDescent="0.25">
      <c r="A664" s="1062"/>
      <c r="B664" s="928"/>
      <c r="C664" s="1179"/>
      <c r="D664" s="1086"/>
      <c r="E664" s="1086"/>
      <c r="F664" s="834"/>
      <c r="G664" s="804"/>
      <c r="H664" s="837"/>
      <c r="I664" s="798"/>
      <c r="J664" s="840"/>
      <c r="K664" s="843"/>
      <c r="L664" s="804"/>
      <c r="M664" s="874"/>
      <c r="N664" s="804"/>
      <c r="O664" s="804"/>
      <c r="P664" s="868"/>
      <c r="Q664" s="880"/>
      <c r="R664" s="798"/>
      <c r="S664" s="1365"/>
      <c r="T664" s="798"/>
      <c r="U664" s="1365"/>
      <c r="V664" s="798"/>
      <c r="W664" s="1365"/>
      <c r="X664" s="864"/>
      <c r="Y664" s="1365"/>
      <c r="Z664" s="1365"/>
      <c r="AA664" s="852"/>
      <c r="AB664" s="152">
        <v>3</v>
      </c>
      <c r="AC664" s="151" t="s">
        <v>2272</v>
      </c>
      <c r="AD664" s="151">
        <v>6</v>
      </c>
      <c r="AE664" s="151" t="s">
        <v>1750</v>
      </c>
      <c r="AF664" s="147" t="str">
        <f t="shared" si="82"/>
        <v>Impacto</v>
      </c>
      <c r="AG664" s="153" t="s">
        <v>267</v>
      </c>
      <c r="AH664" s="760">
        <f t="shared" si="83"/>
        <v>0.1</v>
      </c>
      <c r="AI664" s="153" t="s">
        <v>217</v>
      </c>
      <c r="AJ664" s="760">
        <f t="shared" si="84"/>
        <v>0.15</v>
      </c>
      <c r="AK664" s="149">
        <f t="shared" si="85"/>
        <v>0.25</v>
      </c>
      <c r="AL664" s="154">
        <f>IFERROR(IF(AND(AF663="Probabilidad",AF664="Probabilidad"),(AL663-(+AL663*AK664)),IF(AND(AF663="Impacto",AF664="Probabilidad"),(AL662-(+AL662*AK664)),IF(AF664="Impacto",AL663,""))),"")</f>
        <v>0.06</v>
      </c>
      <c r="AM664" s="154">
        <f>IFERROR(IF(AND(AF663="Impacto",AF664="Impacto"),(AM663-(+AM663*AK664)),IF(AND(AF663="Probabilidad",AF664="Impacto"),(AM662-(+AM662*AK664)),IF(AF664="Probabilidad",AM663,""))),"")</f>
        <v>0.30000000000000004</v>
      </c>
      <c r="AN664" s="155" t="s">
        <v>218</v>
      </c>
      <c r="AO664" s="155" t="s">
        <v>296</v>
      </c>
      <c r="AP664" s="155" t="s">
        <v>243</v>
      </c>
      <c r="AQ664" s="155" t="s">
        <v>221</v>
      </c>
      <c r="AR664" s="837"/>
      <c r="AS664" s="855"/>
      <c r="AT664" s="855"/>
      <c r="AU664" s="852"/>
      <c r="AV664" s="855"/>
      <c r="AW664" s="855"/>
      <c r="AX664" s="852"/>
      <c r="AY664" s="852"/>
      <c r="AZ664" s="852"/>
      <c r="BA664" s="798"/>
      <c r="BB664" s="131"/>
      <c r="BC664" s="131"/>
      <c r="BD664" s="175" t="str">
        <f t="shared" si="79"/>
        <v/>
      </c>
      <c r="BE664" s="151"/>
      <c r="BF664" s="151"/>
      <c r="BG664" s="151"/>
      <c r="BH664" s="151"/>
      <c r="BI664" s="131"/>
      <c r="BJ664" s="131"/>
      <c r="BK664" s="131"/>
      <c r="BL664" s="131"/>
      <c r="BM664" s="157"/>
      <c r="BN664" s="157"/>
      <c r="BO664" s="157"/>
      <c r="BP664" s="157"/>
      <c r="BQ664" s="158" t="str">
        <f t="shared" si="80"/>
        <v/>
      </c>
      <c r="BR664" s="762" t="str">
        <f t="shared" si="81"/>
        <v/>
      </c>
      <c r="BS664" s="819"/>
      <c r="BT664" s="868"/>
      <c r="BU664" s="868"/>
      <c r="BV664" s="871"/>
    </row>
    <row r="665" spans="1:74" ht="145.5" x14ac:dyDescent="0.25">
      <c r="A665" s="1062"/>
      <c r="B665" s="928"/>
      <c r="C665" s="1179"/>
      <c r="D665" s="1086"/>
      <c r="E665" s="1086"/>
      <c r="F665" s="834"/>
      <c r="G665" s="804"/>
      <c r="H665" s="837"/>
      <c r="I665" s="798"/>
      <c r="J665" s="840"/>
      <c r="K665" s="843"/>
      <c r="L665" s="804"/>
      <c r="M665" s="874"/>
      <c r="N665" s="804"/>
      <c r="O665" s="804"/>
      <c r="P665" s="868"/>
      <c r="Q665" s="880"/>
      <c r="R665" s="798"/>
      <c r="S665" s="1365"/>
      <c r="T665" s="798"/>
      <c r="U665" s="1365"/>
      <c r="V665" s="798"/>
      <c r="W665" s="1365"/>
      <c r="X665" s="864"/>
      <c r="Y665" s="1365"/>
      <c r="Z665" s="1365"/>
      <c r="AA665" s="852"/>
      <c r="AB665" s="152">
        <v>4</v>
      </c>
      <c r="AC665" s="151" t="s">
        <v>1730</v>
      </c>
      <c r="AD665" s="151" t="s">
        <v>1749</v>
      </c>
      <c r="AE665" s="151" t="s">
        <v>1552</v>
      </c>
      <c r="AF665" s="147" t="str">
        <f t="shared" si="82"/>
        <v>Probabilidad</v>
      </c>
      <c r="AG665" s="153" t="s">
        <v>216</v>
      </c>
      <c r="AH665" s="760">
        <f t="shared" si="83"/>
        <v>0.25</v>
      </c>
      <c r="AI665" s="153" t="s">
        <v>814</v>
      </c>
      <c r="AJ665" s="760">
        <f t="shared" si="84"/>
        <v>0.25</v>
      </c>
      <c r="AK665" s="149">
        <f t="shared" si="85"/>
        <v>0.5</v>
      </c>
      <c r="AL665" s="154">
        <f>IFERROR(IF(AND(AF664="Probabilidad",AF665="Probabilidad"),(AL664-(+AL664*AK665)),IF(AND(AF664="Impacto",AF665="Probabilidad"),(AL663-(+AL663*AK665)),IF(AF665="Impacto",AL664,""))),"")</f>
        <v>0.03</v>
      </c>
      <c r="AM665" s="174">
        <f>IFERROR(IF(AND(AF664="Impacto",AF665="Impacto"),(AM664-(+AM664*AK665)),IF(AND(AF664="Probabilidad",AF665="Impacto"),(AM663-(+AM663*AK665)),IF(AF665="Probabilidad",AM664,""))),"")</f>
        <v>0.30000000000000004</v>
      </c>
      <c r="AN665" s="155" t="s">
        <v>218</v>
      </c>
      <c r="AO665" s="155" t="s">
        <v>475</v>
      </c>
      <c r="AP665" s="155" t="s">
        <v>243</v>
      </c>
      <c r="AQ665" s="155" t="s">
        <v>244</v>
      </c>
      <c r="AR665" s="837"/>
      <c r="AS665" s="855"/>
      <c r="AT665" s="855"/>
      <c r="AU665" s="852"/>
      <c r="AV665" s="855"/>
      <c r="AW665" s="855"/>
      <c r="AX665" s="852"/>
      <c r="AY665" s="852"/>
      <c r="AZ665" s="852"/>
      <c r="BA665" s="798"/>
      <c r="BB665" s="131"/>
      <c r="BC665" s="131"/>
      <c r="BD665" s="175" t="str">
        <f t="shared" si="79"/>
        <v/>
      </c>
      <c r="BE665" s="151"/>
      <c r="BF665" s="151"/>
      <c r="BG665" s="151"/>
      <c r="BH665" s="151"/>
      <c r="BI665" s="131"/>
      <c r="BJ665" s="131"/>
      <c r="BK665" s="131"/>
      <c r="BL665" s="131"/>
      <c r="BM665" s="157"/>
      <c r="BN665" s="157"/>
      <c r="BO665" s="157"/>
      <c r="BP665" s="157"/>
      <c r="BQ665" s="158" t="str">
        <f t="shared" si="80"/>
        <v/>
      </c>
      <c r="BR665" s="762" t="str">
        <f t="shared" si="81"/>
        <v/>
      </c>
      <c r="BS665" s="819"/>
      <c r="BT665" s="868"/>
      <c r="BU665" s="868"/>
      <c r="BV665" s="871"/>
    </row>
    <row r="666" spans="1:74" ht="145.5" x14ac:dyDescent="0.25">
      <c r="A666" s="1062"/>
      <c r="B666" s="928"/>
      <c r="C666" s="1179"/>
      <c r="D666" s="1086"/>
      <c r="E666" s="1086"/>
      <c r="F666" s="834"/>
      <c r="G666" s="804"/>
      <c r="H666" s="837"/>
      <c r="I666" s="798"/>
      <c r="J666" s="840"/>
      <c r="K666" s="843"/>
      <c r="L666" s="804"/>
      <c r="M666" s="874"/>
      <c r="N666" s="804"/>
      <c r="O666" s="804"/>
      <c r="P666" s="868"/>
      <c r="Q666" s="880"/>
      <c r="R666" s="798"/>
      <c r="S666" s="1365"/>
      <c r="T666" s="798"/>
      <c r="U666" s="1365"/>
      <c r="V666" s="798"/>
      <c r="W666" s="1365"/>
      <c r="X666" s="864"/>
      <c r="Y666" s="1365"/>
      <c r="Z666" s="1365"/>
      <c r="AA666" s="852"/>
      <c r="AB666" s="152">
        <v>5</v>
      </c>
      <c r="AC666" s="151" t="s">
        <v>2273</v>
      </c>
      <c r="AD666" s="151">
        <v>1</v>
      </c>
      <c r="AE666" s="151" t="s">
        <v>1712</v>
      </c>
      <c r="AF666" s="147" t="str">
        <f t="shared" si="82"/>
        <v>Probabilidad</v>
      </c>
      <c r="AG666" s="153" t="s">
        <v>216</v>
      </c>
      <c r="AH666" s="760">
        <f t="shared" si="83"/>
        <v>0.25</v>
      </c>
      <c r="AI666" s="153" t="s">
        <v>217</v>
      </c>
      <c r="AJ666" s="760">
        <f t="shared" si="84"/>
        <v>0.15</v>
      </c>
      <c r="AK666" s="149">
        <f t="shared" si="85"/>
        <v>0.4</v>
      </c>
      <c r="AL666" s="154">
        <f>IFERROR(IF(AND(AF665="Probabilidad",AF666="Probabilidad"),(AL665-(+AL665*AK666)),IF(AND(AF665="Impacto",AF666="Probabilidad"),(AL664-(+AL664*AK666)),IF(AF666="Impacto",AL665,""))),"")</f>
        <v>1.7999999999999999E-2</v>
      </c>
      <c r="AM666" s="154">
        <f>IFERROR(IF(AND(AF665="Impacto",AF666="Impacto"),(AM665-(+AM665*AK666)),IF(AND(AF665="Probabilidad",AF666="Impacto"),(AM664-(+AM664*AK666)),IF(AF666="Probabilidad",AM665,""))),"")</f>
        <v>0.30000000000000004</v>
      </c>
      <c r="AN666" s="155" t="s">
        <v>218</v>
      </c>
      <c r="AO666" s="155" t="s">
        <v>396</v>
      </c>
      <c r="AP666" s="155" t="s">
        <v>243</v>
      </c>
      <c r="AQ666" s="155" t="s">
        <v>221</v>
      </c>
      <c r="AR666" s="837"/>
      <c r="AS666" s="855"/>
      <c r="AT666" s="855"/>
      <c r="AU666" s="852"/>
      <c r="AV666" s="855"/>
      <c r="AW666" s="855"/>
      <c r="AX666" s="852"/>
      <c r="AY666" s="852"/>
      <c r="AZ666" s="852"/>
      <c r="BA666" s="798"/>
      <c r="BB666" s="131"/>
      <c r="BC666" s="131"/>
      <c r="BD666" s="175" t="str">
        <f t="shared" si="79"/>
        <v/>
      </c>
      <c r="BE666" s="151"/>
      <c r="BF666" s="151"/>
      <c r="BG666" s="151"/>
      <c r="BH666" s="151"/>
      <c r="BI666" s="131"/>
      <c r="BJ666" s="131"/>
      <c r="BK666" s="131"/>
      <c r="BL666" s="131"/>
      <c r="BM666" s="157"/>
      <c r="BN666" s="157"/>
      <c r="BO666" s="157"/>
      <c r="BP666" s="157"/>
      <c r="BQ666" s="158" t="str">
        <f t="shared" si="80"/>
        <v/>
      </c>
      <c r="BR666" s="762" t="str">
        <f t="shared" si="81"/>
        <v/>
      </c>
      <c r="BS666" s="819"/>
      <c r="BT666" s="868"/>
      <c r="BU666" s="868"/>
      <c r="BV666" s="871"/>
    </row>
    <row r="667" spans="1:74" ht="172.5" thickBot="1" x14ac:dyDescent="0.3">
      <c r="A667" s="1062"/>
      <c r="B667" s="928"/>
      <c r="C667" s="1179"/>
      <c r="D667" s="1086"/>
      <c r="E667" s="1086"/>
      <c r="F667" s="834"/>
      <c r="G667" s="805"/>
      <c r="H667" s="838"/>
      <c r="I667" s="799"/>
      <c r="J667" s="841"/>
      <c r="K667" s="844"/>
      <c r="L667" s="805"/>
      <c r="M667" s="875"/>
      <c r="N667" s="805"/>
      <c r="O667" s="805"/>
      <c r="P667" s="869"/>
      <c r="Q667" s="881"/>
      <c r="R667" s="799"/>
      <c r="S667" s="1366"/>
      <c r="T667" s="799"/>
      <c r="U667" s="1366"/>
      <c r="V667" s="799"/>
      <c r="W667" s="1366"/>
      <c r="X667" s="865"/>
      <c r="Y667" s="1366"/>
      <c r="Z667" s="1366"/>
      <c r="AA667" s="853"/>
      <c r="AB667" s="164">
        <v>6</v>
      </c>
      <c r="AC667" s="162" t="s">
        <v>2274</v>
      </c>
      <c r="AD667" s="162">
        <v>4.5999999999999996</v>
      </c>
      <c r="AE667" s="162" t="s">
        <v>1712</v>
      </c>
      <c r="AF667" s="177" t="str">
        <f t="shared" si="82"/>
        <v>Impacto</v>
      </c>
      <c r="AG667" s="165" t="s">
        <v>267</v>
      </c>
      <c r="AH667" s="763">
        <f t="shared" si="83"/>
        <v>0.1</v>
      </c>
      <c r="AI667" s="165" t="s">
        <v>217</v>
      </c>
      <c r="AJ667" s="763">
        <f t="shared" si="84"/>
        <v>0.15</v>
      </c>
      <c r="AK667" s="166">
        <f t="shared" si="85"/>
        <v>0.25</v>
      </c>
      <c r="AL667" s="154">
        <f>IFERROR(IF(AND(AF666="Probabilidad",AF667="Probabilidad"),(AL666-(+AL666*AK667)),IF(AND(AF666="Impacto",AF667="Probabilidad"),(AL665-(+AL665*AK667)),IF(AF667="Impacto",AL666,""))),"")</f>
        <v>1.7999999999999999E-2</v>
      </c>
      <c r="AM667" s="154">
        <f>IFERROR(IF(AND(AF666="Impacto",AF667="Impacto"),(AM666-(+AM666*AK667)),IF(AND(AF666="Probabilidad",AF667="Impacto"),(AM665-(+AM665*AK667)),IF(AF667="Probabilidad",AM666,""))),"")</f>
        <v>0.22500000000000003</v>
      </c>
      <c r="AN667" s="52" t="s">
        <v>218</v>
      </c>
      <c r="AO667" s="52" t="s">
        <v>296</v>
      </c>
      <c r="AP667" s="52" t="s">
        <v>243</v>
      </c>
      <c r="AQ667" s="52" t="s">
        <v>221</v>
      </c>
      <c r="AR667" s="838"/>
      <c r="AS667" s="856"/>
      <c r="AT667" s="856"/>
      <c r="AU667" s="853"/>
      <c r="AV667" s="856"/>
      <c r="AW667" s="856"/>
      <c r="AX667" s="853"/>
      <c r="AY667" s="853"/>
      <c r="AZ667" s="853"/>
      <c r="BA667" s="799"/>
      <c r="BB667" s="169"/>
      <c r="BC667" s="169"/>
      <c r="BD667" s="178" t="str">
        <f t="shared" si="79"/>
        <v/>
      </c>
      <c r="BE667" s="162"/>
      <c r="BF667" s="162"/>
      <c r="BG667" s="162"/>
      <c r="BH667" s="162"/>
      <c r="BI667" s="169"/>
      <c r="BJ667" s="169"/>
      <c r="BK667" s="169"/>
      <c r="BL667" s="169"/>
      <c r="BM667" s="170"/>
      <c r="BN667" s="170"/>
      <c r="BO667" s="170"/>
      <c r="BP667" s="170"/>
      <c r="BQ667" s="171" t="str">
        <f t="shared" si="80"/>
        <v/>
      </c>
      <c r="BR667" s="764" t="str">
        <f t="shared" si="81"/>
        <v/>
      </c>
      <c r="BS667" s="820"/>
      <c r="BT667" s="869"/>
      <c r="BU667" s="869"/>
      <c r="BV667" s="872"/>
    </row>
    <row r="668" spans="1:74" ht="171.75" x14ac:dyDescent="0.25">
      <c r="A668" s="1062"/>
      <c r="B668" s="928"/>
      <c r="C668" s="1179"/>
      <c r="D668" s="1086" t="s">
        <v>1533</v>
      </c>
      <c r="E668" s="1086" t="s">
        <v>1152</v>
      </c>
      <c r="F668" s="834">
        <v>9</v>
      </c>
      <c r="G668" s="821" t="s">
        <v>2275</v>
      </c>
      <c r="H668" s="836" t="s">
        <v>1372</v>
      </c>
      <c r="I668" s="797" t="s">
        <v>1347</v>
      </c>
      <c r="J668" s="839" t="s">
        <v>3080</v>
      </c>
      <c r="K668" s="842" t="s">
        <v>324</v>
      </c>
      <c r="L668" s="803" t="s">
        <v>618</v>
      </c>
      <c r="M668" s="873" t="s">
        <v>1535</v>
      </c>
      <c r="N668" s="803" t="s">
        <v>2276</v>
      </c>
      <c r="O668" s="803" t="s">
        <v>2257</v>
      </c>
      <c r="P668" s="867" t="s">
        <v>609</v>
      </c>
      <c r="Q668" s="879" t="s">
        <v>609</v>
      </c>
      <c r="R668" s="797" t="s">
        <v>252</v>
      </c>
      <c r="S668" s="1364">
        <f>IF(R668="Muy Alta",100%,IF(R668="Alta",80%,IF(R668="Media",60%,IF(R668="Baja",40%,IF(R668="Muy Baja",20%,"")))))</f>
        <v>0.4</v>
      </c>
      <c r="T668" s="797" t="s">
        <v>328</v>
      </c>
      <c r="U668" s="1364">
        <f>IF(T668="Catastrófico",100%,IF(T668="Mayor",80%,IF(T668="Moderado",60%,IF(T668="Menor",40%,IF(T668="Leve",20%,"")))))</f>
        <v>0.2</v>
      </c>
      <c r="V668" s="797" t="s">
        <v>253</v>
      </c>
      <c r="W668" s="1364">
        <f>IF(V668="Catastrófico",100%,IF(V668="Mayor",80%,IF(V668="Moderado",60%,IF(V668="Menor",40%,IF(V668="Leve",20%,"")))))</f>
        <v>0.4</v>
      </c>
      <c r="X668" s="863" t="str">
        <f>IF(Y668=100%,"Catastrófico",IF(Y668=80%,"Mayor",IF(Y668=60%,"Moderado",IF(Y668=40%,"Menor",IF(Y668=20%,"Leve","")))))</f>
        <v>Menor</v>
      </c>
      <c r="Y668" s="1364">
        <f>IF(AND(U668="",W668=""),"",MAX(U668,W668))</f>
        <v>0.4</v>
      </c>
      <c r="Z668" s="1364" t="str">
        <f>CONCATENATE(R668,X668)</f>
        <v>BajaMenor</v>
      </c>
      <c r="AA668" s="851" t="str">
        <f>IF(Z668="Muy AltaLeve","Alto",IF(Z668="Muy AltaMenor","Alto",IF(Z668="Muy AltaModerado","Alto",IF(Z668="Muy AltaMayor","Alto",IF(Z668="Muy AltaCatastrófico","Extremo",IF(Z668="AltaLeve","Moderado",IF(Z668="AltaMenor","Moderado",IF(Z668="AltaModerado","Alto",IF(Z668="AltaMayor","Alto",IF(Z668="AltaCatastrófico","Extremo",IF(Z668="MediaLeve","Moderado",IF(Z668="MediaMenor","Moderado",IF(Z668="MediaModerado","Moderado",IF(Z668="MediaMayor","Alto",IF(Z668="MediaCatastrófico","Extremo",IF(Z668="BajaLeve","Bajo",IF(Z668="BajaMenor","Moderado",IF(Z668="BajaModerado","Moderado",IF(Z668="BajaMayor","Alto",IF(Z668="BajaCatastrófico","Extremo",IF(Z668="Muy BajaLeve","Bajo",IF(Z668="Muy BajaMenor","Bajo",IF(Z668="Muy BajaModerado","Moderado",IF(Z668="Muy BajaMayor","Alto",IF(Z668="Muy BajaCatastrófico","Extremo","")))))))))))))))))))))))))</f>
        <v>Moderado</v>
      </c>
      <c r="AB668" s="98">
        <v>1</v>
      </c>
      <c r="AC668" s="9" t="s">
        <v>2277</v>
      </c>
      <c r="AD668" s="9">
        <v>1</v>
      </c>
      <c r="AE668" s="9" t="s">
        <v>1899</v>
      </c>
      <c r="AF668" s="234" t="str">
        <f t="shared" si="82"/>
        <v>Probabilidad</v>
      </c>
      <c r="AG668" s="235" t="s">
        <v>216</v>
      </c>
      <c r="AH668" s="759">
        <f t="shared" si="83"/>
        <v>0.25</v>
      </c>
      <c r="AI668" s="235" t="s">
        <v>814</v>
      </c>
      <c r="AJ668" s="759">
        <f t="shared" si="84"/>
        <v>0.25</v>
      </c>
      <c r="AK668" s="102">
        <f t="shared" si="85"/>
        <v>0.5</v>
      </c>
      <c r="AL668" s="101">
        <f>IFERROR(IF(AF668="Probabilidad",(S668-(+S668*AK668)),IF(AF668="Impacto",S668,"")),"")</f>
        <v>0.2</v>
      </c>
      <c r="AM668" s="101">
        <f>IFERROR(IF(AF668="Impacto",(Y668-(+Y668*AK668)),IF(AF668="Probabilidad",Y668,"")),"")</f>
        <v>0.4</v>
      </c>
      <c r="AN668" s="51" t="s">
        <v>952</v>
      </c>
      <c r="AO668" s="51" t="s">
        <v>296</v>
      </c>
      <c r="AP668" s="51" t="s">
        <v>243</v>
      </c>
      <c r="AQ668" s="51" t="s">
        <v>221</v>
      </c>
      <c r="AR668" s="866" t="s">
        <v>2278</v>
      </c>
      <c r="AS668" s="854">
        <f>S668</f>
        <v>0.4</v>
      </c>
      <c r="AT668" s="854">
        <f>IF(AL668="","",MIN(AL668:AL673))</f>
        <v>0.12</v>
      </c>
      <c r="AU668" s="851" t="str">
        <f>IFERROR(IF(AT668="","",IF(AT668&lt;=0.2,"Muy Baja",IF(AT668&lt;=0.4,"Baja",IF(AT668&lt;=0.6,"Media",IF(AT668&lt;=0.8,"Alta","Muy Alta"))))),"")</f>
        <v>Muy Baja</v>
      </c>
      <c r="AV668" s="854">
        <f>Y668</f>
        <v>0.4</v>
      </c>
      <c r="AW668" s="854">
        <f>IF(AM668="","",MIN(AM668:AM673))</f>
        <v>0.30000000000000004</v>
      </c>
      <c r="AX668" s="851" t="str">
        <f>IFERROR(IF(AW668="","",IF(AW668&lt;=0.2,"Leve",IF(AW668&lt;=0.4,"Menor",IF(AW668&lt;=0.6,"Moderado",IF(AW668&lt;=0.8,"Mayor","Catastrófico"))))),"")</f>
        <v>Menor</v>
      </c>
      <c r="AY668" s="851" t="str">
        <f>AA668</f>
        <v>Moderado</v>
      </c>
      <c r="AZ668" s="851" t="str">
        <f>IFERROR(IF(OR(AND(AU668="Muy Baja",AX668="Leve"),AND(AU668="Muy Baja",AX668="Menor"),AND(AU668="Baja",AX668="Leve")),"Bajo",IF(OR(AND(AU668="Muy baja",AX668="Moderado"),AND(AU668="Baja",AX668="Menor"),AND(AU668="Baja",AX668="Moderado"),AND(AU668="Media",AX668="Leve"),AND(AU668="Media",AX668="Menor"),AND(AU668="Media",AX668="Moderado"),AND(AU668="Alta",AX668="Leve"),AND(AU668="Alta",AX668="Menor")),"Moderado",IF(OR(AND(AU668="Muy Baja",AX668="Mayor"),AND(AU668="Baja",AX668="Mayor"),AND(AU668="Media",AX668="Mayor"),AND(AU668="Alta",AX668="Moderado"),AND(AU668="Alta",AX668="Mayor"),AND(AU668="Muy Alta",AX668="Leve"),AND(AU668="Muy Alta",AX668="Menor"),AND(AU668="Muy Alta",AX668="Moderado"),AND(AU668="Muy Alta",AX668="Mayor")),"Alto",IF(OR(AND(AU668="Muy Baja",AX668="Catastrófico"),AND(AU668="Baja",AX668="Catastrófico"),AND(AU668="Media",AX668="Catastrófico"),AND(AU668="Alta",AX668="Catastrófico"),AND(AU668="Muy Alta",AX668="Catastrófico")),"Extremo","")))),"")</f>
        <v>Bajo</v>
      </c>
      <c r="BA668" s="797" t="s">
        <v>257</v>
      </c>
      <c r="BB668" s="131"/>
      <c r="BC668" s="47"/>
      <c r="BD668" s="104" t="str">
        <f t="shared" si="79"/>
        <v/>
      </c>
      <c r="BE668" s="9"/>
      <c r="BF668" s="9"/>
      <c r="BG668" s="9"/>
      <c r="BH668" s="9"/>
      <c r="BI668" s="47"/>
      <c r="BJ668" s="47"/>
      <c r="BK668" s="47"/>
      <c r="BL668" s="47"/>
      <c r="BM668" s="49"/>
      <c r="BN668" s="49"/>
      <c r="BO668" s="49"/>
      <c r="BP668" s="49"/>
      <c r="BQ668" s="105" t="str">
        <f t="shared" si="80"/>
        <v/>
      </c>
      <c r="BR668" s="761" t="str">
        <f t="shared" si="81"/>
        <v/>
      </c>
      <c r="BS668" s="818" t="s">
        <v>609</v>
      </c>
      <c r="BT668" s="867" t="s">
        <v>2901</v>
      </c>
      <c r="BU668" s="867" t="s">
        <v>609</v>
      </c>
      <c r="BV668" s="870" t="s">
        <v>609</v>
      </c>
    </row>
    <row r="669" spans="1:74" ht="145.5" x14ac:dyDescent="0.25">
      <c r="A669" s="1062"/>
      <c r="B669" s="928"/>
      <c r="C669" s="1179"/>
      <c r="D669" s="1086"/>
      <c r="E669" s="1086"/>
      <c r="F669" s="834"/>
      <c r="G669" s="822"/>
      <c r="H669" s="837"/>
      <c r="I669" s="798"/>
      <c r="J669" s="840"/>
      <c r="K669" s="843"/>
      <c r="L669" s="804"/>
      <c r="M669" s="874"/>
      <c r="N669" s="804"/>
      <c r="O669" s="804"/>
      <c r="P669" s="868"/>
      <c r="Q669" s="880"/>
      <c r="R669" s="798"/>
      <c r="S669" s="1365"/>
      <c r="T669" s="798"/>
      <c r="U669" s="1365"/>
      <c r="V669" s="798"/>
      <c r="W669" s="1365"/>
      <c r="X669" s="864"/>
      <c r="Y669" s="1365"/>
      <c r="Z669" s="1365"/>
      <c r="AA669" s="852"/>
      <c r="AB669" s="152">
        <v>2</v>
      </c>
      <c r="AC669" s="151" t="s">
        <v>1730</v>
      </c>
      <c r="AD669" s="151">
        <v>2</v>
      </c>
      <c r="AE669" s="151" t="s">
        <v>1552</v>
      </c>
      <c r="AF669" s="147" t="str">
        <f t="shared" si="82"/>
        <v>Probabilidad</v>
      </c>
      <c r="AG669" s="153" t="s">
        <v>216</v>
      </c>
      <c r="AH669" s="760">
        <f t="shared" si="83"/>
        <v>0.25</v>
      </c>
      <c r="AI669" s="153" t="s">
        <v>217</v>
      </c>
      <c r="AJ669" s="760">
        <f t="shared" si="84"/>
        <v>0.15</v>
      </c>
      <c r="AK669" s="149">
        <f t="shared" si="85"/>
        <v>0.4</v>
      </c>
      <c r="AL669" s="154">
        <f>IFERROR(IF(AND(AF668="Probabilidad",AF669="Probabilidad"),(AL668-(+AL668*AK669)),IF(AF669="Probabilidad",(S668-(+S668*AK669)),IF(AF669="Impacto",AL668,""))),"")</f>
        <v>0.12</v>
      </c>
      <c r="AM669" s="154">
        <f>IFERROR(IF(AND(AF668="Impacto",AF669="Impacto"),(AM668-(+AM668*AK669)),IF(AF669="Impacto",(Y668-(Y668*AK669)),IF(AF669="Probabilidad",AM668,""))),"")</f>
        <v>0.4</v>
      </c>
      <c r="AN669" s="155" t="s">
        <v>218</v>
      </c>
      <c r="AO669" s="155" t="s">
        <v>475</v>
      </c>
      <c r="AP669" s="155" t="s">
        <v>243</v>
      </c>
      <c r="AQ669" s="155" t="s">
        <v>244</v>
      </c>
      <c r="AR669" s="837"/>
      <c r="AS669" s="855"/>
      <c r="AT669" s="855"/>
      <c r="AU669" s="852"/>
      <c r="AV669" s="855"/>
      <c r="AW669" s="855"/>
      <c r="AX669" s="852"/>
      <c r="AY669" s="852"/>
      <c r="AZ669" s="852"/>
      <c r="BA669" s="798"/>
      <c r="BB669" s="11"/>
      <c r="BC669" s="131"/>
      <c r="BD669" s="175" t="str">
        <f t="shared" si="79"/>
        <v/>
      </c>
      <c r="BE669" s="151"/>
      <c r="BF669" s="151"/>
      <c r="BG669" s="151"/>
      <c r="BH669" s="151"/>
      <c r="BI669" s="131"/>
      <c r="BJ669" s="131"/>
      <c r="BK669" s="131"/>
      <c r="BL669" s="131"/>
      <c r="BM669" s="157"/>
      <c r="BN669" s="157"/>
      <c r="BO669" s="157"/>
      <c r="BP669" s="157"/>
      <c r="BQ669" s="158" t="str">
        <f t="shared" si="80"/>
        <v/>
      </c>
      <c r="BR669" s="762" t="str">
        <f t="shared" si="81"/>
        <v/>
      </c>
      <c r="BS669" s="819"/>
      <c r="BT669" s="868"/>
      <c r="BU669" s="868"/>
      <c r="BV669" s="871"/>
    </row>
    <row r="670" spans="1:74" ht="171.75" x14ac:dyDescent="0.25">
      <c r="A670" s="1062"/>
      <c r="B670" s="928"/>
      <c r="C670" s="1179"/>
      <c r="D670" s="1086"/>
      <c r="E670" s="1086"/>
      <c r="F670" s="834"/>
      <c r="G670" s="822"/>
      <c r="H670" s="837"/>
      <c r="I670" s="798"/>
      <c r="J670" s="840"/>
      <c r="K670" s="843"/>
      <c r="L670" s="804"/>
      <c r="M670" s="874"/>
      <c r="N670" s="804"/>
      <c r="O670" s="804"/>
      <c r="P670" s="868"/>
      <c r="Q670" s="880"/>
      <c r="R670" s="798"/>
      <c r="S670" s="1365"/>
      <c r="T670" s="798"/>
      <c r="U670" s="1365"/>
      <c r="V670" s="798"/>
      <c r="W670" s="1365"/>
      <c r="X670" s="864"/>
      <c r="Y670" s="1365"/>
      <c r="Z670" s="1365"/>
      <c r="AA670" s="852"/>
      <c r="AB670" s="152">
        <v>3</v>
      </c>
      <c r="AC670" s="151" t="s">
        <v>2279</v>
      </c>
      <c r="AD670" s="151">
        <v>1</v>
      </c>
      <c r="AE670" s="151" t="s">
        <v>1728</v>
      </c>
      <c r="AF670" s="147" t="str">
        <f t="shared" si="82"/>
        <v>Impacto</v>
      </c>
      <c r="AG670" s="153" t="s">
        <v>267</v>
      </c>
      <c r="AH670" s="760">
        <f t="shared" si="83"/>
        <v>0.1</v>
      </c>
      <c r="AI670" s="153" t="s">
        <v>217</v>
      </c>
      <c r="AJ670" s="760">
        <f t="shared" si="84"/>
        <v>0.15</v>
      </c>
      <c r="AK670" s="149">
        <f t="shared" si="85"/>
        <v>0.25</v>
      </c>
      <c r="AL670" s="154">
        <f>IFERROR(IF(AND(AF669="Probabilidad",AF670="Probabilidad"),(AL669-(+AL669*AK670)),IF(AND(AF669="Impacto",AF670="Probabilidad"),(AL668-(+AL668*AK670)),IF(AF670="Impacto",AL669,""))),"")</f>
        <v>0.12</v>
      </c>
      <c r="AM670" s="154">
        <f>IFERROR(IF(AND(AF669="Impacto",AF670="Impacto"),(AM669-(+AM669*AK670)),IF(AND(AF669="Probabilidad",AF670="Impacto"),(AM668-(+AM668*AK670)),IF(AF670="Probabilidad",AM669,""))),"")</f>
        <v>0.30000000000000004</v>
      </c>
      <c r="AN670" s="155" t="s">
        <v>218</v>
      </c>
      <c r="AO670" s="155" t="s">
        <v>296</v>
      </c>
      <c r="AP670" s="155" t="s">
        <v>243</v>
      </c>
      <c r="AQ670" s="155" t="s">
        <v>221</v>
      </c>
      <c r="AR670" s="837"/>
      <c r="AS670" s="855"/>
      <c r="AT670" s="855"/>
      <c r="AU670" s="852"/>
      <c r="AV670" s="855"/>
      <c r="AW670" s="855"/>
      <c r="AX670" s="852"/>
      <c r="AY670" s="852"/>
      <c r="AZ670" s="852"/>
      <c r="BA670" s="798"/>
      <c r="BB670" s="131"/>
      <c r="BC670" s="131"/>
      <c r="BD670" s="175" t="str">
        <f t="shared" si="79"/>
        <v/>
      </c>
      <c r="BE670" s="151"/>
      <c r="BF670" s="151"/>
      <c r="BG670" s="151"/>
      <c r="BH670" s="151"/>
      <c r="BI670" s="131"/>
      <c r="BJ670" s="131"/>
      <c r="BK670" s="131"/>
      <c r="BL670" s="131"/>
      <c r="BM670" s="157"/>
      <c r="BN670" s="157"/>
      <c r="BO670" s="157"/>
      <c r="BP670" s="157"/>
      <c r="BQ670" s="158" t="str">
        <f t="shared" si="80"/>
        <v/>
      </c>
      <c r="BR670" s="762" t="str">
        <f t="shared" si="81"/>
        <v/>
      </c>
      <c r="BS670" s="819"/>
      <c r="BT670" s="868"/>
      <c r="BU670" s="868"/>
      <c r="BV670" s="871"/>
    </row>
    <row r="671" spans="1:74" x14ac:dyDescent="0.25">
      <c r="A671" s="1062"/>
      <c r="B671" s="928"/>
      <c r="C671" s="1179"/>
      <c r="D671" s="1086"/>
      <c r="E671" s="1086"/>
      <c r="F671" s="834"/>
      <c r="G671" s="822"/>
      <c r="H671" s="837"/>
      <c r="I671" s="798"/>
      <c r="J671" s="840"/>
      <c r="K671" s="843"/>
      <c r="L671" s="804"/>
      <c r="M671" s="874"/>
      <c r="N671" s="804"/>
      <c r="O671" s="804"/>
      <c r="P671" s="868"/>
      <c r="Q671" s="880"/>
      <c r="R671" s="798"/>
      <c r="S671" s="1365"/>
      <c r="T671" s="798"/>
      <c r="U671" s="1365"/>
      <c r="V671" s="798"/>
      <c r="W671" s="1365"/>
      <c r="X671" s="864"/>
      <c r="Y671" s="1365"/>
      <c r="Z671" s="1365"/>
      <c r="AA671" s="852"/>
      <c r="AB671" s="152">
        <v>4</v>
      </c>
      <c r="AC671" s="151"/>
      <c r="AD671" s="151"/>
      <c r="AE671" s="151"/>
      <c r="AF671" s="147" t="str">
        <f t="shared" si="82"/>
        <v/>
      </c>
      <c r="AG671" s="153"/>
      <c r="AH671" s="760" t="str">
        <f t="shared" si="83"/>
        <v/>
      </c>
      <c r="AI671" s="153"/>
      <c r="AJ671" s="760" t="str">
        <f t="shared" si="84"/>
        <v/>
      </c>
      <c r="AK671" s="149" t="str">
        <f t="shared" si="85"/>
        <v/>
      </c>
      <c r="AL671" s="154" t="str">
        <f>IFERROR(IF(AND(AF670="Probabilidad",AF671="Probabilidad"),(AL670-(+AL670*AK671)),IF(AND(AF670="Impacto",AF671="Probabilidad"),(AL669-(+AL669*AK671)),IF(AF671="Impacto",AL670,""))),"")</f>
        <v/>
      </c>
      <c r="AM671" s="154" t="str">
        <f>IFERROR(IF(AND(AF670="Impacto",AF671="Impacto"),(AM670-(+AM670*AK671)),IF(AND(AF670="Probabilidad",AF671="Impacto"),(AM669-(+AM669*AK671)),IF(AF671="Probabilidad",AM670,""))),"")</f>
        <v/>
      </c>
      <c r="AN671" s="155"/>
      <c r="AO671" s="155"/>
      <c r="AP671" s="155"/>
      <c r="AQ671" s="155"/>
      <c r="AR671" s="837"/>
      <c r="AS671" s="855"/>
      <c r="AT671" s="855"/>
      <c r="AU671" s="852"/>
      <c r="AV671" s="855"/>
      <c r="AW671" s="855"/>
      <c r="AX671" s="852"/>
      <c r="AY671" s="852"/>
      <c r="AZ671" s="852"/>
      <c r="BA671" s="798"/>
      <c r="BB671" s="131"/>
      <c r="BC671" s="131"/>
      <c r="BD671" s="175" t="str">
        <f t="shared" si="79"/>
        <v/>
      </c>
      <c r="BE671" s="151"/>
      <c r="BF671" s="151"/>
      <c r="BG671" s="151"/>
      <c r="BH671" s="151"/>
      <c r="BI671" s="131"/>
      <c r="BJ671" s="131"/>
      <c r="BK671" s="131"/>
      <c r="BL671" s="131"/>
      <c r="BM671" s="157"/>
      <c r="BN671" s="157"/>
      <c r="BO671" s="157"/>
      <c r="BP671" s="157"/>
      <c r="BQ671" s="158" t="str">
        <f t="shared" si="80"/>
        <v/>
      </c>
      <c r="BR671" s="762" t="str">
        <f t="shared" si="81"/>
        <v/>
      </c>
      <c r="BS671" s="819"/>
      <c r="BT671" s="868"/>
      <c r="BU671" s="868"/>
      <c r="BV671" s="871"/>
    </row>
    <row r="672" spans="1:74" x14ac:dyDescent="0.25">
      <c r="A672" s="1062"/>
      <c r="B672" s="928"/>
      <c r="C672" s="1179"/>
      <c r="D672" s="1086"/>
      <c r="E672" s="1086"/>
      <c r="F672" s="834"/>
      <c r="G672" s="822"/>
      <c r="H672" s="837"/>
      <c r="I672" s="798"/>
      <c r="J672" s="840"/>
      <c r="K672" s="843"/>
      <c r="L672" s="804"/>
      <c r="M672" s="874"/>
      <c r="N672" s="804"/>
      <c r="O672" s="804"/>
      <c r="P672" s="868"/>
      <c r="Q672" s="880"/>
      <c r="R672" s="798"/>
      <c r="S672" s="1365"/>
      <c r="T672" s="798"/>
      <c r="U672" s="1365"/>
      <c r="V672" s="798"/>
      <c r="W672" s="1365"/>
      <c r="X672" s="864"/>
      <c r="Y672" s="1365"/>
      <c r="Z672" s="1365"/>
      <c r="AA672" s="852"/>
      <c r="AB672" s="152">
        <v>5</v>
      </c>
      <c r="AC672" s="151"/>
      <c r="AD672" s="151"/>
      <c r="AE672" s="151"/>
      <c r="AF672" s="147" t="str">
        <f t="shared" si="82"/>
        <v/>
      </c>
      <c r="AG672" s="153"/>
      <c r="AH672" s="760" t="str">
        <f t="shared" si="83"/>
        <v/>
      </c>
      <c r="AI672" s="153"/>
      <c r="AJ672" s="760" t="str">
        <f t="shared" si="84"/>
        <v/>
      </c>
      <c r="AK672" s="149" t="str">
        <f t="shared" si="85"/>
        <v/>
      </c>
      <c r="AL672" s="154" t="str">
        <f>IFERROR(IF(AND(AF671="Probabilidad",AF672="Probabilidad"),(AL671-(+AL671*AK672)),IF(AND(AF671="Impacto",AF672="Probabilidad"),(AL670-(+AL670*AK672)),IF(AF672="Impacto",AL671,""))),"")</f>
        <v/>
      </c>
      <c r="AM672" s="154" t="str">
        <f>IFERROR(IF(AND(AF671="Impacto",AF672="Impacto"),(AM671-(+AM671*AK672)),IF(AND(AF671="Probabilidad",AF672="Impacto"),(AM670-(+AM670*AK672)),IF(AF672="Probabilidad",AM671,""))),"")</f>
        <v/>
      </c>
      <c r="AN672" s="155"/>
      <c r="AO672" s="155"/>
      <c r="AP672" s="155"/>
      <c r="AQ672" s="155"/>
      <c r="AR672" s="837"/>
      <c r="AS672" s="855"/>
      <c r="AT672" s="855"/>
      <c r="AU672" s="852"/>
      <c r="AV672" s="855"/>
      <c r="AW672" s="855"/>
      <c r="AX672" s="852"/>
      <c r="AY672" s="852"/>
      <c r="AZ672" s="852"/>
      <c r="BA672" s="798"/>
      <c r="BB672" s="131"/>
      <c r="BC672" s="131"/>
      <c r="BD672" s="175" t="str">
        <f t="shared" si="79"/>
        <v/>
      </c>
      <c r="BE672" s="151"/>
      <c r="BF672" s="151"/>
      <c r="BG672" s="151"/>
      <c r="BH672" s="151"/>
      <c r="BI672" s="131"/>
      <c r="BJ672" s="131"/>
      <c r="BK672" s="131"/>
      <c r="BL672" s="131"/>
      <c r="BM672" s="157"/>
      <c r="BN672" s="157"/>
      <c r="BO672" s="157"/>
      <c r="BP672" s="157"/>
      <c r="BQ672" s="158" t="str">
        <f t="shared" si="80"/>
        <v/>
      </c>
      <c r="BR672" s="762" t="str">
        <f t="shared" si="81"/>
        <v/>
      </c>
      <c r="BS672" s="819"/>
      <c r="BT672" s="868"/>
      <c r="BU672" s="868"/>
      <c r="BV672" s="871"/>
    </row>
    <row r="673" spans="1:74" ht="15.75" thickBot="1" x14ac:dyDescent="0.3">
      <c r="A673" s="1062"/>
      <c r="B673" s="928"/>
      <c r="C673" s="1179"/>
      <c r="D673" s="1086"/>
      <c r="E673" s="1086"/>
      <c r="F673" s="834"/>
      <c r="G673" s="823"/>
      <c r="H673" s="838"/>
      <c r="I673" s="799"/>
      <c r="J673" s="841"/>
      <c r="K673" s="844"/>
      <c r="L673" s="805"/>
      <c r="M673" s="875"/>
      <c r="N673" s="805"/>
      <c r="O673" s="805"/>
      <c r="P673" s="869"/>
      <c r="Q673" s="881"/>
      <c r="R673" s="799"/>
      <c r="S673" s="1366"/>
      <c r="T673" s="799"/>
      <c r="U673" s="1366"/>
      <c r="V673" s="799"/>
      <c r="W673" s="1366"/>
      <c r="X673" s="865"/>
      <c r="Y673" s="1366"/>
      <c r="Z673" s="1366"/>
      <c r="AA673" s="853"/>
      <c r="AB673" s="164">
        <v>6</v>
      </c>
      <c r="AC673" s="162"/>
      <c r="AD673" s="162"/>
      <c r="AE673" s="162"/>
      <c r="AF673" s="99" t="str">
        <f t="shared" si="82"/>
        <v/>
      </c>
      <c r="AG673" s="242"/>
      <c r="AH673" s="763" t="str">
        <f t="shared" si="83"/>
        <v/>
      </c>
      <c r="AI673" s="242"/>
      <c r="AJ673" s="763" t="str">
        <f t="shared" si="84"/>
        <v/>
      </c>
      <c r="AK673" s="166" t="str">
        <f t="shared" si="85"/>
        <v/>
      </c>
      <c r="AL673" s="154" t="str">
        <f>IFERROR(IF(AND(AF672="Probabilidad",AF673="Probabilidad"),(AL672-(+AL672*AK673)),IF(AND(AF672="Impacto",AF673="Probabilidad"),(AL671-(+AL671*AK673)),IF(AF673="Impacto",AL672,""))),"")</f>
        <v/>
      </c>
      <c r="AM673" s="154" t="str">
        <f>IFERROR(IF(AND(AF672="Impacto",AF673="Impacto"),(AM672-(+AM672*AK673)),IF(AND(AF672="Probabilidad",AF673="Impacto"),(AM671-(+AM671*AK673)),IF(AF673="Probabilidad",AM672,""))),"")</f>
        <v/>
      </c>
      <c r="AN673" s="52"/>
      <c r="AO673" s="52"/>
      <c r="AP673" s="52"/>
      <c r="AQ673" s="52"/>
      <c r="AR673" s="838"/>
      <c r="AS673" s="856"/>
      <c r="AT673" s="856"/>
      <c r="AU673" s="853"/>
      <c r="AV673" s="856"/>
      <c r="AW673" s="856"/>
      <c r="AX673" s="853"/>
      <c r="AY673" s="853"/>
      <c r="AZ673" s="853"/>
      <c r="BA673" s="799"/>
      <c r="BB673" s="169"/>
      <c r="BC673" s="169"/>
      <c r="BD673" s="178" t="str">
        <f t="shared" si="79"/>
        <v/>
      </c>
      <c r="BE673" s="162"/>
      <c r="BF673" s="162"/>
      <c r="BG673" s="162"/>
      <c r="BH673" s="162"/>
      <c r="BI673" s="169"/>
      <c r="BJ673" s="169"/>
      <c r="BK673" s="169"/>
      <c r="BL673" s="169"/>
      <c r="BM673" s="170"/>
      <c r="BN673" s="170"/>
      <c r="BO673" s="170"/>
      <c r="BP673" s="170"/>
      <c r="BQ673" s="171" t="str">
        <f t="shared" si="80"/>
        <v/>
      </c>
      <c r="BR673" s="764" t="str">
        <f t="shared" si="81"/>
        <v/>
      </c>
      <c r="BS673" s="820"/>
      <c r="BT673" s="869"/>
      <c r="BU673" s="869"/>
      <c r="BV673" s="872"/>
    </row>
    <row r="674" spans="1:74" ht="171.75" customHeight="1" x14ac:dyDescent="0.25">
      <c r="A674" s="1062"/>
      <c r="B674" s="928"/>
      <c r="C674" s="1179"/>
      <c r="D674" s="1086" t="s">
        <v>1533</v>
      </c>
      <c r="E674" s="1086" t="s">
        <v>1152</v>
      </c>
      <c r="F674" s="834">
        <v>10</v>
      </c>
      <c r="G674" s="821" t="s">
        <v>2275</v>
      </c>
      <c r="H674" s="836" t="s">
        <v>1372</v>
      </c>
      <c r="I674" s="797" t="s">
        <v>1344</v>
      </c>
      <c r="J674" s="839" t="s">
        <v>3081</v>
      </c>
      <c r="K674" s="842" t="s">
        <v>324</v>
      </c>
      <c r="L674" s="803" t="s">
        <v>618</v>
      </c>
      <c r="M674" s="873" t="s">
        <v>1535</v>
      </c>
      <c r="N674" s="803" t="s">
        <v>2280</v>
      </c>
      <c r="O674" s="803" t="s">
        <v>2281</v>
      </c>
      <c r="P674" s="867" t="s">
        <v>609</v>
      </c>
      <c r="Q674" s="879" t="s">
        <v>609</v>
      </c>
      <c r="R674" s="797" t="s">
        <v>252</v>
      </c>
      <c r="S674" s="1364">
        <f>IF(R674="Muy Alta",100%,IF(R674="Alta",80%,IF(R674="Media",60%,IF(R674="Baja",40%,IF(R674="Muy Baja",20%,"")))))</f>
        <v>0.4</v>
      </c>
      <c r="T674" s="797" t="s">
        <v>328</v>
      </c>
      <c r="U674" s="1364">
        <f>IF(T674="Catastrófico",100%,IF(T674="Mayor",80%,IF(T674="Moderado",60%,IF(T674="Menor",40%,IF(T674="Leve",20%,"")))))</f>
        <v>0.2</v>
      </c>
      <c r="V674" s="797" t="s">
        <v>253</v>
      </c>
      <c r="W674" s="1364">
        <f>IF(V674="Catastrófico",100%,IF(V674="Mayor",80%,IF(V674="Moderado",60%,IF(V674="Menor",40%,IF(V674="Leve",20%,"")))))</f>
        <v>0.4</v>
      </c>
      <c r="X674" s="863" t="str">
        <f>IF(Y674=100%,"Catastrófico",IF(Y674=80%,"Mayor",IF(Y674=60%,"Moderado",IF(Y674=40%,"Menor",IF(Y674=20%,"Leve","")))))</f>
        <v>Menor</v>
      </c>
      <c r="Y674" s="1364">
        <f>IF(AND(U674="",W674=""),"",MAX(U674,W674))</f>
        <v>0.4</v>
      </c>
      <c r="Z674" s="1364" t="str">
        <f>CONCATENATE(R674,X674)</f>
        <v>BajaMenor</v>
      </c>
      <c r="AA674" s="851" t="str">
        <f>IF(Z674="Muy AltaLeve","Alto",IF(Z674="Muy AltaMenor","Alto",IF(Z674="Muy AltaModerado","Alto",IF(Z674="Muy AltaMayor","Alto",IF(Z674="Muy AltaCatastrófico","Extremo",IF(Z674="AltaLeve","Moderado",IF(Z674="AltaMenor","Moderado",IF(Z674="AltaModerado","Alto",IF(Z674="AltaMayor","Alto",IF(Z674="AltaCatastrófico","Extremo",IF(Z674="MediaLeve","Moderado",IF(Z674="MediaMenor","Moderado",IF(Z674="MediaModerado","Moderado",IF(Z674="MediaMayor","Alto",IF(Z674="MediaCatastrófico","Extremo",IF(Z674="BajaLeve","Bajo",IF(Z674="BajaMenor","Moderado",IF(Z674="BajaModerado","Moderado",IF(Z674="BajaMayor","Alto",IF(Z674="BajaCatastrófico","Extremo",IF(Z674="Muy BajaLeve","Bajo",IF(Z674="Muy BajaMenor","Bajo",IF(Z674="Muy BajaModerado","Moderado",IF(Z674="Muy BajaMayor","Alto",IF(Z674="Muy BajaCatastrófico","Extremo","")))))))))))))))))))))))))</f>
        <v>Moderado</v>
      </c>
      <c r="AB674" s="98">
        <v>1</v>
      </c>
      <c r="AC674" s="9" t="s">
        <v>2282</v>
      </c>
      <c r="AD674" s="9">
        <v>3</v>
      </c>
      <c r="AE674" s="9" t="s">
        <v>1899</v>
      </c>
      <c r="AF674" s="100" t="str">
        <f t="shared" si="82"/>
        <v>Probabilidad</v>
      </c>
      <c r="AG674" s="10" t="s">
        <v>216</v>
      </c>
      <c r="AH674" s="759">
        <f t="shared" si="83"/>
        <v>0.25</v>
      </c>
      <c r="AI674" s="10" t="s">
        <v>217</v>
      </c>
      <c r="AJ674" s="759">
        <f t="shared" si="84"/>
        <v>0.15</v>
      </c>
      <c r="AK674" s="102">
        <f t="shared" si="85"/>
        <v>0.4</v>
      </c>
      <c r="AL674" s="101">
        <f>IFERROR(IF(AF674="Probabilidad",(S674-(+S674*AK674)),IF(AF674="Impacto",S674,"")),"")</f>
        <v>0.24</v>
      </c>
      <c r="AM674" s="101">
        <f>IFERROR(IF(AF674="Impacto",(Y674-(+Y674*AK674)),IF(AF674="Probabilidad",Y674,"")),"")</f>
        <v>0.4</v>
      </c>
      <c r="AN674" s="51" t="s">
        <v>952</v>
      </c>
      <c r="AO674" s="51" t="s">
        <v>296</v>
      </c>
      <c r="AP674" s="51" t="s">
        <v>243</v>
      </c>
      <c r="AQ674" s="51" t="s">
        <v>221</v>
      </c>
      <c r="AR674" s="866" t="s">
        <v>2278</v>
      </c>
      <c r="AS674" s="854">
        <f>S674</f>
        <v>0.4</v>
      </c>
      <c r="AT674" s="854">
        <f>IF(AL674="","",MIN(AL674:AL679))</f>
        <v>8.3999999999999991E-2</v>
      </c>
      <c r="AU674" s="851" t="str">
        <f>IFERROR(IF(AT674="","",IF(AT674&lt;=0.2,"Muy Baja",IF(AT674&lt;=0.4,"Baja",IF(AT674&lt;=0.6,"Media",IF(AT674&lt;=0.8,"Alta","Muy Alta"))))),"")</f>
        <v>Muy Baja</v>
      </c>
      <c r="AV674" s="854">
        <f>Y674</f>
        <v>0.4</v>
      </c>
      <c r="AW674" s="854">
        <f>IF(AM674="","",MIN(AM674:AM679))</f>
        <v>0.30000000000000004</v>
      </c>
      <c r="AX674" s="851" t="str">
        <f>IFERROR(IF(AW674="","",IF(AW674&lt;=0.2,"Leve",IF(AW674&lt;=0.4,"Menor",IF(AW674&lt;=0.6,"Moderado",IF(AW674&lt;=0.8,"Mayor","Catastrófico"))))),"")</f>
        <v>Menor</v>
      </c>
      <c r="AY674" s="851" t="str">
        <f>AA674</f>
        <v>Moderado</v>
      </c>
      <c r="AZ674" s="851" t="str">
        <f>IFERROR(IF(OR(AND(AU674="Muy Baja",AX674="Leve"),AND(AU674="Muy Baja",AX674="Menor"),AND(AU674="Baja",AX674="Leve")),"Bajo",IF(OR(AND(AU674="Muy baja",AX674="Moderado"),AND(AU674="Baja",AX674="Menor"),AND(AU674="Baja",AX674="Moderado"),AND(AU674="Media",AX674="Leve"),AND(AU674="Media",AX674="Menor"),AND(AU674="Media",AX674="Moderado"),AND(AU674="Alta",AX674="Leve"),AND(AU674="Alta",AX674="Menor")),"Moderado",IF(OR(AND(AU674="Muy Baja",AX674="Mayor"),AND(AU674="Baja",AX674="Mayor"),AND(AU674="Media",AX674="Mayor"),AND(AU674="Alta",AX674="Moderado"),AND(AU674="Alta",AX674="Mayor"),AND(AU674="Muy Alta",AX674="Leve"),AND(AU674="Muy Alta",AX674="Menor"),AND(AU674="Muy Alta",AX674="Moderado"),AND(AU674="Muy Alta",AX674="Mayor")),"Alto",IF(OR(AND(AU674="Muy Baja",AX674="Catastrófico"),AND(AU674="Baja",AX674="Catastrófico"),AND(AU674="Media",AX674="Catastrófico"),AND(AU674="Alta",AX674="Catastrófico"),AND(AU674="Muy Alta",AX674="Catastrófico")),"Extremo","")))),"")</f>
        <v>Bajo</v>
      </c>
      <c r="BA674" s="797" t="s">
        <v>257</v>
      </c>
      <c r="BB674" s="47"/>
      <c r="BC674" s="47"/>
      <c r="BD674" s="104" t="str">
        <f t="shared" si="79"/>
        <v/>
      </c>
      <c r="BE674" s="9"/>
      <c r="BF674" s="9"/>
      <c r="BG674" s="9"/>
      <c r="BH674" s="9"/>
      <c r="BI674" s="47"/>
      <c r="BJ674" s="47"/>
      <c r="BK674" s="47"/>
      <c r="BL674" s="47"/>
      <c r="BM674" s="49"/>
      <c r="BN674" s="49"/>
      <c r="BO674" s="49"/>
      <c r="BP674" s="49"/>
      <c r="BQ674" s="105" t="str">
        <f t="shared" si="80"/>
        <v/>
      </c>
      <c r="BR674" s="761" t="str">
        <f t="shared" si="81"/>
        <v/>
      </c>
      <c r="BS674" s="818" t="s">
        <v>609</v>
      </c>
      <c r="BT674" s="867" t="s">
        <v>2901</v>
      </c>
      <c r="BU674" s="867" t="s">
        <v>609</v>
      </c>
      <c r="BV674" s="870" t="s">
        <v>609</v>
      </c>
    </row>
    <row r="675" spans="1:74" ht="145.5" x14ac:dyDescent="0.25">
      <c r="A675" s="1062"/>
      <c r="B675" s="928"/>
      <c r="C675" s="1179"/>
      <c r="D675" s="1086"/>
      <c r="E675" s="1086"/>
      <c r="F675" s="834"/>
      <c r="G675" s="822"/>
      <c r="H675" s="837"/>
      <c r="I675" s="798"/>
      <c r="J675" s="840"/>
      <c r="K675" s="843"/>
      <c r="L675" s="804"/>
      <c r="M675" s="874"/>
      <c r="N675" s="804"/>
      <c r="O675" s="804"/>
      <c r="P675" s="868"/>
      <c r="Q675" s="880"/>
      <c r="R675" s="798"/>
      <c r="S675" s="1365"/>
      <c r="T675" s="798"/>
      <c r="U675" s="1365"/>
      <c r="V675" s="798"/>
      <c r="W675" s="1365"/>
      <c r="X675" s="864"/>
      <c r="Y675" s="1365"/>
      <c r="Z675" s="1365"/>
      <c r="AA675" s="852"/>
      <c r="AB675" s="152">
        <v>2</v>
      </c>
      <c r="AC675" s="151" t="s">
        <v>2278</v>
      </c>
      <c r="AD675" s="151">
        <v>5</v>
      </c>
      <c r="AE675" s="151" t="s">
        <v>1552</v>
      </c>
      <c r="AF675" s="147" t="str">
        <f t="shared" si="82"/>
        <v>Probabilidad</v>
      </c>
      <c r="AG675" s="153" t="s">
        <v>216</v>
      </c>
      <c r="AH675" s="760">
        <f t="shared" si="83"/>
        <v>0.25</v>
      </c>
      <c r="AI675" s="153" t="s">
        <v>814</v>
      </c>
      <c r="AJ675" s="760">
        <f t="shared" si="84"/>
        <v>0.25</v>
      </c>
      <c r="AK675" s="149">
        <f t="shared" si="85"/>
        <v>0.5</v>
      </c>
      <c r="AL675" s="154">
        <f>IFERROR(IF(AND(AF674="Probabilidad",AF675="Probabilidad"),(AL674-(+AL674*AK675)),IF(AF675="Probabilidad",(S674-(+S674*AK675)),IF(AF675="Impacto",AL674,""))),"")</f>
        <v>0.12</v>
      </c>
      <c r="AM675" s="154">
        <f>IFERROR(IF(AND(AF674="Impacto",AF675="Impacto"),(AM674-(+AM674*AK675)),IF(AF675="Impacto",(Y674-(Y674*AK675)),IF(AF675="Probabilidad",AM674,""))),"")</f>
        <v>0.4</v>
      </c>
      <c r="AN675" s="155" t="s">
        <v>218</v>
      </c>
      <c r="AO675" s="155" t="s">
        <v>475</v>
      </c>
      <c r="AP675" s="155" t="s">
        <v>243</v>
      </c>
      <c r="AQ675" s="155" t="s">
        <v>244</v>
      </c>
      <c r="AR675" s="837"/>
      <c r="AS675" s="855"/>
      <c r="AT675" s="855"/>
      <c r="AU675" s="852"/>
      <c r="AV675" s="855"/>
      <c r="AW675" s="855"/>
      <c r="AX675" s="852"/>
      <c r="AY675" s="852"/>
      <c r="AZ675" s="852"/>
      <c r="BA675" s="798"/>
      <c r="BB675" s="131"/>
      <c r="BC675" s="131"/>
      <c r="BD675" s="175" t="str">
        <f t="shared" si="79"/>
        <v/>
      </c>
      <c r="BE675" s="151"/>
      <c r="BF675" s="151"/>
      <c r="BG675" s="151"/>
      <c r="BH675" s="151"/>
      <c r="BI675" s="131"/>
      <c r="BJ675" s="131"/>
      <c r="BK675" s="131"/>
      <c r="BL675" s="131"/>
      <c r="BM675" s="157"/>
      <c r="BN675" s="157"/>
      <c r="BO675" s="157"/>
      <c r="BP675" s="157"/>
      <c r="BQ675" s="158" t="str">
        <f t="shared" si="80"/>
        <v/>
      </c>
      <c r="BR675" s="762" t="str">
        <f t="shared" si="81"/>
        <v/>
      </c>
      <c r="BS675" s="819"/>
      <c r="BT675" s="868"/>
      <c r="BU675" s="868"/>
      <c r="BV675" s="871"/>
    </row>
    <row r="676" spans="1:74" ht="145.5" x14ac:dyDescent="0.25">
      <c r="A676" s="1062"/>
      <c r="B676" s="928"/>
      <c r="C676" s="1179"/>
      <c r="D676" s="1086"/>
      <c r="E676" s="1086"/>
      <c r="F676" s="834"/>
      <c r="G676" s="822"/>
      <c r="H676" s="837"/>
      <c r="I676" s="798"/>
      <c r="J676" s="840"/>
      <c r="K676" s="843"/>
      <c r="L676" s="804"/>
      <c r="M676" s="874"/>
      <c r="N676" s="804"/>
      <c r="O676" s="804"/>
      <c r="P676" s="868"/>
      <c r="Q676" s="880"/>
      <c r="R676" s="798"/>
      <c r="S676" s="1365"/>
      <c r="T676" s="798"/>
      <c r="U676" s="1365"/>
      <c r="V676" s="798"/>
      <c r="W676" s="1365"/>
      <c r="X676" s="864"/>
      <c r="Y676" s="1365"/>
      <c r="Z676" s="1365"/>
      <c r="AA676" s="852"/>
      <c r="AB676" s="152">
        <v>3</v>
      </c>
      <c r="AC676" s="151" t="s">
        <v>2283</v>
      </c>
      <c r="AD676" s="151">
        <v>4</v>
      </c>
      <c r="AE676" s="151" t="s">
        <v>1728</v>
      </c>
      <c r="AF676" s="147" t="str">
        <f t="shared" si="82"/>
        <v>Probabilidad</v>
      </c>
      <c r="AG676" s="153" t="s">
        <v>286</v>
      </c>
      <c r="AH676" s="760">
        <f t="shared" si="83"/>
        <v>0.15</v>
      </c>
      <c r="AI676" s="153" t="s">
        <v>217</v>
      </c>
      <c r="AJ676" s="760">
        <f t="shared" si="84"/>
        <v>0.15</v>
      </c>
      <c r="AK676" s="149">
        <f t="shared" si="85"/>
        <v>0.3</v>
      </c>
      <c r="AL676" s="154">
        <f>IFERROR(IF(AND(AF675="Probabilidad",AF676="Probabilidad"),(AL675-(+AL675*AK676)),IF(AND(AF675="Impacto",AF676="Probabilidad"),(AL674-(+AL674*AK676)),IF(AF676="Impacto",AL675,""))),"")</f>
        <v>8.3999999999999991E-2</v>
      </c>
      <c r="AM676" s="154">
        <f>IFERROR(IF(AND(AF675="Impacto",AF676="Impacto"),(AM675-(+AM675*AK676)),IF(AND(AF675="Probabilidad",AF676="Impacto"),(AM674-(+AM674*AK676)),IF(AF676="Probabilidad",AM675,""))),"")</f>
        <v>0.4</v>
      </c>
      <c r="AN676" s="155" t="s">
        <v>218</v>
      </c>
      <c r="AO676" s="155" t="s">
        <v>475</v>
      </c>
      <c r="AP676" s="155" t="s">
        <v>243</v>
      </c>
      <c r="AQ676" s="155" t="s">
        <v>221</v>
      </c>
      <c r="AR676" s="837"/>
      <c r="AS676" s="855"/>
      <c r="AT676" s="855"/>
      <c r="AU676" s="852"/>
      <c r="AV676" s="855"/>
      <c r="AW676" s="855"/>
      <c r="AX676" s="852"/>
      <c r="AY676" s="852"/>
      <c r="AZ676" s="852"/>
      <c r="BA676" s="798"/>
      <c r="BB676" s="131"/>
      <c r="BC676" s="131"/>
      <c r="BD676" s="175" t="str">
        <f t="shared" si="79"/>
        <v/>
      </c>
      <c r="BE676" s="151"/>
      <c r="BF676" s="151"/>
      <c r="BG676" s="151"/>
      <c r="BH676" s="151"/>
      <c r="BI676" s="131"/>
      <c r="BJ676" s="131"/>
      <c r="BK676" s="131"/>
      <c r="BL676" s="131"/>
      <c r="BM676" s="157"/>
      <c r="BN676" s="157"/>
      <c r="BO676" s="157"/>
      <c r="BP676" s="157"/>
      <c r="BQ676" s="158" t="str">
        <f t="shared" si="80"/>
        <v/>
      </c>
      <c r="BR676" s="762" t="str">
        <f t="shared" si="81"/>
        <v/>
      </c>
      <c r="BS676" s="819"/>
      <c r="BT676" s="868"/>
      <c r="BU676" s="868"/>
      <c r="BV676" s="871"/>
    </row>
    <row r="677" spans="1:74" ht="171.75" x14ac:dyDescent="0.25">
      <c r="A677" s="1062"/>
      <c r="B677" s="928"/>
      <c r="C677" s="1179"/>
      <c r="D677" s="1086"/>
      <c r="E677" s="1086"/>
      <c r="F677" s="834"/>
      <c r="G677" s="822"/>
      <c r="H677" s="837"/>
      <c r="I677" s="798"/>
      <c r="J677" s="840"/>
      <c r="K677" s="843"/>
      <c r="L677" s="804"/>
      <c r="M677" s="874"/>
      <c r="N677" s="804"/>
      <c r="O677" s="804"/>
      <c r="P677" s="868"/>
      <c r="Q677" s="880"/>
      <c r="R677" s="798"/>
      <c r="S677" s="1365"/>
      <c r="T677" s="798"/>
      <c r="U677" s="1365"/>
      <c r="V677" s="798"/>
      <c r="W677" s="1365"/>
      <c r="X677" s="864"/>
      <c r="Y677" s="1365"/>
      <c r="Z677" s="1365"/>
      <c r="AA677" s="852"/>
      <c r="AB677" s="152">
        <v>4</v>
      </c>
      <c r="AC677" s="151" t="s">
        <v>2284</v>
      </c>
      <c r="AD677" s="151">
        <v>1</v>
      </c>
      <c r="AE677" s="151" t="s">
        <v>1728</v>
      </c>
      <c r="AF677" s="147" t="str">
        <f t="shared" si="82"/>
        <v>Impacto</v>
      </c>
      <c r="AG677" s="153" t="s">
        <v>267</v>
      </c>
      <c r="AH677" s="760">
        <f t="shared" si="83"/>
        <v>0.1</v>
      </c>
      <c r="AI677" s="153" t="s">
        <v>217</v>
      </c>
      <c r="AJ677" s="760">
        <f t="shared" si="84"/>
        <v>0.15</v>
      </c>
      <c r="AK677" s="149">
        <f t="shared" si="85"/>
        <v>0.25</v>
      </c>
      <c r="AL677" s="154">
        <f>IFERROR(IF(AND(AF676="Probabilidad",AF677="Probabilidad"),(AL676-(+AL676*AK677)),IF(AND(AF676="Impacto",AF677="Probabilidad"),(AL675-(+AL675*AK677)),IF(AF677="Impacto",AL676,""))),"")</f>
        <v>8.3999999999999991E-2</v>
      </c>
      <c r="AM677" s="154">
        <f>IFERROR(IF(AND(AF676="Impacto",AF677="Impacto"),(AM676-(+AM676*AK677)),IF(AND(AF676="Probabilidad",AF677="Impacto"),(AM675-(+AM675*AK677)),IF(AF677="Probabilidad",AM676,""))),"")</f>
        <v>0.30000000000000004</v>
      </c>
      <c r="AN677" s="155" t="s">
        <v>218</v>
      </c>
      <c r="AO677" s="155" t="s">
        <v>296</v>
      </c>
      <c r="AP677" s="155" t="s">
        <v>243</v>
      </c>
      <c r="AQ677" s="155" t="s">
        <v>221</v>
      </c>
      <c r="AR677" s="837"/>
      <c r="AS677" s="855"/>
      <c r="AT677" s="855"/>
      <c r="AU677" s="852"/>
      <c r="AV677" s="855"/>
      <c r="AW677" s="855"/>
      <c r="AX677" s="852"/>
      <c r="AY677" s="852"/>
      <c r="AZ677" s="852"/>
      <c r="BA677" s="798"/>
      <c r="BB677" s="131"/>
      <c r="BC677" s="131"/>
      <c r="BD677" s="175" t="str">
        <f t="shared" si="79"/>
        <v/>
      </c>
      <c r="BE677" s="151"/>
      <c r="BF677" s="151"/>
      <c r="BG677" s="151"/>
      <c r="BH677" s="151"/>
      <c r="BI677" s="131"/>
      <c r="BJ677" s="131"/>
      <c r="BK677" s="131"/>
      <c r="BL677" s="131"/>
      <c r="BM677" s="157"/>
      <c r="BN677" s="157"/>
      <c r="BO677" s="157"/>
      <c r="BP677" s="157"/>
      <c r="BQ677" s="158" t="str">
        <f t="shared" si="80"/>
        <v/>
      </c>
      <c r="BR677" s="762" t="str">
        <f t="shared" si="81"/>
        <v/>
      </c>
      <c r="BS677" s="819"/>
      <c r="BT677" s="868"/>
      <c r="BU677" s="868"/>
      <c r="BV677" s="871"/>
    </row>
    <row r="678" spans="1:74" x14ac:dyDescent="0.25">
      <c r="A678" s="1062"/>
      <c r="B678" s="928"/>
      <c r="C678" s="1179"/>
      <c r="D678" s="1086"/>
      <c r="E678" s="1086"/>
      <c r="F678" s="834"/>
      <c r="G678" s="822"/>
      <c r="H678" s="837"/>
      <c r="I678" s="798"/>
      <c r="J678" s="840"/>
      <c r="K678" s="843"/>
      <c r="L678" s="804"/>
      <c r="M678" s="874"/>
      <c r="N678" s="804"/>
      <c r="O678" s="804"/>
      <c r="P678" s="868"/>
      <c r="Q678" s="880"/>
      <c r="R678" s="798"/>
      <c r="S678" s="1365"/>
      <c r="T678" s="798"/>
      <c r="U678" s="1365"/>
      <c r="V678" s="798"/>
      <c r="W678" s="1365"/>
      <c r="X678" s="864"/>
      <c r="Y678" s="1365"/>
      <c r="Z678" s="1365"/>
      <c r="AA678" s="852"/>
      <c r="AB678" s="152">
        <v>5</v>
      </c>
      <c r="AC678" s="151"/>
      <c r="AD678" s="151"/>
      <c r="AE678" s="151"/>
      <c r="AF678" s="147" t="str">
        <f t="shared" si="82"/>
        <v/>
      </c>
      <c r="AG678" s="153"/>
      <c r="AH678" s="760" t="str">
        <f t="shared" si="83"/>
        <v/>
      </c>
      <c r="AI678" s="153"/>
      <c r="AJ678" s="760" t="str">
        <f t="shared" si="84"/>
        <v/>
      </c>
      <c r="AK678" s="149" t="str">
        <f t="shared" si="85"/>
        <v/>
      </c>
      <c r="AL678" s="154" t="str">
        <f>IFERROR(IF(AND(AF677="Probabilidad",AF678="Probabilidad"),(AL677-(+AL677*AK678)),IF(AND(AF677="Impacto",AF678="Probabilidad"),(AL676-(+AL676*AK678)),IF(AF678="Impacto",AL677,""))),"")</f>
        <v/>
      </c>
      <c r="AM678" s="154" t="str">
        <f>IFERROR(IF(AND(AF677="Impacto",AF678="Impacto"),(AM677-(+AM677*AK678)),IF(AND(AF677="Probabilidad",AF678="Impacto"),(AM676-(+AM676*AK678)),IF(AF678="Probabilidad",AM677,""))),"")</f>
        <v/>
      </c>
      <c r="AN678" s="155"/>
      <c r="AO678" s="155"/>
      <c r="AP678" s="155"/>
      <c r="AQ678" s="155"/>
      <c r="AR678" s="837"/>
      <c r="AS678" s="855"/>
      <c r="AT678" s="855"/>
      <c r="AU678" s="852"/>
      <c r="AV678" s="855"/>
      <c r="AW678" s="855"/>
      <c r="AX678" s="852"/>
      <c r="AY678" s="852"/>
      <c r="AZ678" s="852"/>
      <c r="BA678" s="798"/>
      <c r="BB678" s="131"/>
      <c r="BC678" s="131"/>
      <c r="BD678" s="175" t="str">
        <f t="shared" si="79"/>
        <v/>
      </c>
      <c r="BE678" s="151"/>
      <c r="BF678" s="151"/>
      <c r="BG678" s="151"/>
      <c r="BH678" s="151"/>
      <c r="BI678" s="131"/>
      <c r="BJ678" s="131"/>
      <c r="BK678" s="131"/>
      <c r="BL678" s="131"/>
      <c r="BM678" s="157"/>
      <c r="BN678" s="157"/>
      <c r="BO678" s="157"/>
      <c r="BP678" s="157"/>
      <c r="BQ678" s="158" t="str">
        <f t="shared" si="80"/>
        <v/>
      </c>
      <c r="BR678" s="762" t="str">
        <f t="shared" si="81"/>
        <v/>
      </c>
      <c r="BS678" s="819"/>
      <c r="BT678" s="868"/>
      <c r="BU678" s="868"/>
      <c r="BV678" s="871"/>
    </row>
    <row r="679" spans="1:74" ht="15.75" thickBot="1" x14ac:dyDescent="0.3">
      <c r="A679" s="1062"/>
      <c r="B679" s="928"/>
      <c r="C679" s="1179"/>
      <c r="D679" s="1086"/>
      <c r="E679" s="1086"/>
      <c r="F679" s="834"/>
      <c r="G679" s="823"/>
      <c r="H679" s="838"/>
      <c r="I679" s="799"/>
      <c r="J679" s="841"/>
      <c r="K679" s="844"/>
      <c r="L679" s="805"/>
      <c r="M679" s="875"/>
      <c r="N679" s="805"/>
      <c r="O679" s="805"/>
      <c r="P679" s="869"/>
      <c r="Q679" s="881"/>
      <c r="R679" s="799"/>
      <c r="S679" s="1366"/>
      <c r="T679" s="799"/>
      <c r="U679" s="1366"/>
      <c r="V679" s="799"/>
      <c r="W679" s="1366"/>
      <c r="X679" s="865"/>
      <c r="Y679" s="1366"/>
      <c r="Z679" s="1366"/>
      <c r="AA679" s="853"/>
      <c r="AB679" s="164">
        <v>6</v>
      </c>
      <c r="AC679" s="162"/>
      <c r="AD679" s="162"/>
      <c r="AE679" s="162"/>
      <c r="AF679" s="177" t="str">
        <f t="shared" si="82"/>
        <v/>
      </c>
      <c r="AG679" s="165"/>
      <c r="AH679" s="763" t="str">
        <f t="shared" si="83"/>
        <v/>
      </c>
      <c r="AI679" s="165"/>
      <c r="AJ679" s="763" t="str">
        <f t="shared" si="84"/>
        <v/>
      </c>
      <c r="AK679" s="166" t="str">
        <f t="shared" si="85"/>
        <v/>
      </c>
      <c r="AL679" s="222" t="str">
        <f>IFERROR(IF(AND(AF678="Probabilidad",AF679="Probabilidad"),(AL678-(+AL678*AK679)),IF(AND(AF678="Impacto",AF679="Probabilidad"),(AL677-(+AL677*AK679)),IF(AF679="Impacto",AL678,""))),"")</f>
        <v/>
      </c>
      <c r="AM679" s="222" t="str">
        <f>IFERROR(IF(AND(AF678="Impacto",AF679="Impacto"),(AM678-(+AM678*AK679)),IF(AND(AF678="Probabilidad",AF679="Impacto"),(AM677-(+AM677*AK679)),IF(AF679="Probabilidad",AM678,""))),"")</f>
        <v/>
      </c>
      <c r="AN679" s="52"/>
      <c r="AO679" s="52"/>
      <c r="AP679" s="52"/>
      <c r="AQ679" s="52"/>
      <c r="AR679" s="838"/>
      <c r="AS679" s="856"/>
      <c r="AT679" s="856"/>
      <c r="AU679" s="853"/>
      <c r="AV679" s="856"/>
      <c r="AW679" s="856"/>
      <c r="AX679" s="853"/>
      <c r="AY679" s="853"/>
      <c r="AZ679" s="853"/>
      <c r="BA679" s="799"/>
      <c r="BB679" s="169"/>
      <c r="BC679" s="169"/>
      <c r="BD679" s="178" t="str">
        <f t="shared" si="79"/>
        <v/>
      </c>
      <c r="BE679" s="162"/>
      <c r="BF679" s="162"/>
      <c r="BG679" s="162"/>
      <c r="BH679" s="162"/>
      <c r="BI679" s="169"/>
      <c r="BJ679" s="169"/>
      <c r="BK679" s="169"/>
      <c r="BL679" s="169"/>
      <c r="BM679" s="170"/>
      <c r="BN679" s="170"/>
      <c r="BO679" s="170"/>
      <c r="BP679" s="170"/>
      <c r="BQ679" s="171" t="str">
        <f t="shared" si="80"/>
        <v/>
      </c>
      <c r="BR679" s="764" t="str">
        <f t="shared" si="81"/>
        <v/>
      </c>
      <c r="BS679" s="820"/>
      <c r="BT679" s="869"/>
      <c r="BU679" s="869"/>
      <c r="BV679" s="872"/>
    </row>
    <row r="680" spans="1:74" ht="171.75" x14ac:dyDescent="0.25">
      <c r="A680" s="1062"/>
      <c r="B680" s="928"/>
      <c r="C680" s="1179"/>
      <c r="D680" s="1086" t="s">
        <v>1533</v>
      </c>
      <c r="E680" s="1086" t="s">
        <v>1152</v>
      </c>
      <c r="F680" s="834">
        <v>11</v>
      </c>
      <c r="G680" s="821" t="s">
        <v>2285</v>
      </c>
      <c r="H680" s="836" t="s">
        <v>1376</v>
      </c>
      <c r="I680" s="797" t="s">
        <v>1347</v>
      </c>
      <c r="J680" s="839" t="s">
        <v>3082</v>
      </c>
      <c r="K680" s="842" t="s">
        <v>324</v>
      </c>
      <c r="L680" s="803" t="s">
        <v>618</v>
      </c>
      <c r="M680" s="873" t="s">
        <v>1535</v>
      </c>
      <c r="N680" s="803" t="s">
        <v>2286</v>
      </c>
      <c r="O680" s="803" t="s">
        <v>2287</v>
      </c>
      <c r="P680" s="867" t="s">
        <v>609</v>
      </c>
      <c r="Q680" s="879" t="s">
        <v>609</v>
      </c>
      <c r="R680" s="797" t="s">
        <v>272</v>
      </c>
      <c r="S680" s="1364">
        <f>IF(R680="Muy Alta",100%,IF(R680="Alta",80%,IF(R680="Media",60%,IF(R680="Baja",40%,IF(R680="Muy Baja",20%,"")))))</f>
        <v>0.2</v>
      </c>
      <c r="T680" s="797" t="s">
        <v>253</v>
      </c>
      <c r="U680" s="1364">
        <f>IF(T680="Catastrófico",100%,IF(T680="Mayor",80%,IF(T680="Moderado",60%,IF(T680="Menor",40%,IF(T680="Leve",20%,"")))))</f>
        <v>0.4</v>
      </c>
      <c r="V680" s="797" t="s">
        <v>253</v>
      </c>
      <c r="W680" s="1364">
        <f>IF(V680="Catastrófico",100%,IF(V680="Mayor",80%,IF(V680="Moderado",60%,IF(V680="Menor",40%,IF(V680="Leve",20%,"")))))</f>
        <v>0.4</v>
      </c>
      <c r="X680" s="863" t="str">
        <f>IF(Y680=100%,"Catastrófico",IF(Y680=80%,"Mayor",IF(Y680=60%,"Moderado",IF(Y680=40%,"Menor",IF(Y680=20%,"Leve","")))))</f>
        <v>Menor</v>
      </c>
      <c r="Y680" s="1364">
        <f>IF(AND(U680="",W680=""),"",MAX(U680,W680))</f>
        <v>0.4</v>
      </c>
      <c r="Z680" s="1364" t="str">
        <f>CONCATENATE(R680,X680)</f>
        <v>Muy BajaMenor</v>
      </c>
      <c r="AA680" s="851" t="str">
        <f>IF(Z680="Muy AltaLeve","Alto",IF(Z680="Muy AltaMenor","Alto",IF(Z680="Muy AltaModerado","Alto",IF(Z680="Muy AltaMayor","Alto",IF(Z680="Muy AltaCatastrófico","Extremo",IF(Z680="AltaLeve","Moderado",IF(Z680="AltaMenor","Moderado",IF(Z680="AltaModerado","Alto",IF(Z680="AltaMayor","Alto",IF(Z680="AltaCatastrófico","Extremo",IF(Z680="MediaLeve","Moderado",IF(Z680="MediaMenor","Moderado",IF(Z680="MediaModerado","Moderado",IF(Z680="MediaMayor","Alto",IF(Z680="MediaCatastrófico","Extremo",IF(Z680="BajaLeve","Bajo",IF(Z680="BajaMenor","Moderado",IF(Z680="BajaModerado","Moderado",IF(Z680="BajaMayor","Alto",IF(Z680="BajaCatastrófico","Extremo",IF(Z680="Muy BajaLeve","Bajo",IF(Z680="Muy BajaMenor","Bajo",IF(Z680="Muy BajaModerado","Moderado",IF(Z680="Muy BajaMayor","Alto",IF(Z680="Muy BajaCatastrófico","Extremo","")))))))))))))))))))))))))</f>
        <v>Bajo</v>
      </c>
      <c r="AB680" s="98">
        <v>1</v>
      </c>
      <c r="AC680" s="9" t="s">
        <v>2288</v>
      </c>
      <c r="AD680" s="9">
        <v>1.2</v>
      </c>
      <c r="AE680" s="9" t="s">
        <v>1899</v>
      </c>
      <c r="AF680" s="100" t="str">
        <f t="shared" si="82"/>
        <v>Probabilidad</v>
      </c>
      <c r="AG680" s="10" t="s">
        <v>216</v>
      </c>
      <c r="AH680" s="759">
        <f t="shared" si="83"/>
        <v>0.25</v>
      </c>
      <c r="AI680" s="10" t="s">
        <v>217</v>
      </c>
      <c r="AJ680" s="759">
        <f t="shared" si="84"/>
        <v>0.15</v>
      </c>
      <c r="AK680" s="102">
        <f t="shared" si="85"/>
        <v>0.4</v>
      </c>
      <c r="AL680" s="101">
        <f>IFERROR(IF(AF680="Probabilidad",(S680-(+S680*AK680)),IF(AF680="Impacto",S680,"")),"")</f>
        <v>0.12</v>
      </c>
      <c r="AM680" s="101">
        <f>IFERROR(IF(AF680="Impacto",(Y680-(+Y680*AK680)),IF(AF680="Probabilidad",Y680,"")),"")</f>
        <v>0.4</v>
      </c>
      <c r="AN680" s="51" t="s">
        <v>952</v>
      </c>
      <c r="AO680" s="51" t="s">
        <v>296</v>
      </c>
      <c r="AP680" s="51" t="s">
        <v>243</v>
      </c>
      <c r="AQ680" s="51" t="s">
        <v>221</v>
      </c>
      <c r="AR680" s="866" t="s">
        <v>2289</v>
      </c>
      <c r="AS680" s="854">
        <f>S680</f>
        <v>0.2</v>
      </c>
      <c r="AT680" s="854">
        <f>IF(AL680="","",MIN(AL680:AL685))</f>
        <v>0.03</v>
      </c>
      <c r="AU680" s="851" t="str">
        <f>IFERROR(IF(AT680="","",IF(AT680&lt;=0.2,"Muy Baja",IF(AT680&lt;=0.4,"Baja",IF(AT680&lt;=0.6,"Media",IF(AT680&lt;=0.8,"Alta","Muy Alta"))))),"")</f>
        <v>Muy Baja</v>
      </c>
      <c r="AV680" s="854">
        <f>Y680</f>
        <v>0.4</v>
      </c>
      <c r="AW680" s="854">
        <f>IF(AM680="","",MIN(AM680:AM685))</f>
        <v>0.30000000000000004</v>
      </c>
      <c r="AX680" s="851" t="str">
        <f>IFERROR(IF(AW680="","",IF(AW680&lt;=0.2,"Leve",IF(AW680&lt;=0.4,"Menor",IF(AW680&lt;=0.6,"Moderado",IF(AW680&lt;=0.8,"Mayor","Catastrófico"))))),"")</f>
        <v>Menor</v>
      </c>
      <c r="AY680" s="851" t="str">
        <f>AA680</f>
        <v>Bajo</v>
      </c>
      <c r="AZ680" s="851" t="str">
        <f>IFERROR(IF(OR(AND(AU680="Muy Baja",AX680="Leve"),AND(AU680="Muy Baja",AX680="Menor"),AND(AU680="Baja",AX680="Leve")),"Bajo",IF(OR(AND(AU680="Muy baja",AX680="Moderado"),AND(AU680="Baja",AX680="Menor"),AND(AU680="Baja",AX680="Moderado"),AND(AU680="Media",AX680="Leve"),AND(AU680="Media",AX680="Menor"),AND(AU680="Media",AX680="Moderado"),AND(AU680="Alta",AX680="Leve"),AND(AU680="Alta",AX680="Menor")),"Moderado",IF(OR(AND(AU680="Muy Baja",AX680="Mayor"),AND(AU680="Baja",AX680="Mayor"),AND(AU680="Media",AX680="Mayor"),AND(AU680="Alta",AX680="Moderado"),AND(AU680="Alta",AX680="Mayor"),AND(AU680="Muy Alta",AX680="Leve"),AND(AU680="Muy Alta",AX680="Menor"),AND(AU680="Muy Alta",AX680="Moderado"),AND(AU680="Muy Alta",AX680="Mayor")),"Alto",IF(OR(AND(AU680="Muy Baja",AX680="Catastrófico"),AND(AU680="Baja",AX680="Catastrófico"),AND(AU680="Media",AX680="Catastrófico"),AND(AU680="Alta",AX680="Catastrófico"),AND(AU680="Muy Alta",AX680="Catastrófico")),"Extremo","")))),"")</f>
        <v>Bajo</v>
      </c>
      <c r="BA680" s="797" t="s">
        <v>257</v>
      </c>
      <c r="BB680" s="47"/>
      <c r="BC680" s="47"/>
      <c r="BD680" s="104" t="str">
        <f t="shared" si="79"/>
        <v/>
      </c>
      <c r="BE680" s="9"/>
      <c r="BF680" s="9"/>
      <c r="BG680" s="9"/>
      <c r="BH680" s="9"/>
      <c r="BI680" s="47"/>
      <c r="BJ680" s="47"/>
      <c r="BK680" s="47"/>
      <c r="BL680" s="47"/>
      <c r="BM680" s="49"/>
      <c r="BN680" s="49"/>
      <c r="BO680" s="49"/>
      <c r="BP680" s="49"/>
      <c r="BQ680" s="105" t="str">
        <f t="shared" si="80"/>
        <v/>
      </c>
      <c r="BR680" s="761" t="str">
        <f t="shared" si="81"/>
        <v/>
      </c>
      <c r="BS680" s="818" t="s">
        <v>609</v>
      </c>
      <c r="BT680" s="867" t="s">
        <v>2901</v>
      </c>
      <c r="BU680" s="867" t="s">
        <v>609</v>
      </c>
      <c r="BV680" s="870" t="s">
        <v>609</v>
      </c>
    </row>
    <row r="681" spans="1:74" ht="145.5" x14ac:dyDescent="0.25">
      <c r="A681" s="1062"/>
      <c r="B681" s="928"/>
      <c r="C681" s="1179"/>
      <c r="D681" s="1086"/>
      <c r="E681" s="1086"/>
      <c r="F681" s="834"/>
      <c r="G681" s="822"/>
      <c r="H681" s="837"/>
      <c r="I681" s="798"/>
      <c r="J681" s="840"/>
      <c r="K681" s="843"/>
      <c r="L681" s="804"/>
      <c r="M681" s="874"/>
      <c r="N681" s="804"/>
      <c r="O681" s="804"/>
      <c r="P681" s="868"/>
      <c r="Q681" s="880"/>
      <c r="R681" s="798"/>
      <c r="S681" s="1365"/>
      <c r="T681" s="798"/>
      <c r="U681" s="1365"/>
      <c r="V681" s="798"/>
      <c r="W681" s="1365"/>
      <c r="X681" s="864"/>
      <c r="Y681" s="1365"/>
      <c r="Z681" s="1365"/>
      <c r="AA681" s="852"/>
      <c r="AB681" s="152">
        <v>2</v>
      </c>
      <c r="AC681" s="151" t="s">
        <v>1730</v>
      </c>
      <c r="AD681" s="151">
        <v>1.2</v>
      </c>
      <c r="AE681" s="151" t="s">
        <v>1552</v>
      </c>
      <c r="AF681" s="147" t="str">
        <f t="shared" si="82"/>
        <v>Probabilidad</v>
      </c>
      <c r="AG681" s="153" t="s">
        <v>216</v>
      </c>
      <c r="AH681" s="760">
        <f t="shared" si="83"/>
        <v>0.25</v>
      </c>
      <c r="AI681" s="153" t="s">
        <v>814</v>
      </c>
      <c r="AJ681" s="760">
        <f t="shared" si="84"/>
        <v>0.25</v>
      </c>
      <c r="AK681" s="149">
        <f t="shared" si="85"/>
        <v>0.5</v>
      </c>
      <c r="AL681" s="154">
        <f>IFERROR(IF(AND(AF680="Probabilidad",AF681="Probabilidad"),(AL680-(+AL680*AK681)),IF(AF681="Probabilidad",(S680-(+S680*AK681)),IF(AF681="Impacto",AL680,""))),"")</f>
        <v>0.06</v>
      </c>
      <c r="AM681" s="154">
        <f>IFERROR(IF(AND(AF680="Impacto",AF681="Impacto"),(AM680-(+AM680*AK681)),IF(AF681="Impacto",(Y680-(Y680*AK681)),IF(AF681="Probabilidad",AM680,""))),"")</f>
        <v>0.4</v>
      </c>
      <c r="AN681" s="155" t="s">
        <v>218</v>
      </c>
      <c r="AO681" s="155" t="s">
        <v>475</v>
      </c>
      <c r="AP681" s="155" t="s">
        <v>243</v>
      </c>
      <c r="AQ681" s="155" t="s">
        <v>244</v>
      </c>
      <c r="AR681" s="837"/>
      <c r="AS681" s="855"/>
      <c r="AT681" s="855"/>
      <c r="AU681" s="852"/>
      <c r="AV681" s="855"/>
      <c r="AW681" s="855"/>
      <c r="AX681" s="852"/>
      <c r="AY681" s="852"/>
      <c r="AZ681" s="852"/>
      <c r="BA681" s="798"/>
      <c r="BB681" s="131"/>
      <c r="BC681" s="131"/>
      <c r="BD681" s="175" t="str">
        <f t="shared" si="79"/>
        <v/>
      </c>
      <c r="BE681" s="151"/>
      <c r="BF681" s="151"/>
      <c r="BG681" s="151"/>
      <c r="BH681" s="151"/>
      <c r="BI681" s="131"/>
      <c r="BJ681" s="131"/>
      <c r="BK681" s="131"/>
      <c r="BL681" s="131"/>
      <c r="BM681" s="157"/>
      <c r="BN681" s="157"/>
      <c r="BO681" s="157"/>
      <c r="BP681" s="157"/>
      <c r="BQ681" s="158" t="str">
        <f t="shared" si="80"/>
        <v/>
      </c>
      <c r="BR681" s="762" t="str">
        <f t="shared" si="81"/>
        <v/>
      </c>
      <c r="BS681" s="819"/>
      <c r="BT681" s="868"/>
      <c r="BU681" s="868"/>
      <c r="BV681" s="871"/>
    </row>
    <row r="682" spans="1:74" ht="171.75" x14ac:dyDescent="0.25">
      <c r="A682" s="1062"/>
      <c r="B682" s="928"/>
      <c r="C682" s="1179"/>
      <c r="D682" s="1086"/>
      <c r="E682" s="1086"/>
      <c r="F682" s="834"/>
      <c r="G682" s="822"/>
      <c r="H682" s="837"/>
      <c r="I682" s="798"/>
      <c r="J682" s="840"/>
      <c r="K682" s="843"/>
      <c r="L682" s="804"/>
      <c r="M682" s="874"/>
      <c r="N682" s="804"/>
      <c r="O682" s="804"/>
      <c r="P682" s="868"/>
      <c r="Q682" s="880"/>
      <c r="R682" s="798"/>
      <c r="S682" s="1365"/>
      <c r="T682" s="798"/>
      <c r="U682" s="1365"/>
      <c r="V682" s="798"/>
      <c r="W682" s="1365"/>
      <c r="X682" s="864"/>
      <c r="Y682" s="1365"/>
      <c r="Z682" s="1365"/>
      <c r="AA682" s="852"/>
      <c r="AB682" s="152">
        <v>3</v>
      </c>
      <c r="AC682" s="151" t="s">
        <v>2290</v>
      </c>
      <c r="AD682" s="151">
        <v>1.2</v>
      </c>
      <c r="AE682" s="151" t="s">
        <v>1552</v>
      </c>
      <c r="AF682" s="147" t="str">
        <f t="shared" si="82"/>
        <v>Impacto</v>
      </c>
      <c r="AG682" s="153" t="s">
        <v>267</v>
      </c>
      <c r="AH682" s="760">
        <f t="shared" si="83"/>
        <v>0.1</v>
      </c>
      <c r="AI682" s="153" t="s">
        <v>217</v>
      </c>
      <c r="AJ682" s="760">
        <f t="shared" si="84"/>
        <v>0.15</v>
      </c>
      <c r="AK682" s="149">
        <f t="shared" si="85"/>
        <v>0.25</v>
      </c>
      <c r="AL682" s="154">
        <f>IFERROR(IF(AND(AF681="Probabilidad",AF682="Probabilidad"),(AL681-(+AL681*AK682)),IF(AND(AF681="Impacto",AF682="Probabilidad"),(AL680-(+AL680*AK682)),IF(AF682="Impacto",AL681,""))),"")</f>
        <v>0.06</v>
      </c>
      <c r="AM682" s="154">
        <f>IFERROR(IF(AND(AF681="Impacto",AF682="Impacto"),(AM681-(+AM681*AK682)),IF(AND(AF681="Probabilidad",AF682="Impacto"),(AM680-(+AM680*AK682)),IF(AF682="Probabilidad",AM681,""))),"")</f>
        <v>0.30000000000000004</v>
      </c>
      <c r="AN682" s="155" t="s">
        <v>218</v>
      </c>
      <c r="AO682" s="155" t="s">
        <v>296</v>
      </c>
      <c r="AP682" s="155" t="s">
        <v>243</v>
      </c>
      <c r="AQ682" s="155" t="s">
        <v>221</v>
      </c>
      <c r="AR682" s="837"/>
      <c r="AS682" s="855"/>
      <c r="AT682" s="855"/>
      <c r="AU682" s="852"/>
      <c r="AV682" s="855"/>
      <c r="AW682" s="855"/>
      <c r="AX682" s="852"/>
      <c r="AY682" s="852"/>
      <c r="AZ682" s="852"/>
      <c r="BA682" s="798"/>
      <c r="BB682" s="131"/>
      <c r="BC682" s="131"/>
      <c r="BD682" s="175" t="str">
        <f t="shared" si="79"/>
        <v/>
      </c>
      <c r="BE682" s="151"/>
      <c r="BF682" s="151"/>
      <c r="BG682" s="151"/>
      <c r="BH682" s="151"/>
      <c r="BI682" s="131"/>
      <c r="BJ682" s="131"/>
      <c r="BK682" s="131"/>
      <c r="BL682" s="131"/>
      <c r="BM682" s="157"/>
      <c r="BN682" s="157"/>
      <c r="BO682" s="157"/>
      <c r="BP682" s="157"/>
      <c r="BQ682" s="158" t="str">
        <f t="shared" si="80"/>
        <v/>
      </c>
      <c r="BR682" s="762" t="str">
        <f t="shared" si="81"/>
        <v/>
      </c>
      <c r="BS682" s="819"/>
      <c r="BT682" s="868"/>
      <c r="BU682" s="868"/>
      <c r="BV682" s="871"/>
    </row>
    <row r="683" spans="1:74" ht="145.5" x14ac:dyDescent="0.25">
      <c r="A683" s="1062"/>
      <c r="B683" s="928"/>
      <c r="C683" s="1179"/>
      <c r="D683" s="1086"/>
      <c r="E683" s="1086"/>
      <c r="F683" s="834"/>
      <c r="G683" s="822"/>
      <c r="H683" s="837"/>
      <c r="I683" s="798"/>
      <c r="J683" s="840"/>
      <c r="K683" s="843"/>
      <c r="L683" s="804"/>
      <c r="M683" s="874"/>
      <c r="N683" s="804"/>
      <c r="O683" s="804"/>
      <c r="P683" s="868"/>
      <c r="Q683" s="880"/>
      <c r="R683" s="798"/>
      <c r="S683" s="1365"/>
      <c r="T683" s="798"/>
      <c r="U683" s="1365"/>
      <c r="V683" s="798"/>
      <c r="W683" s="1365"/>
      <c r="X683" s="864"/>
      <c r="Y683" s="1365"/>
      <c r="Z683" s="1365"/>
      <c r="AA683" s="852"/>
      <c r="AB683" s="152">
        <v>4</v>
      </c>
      <c r="AC683" s="151" t="s">
        <v>2291</v>
      </c>
      <c r="AD683" s="151">
        <v>3</v>
      </c>
      <c r="AE683" s="151" t="s">
        <v>2292</v>
      </c>
      <c r="AF683" s="147" t="str">
        <f t="shared" si="82"/>
        <v>Probabilidad</v>
      </c>
      <c r="AG683" s="153" t="s">
        <v>216</v>
      </c>
      <c r="AH683" s="760">
        <f t="shared" si="83"/>
        <v>0.25</v>
      </c>
      <c r="AI683" s="153" t="s">
        <v>814</v>
      </c>
      <c r="AJ683" s="760">
        <f t="shared" si="84"/>
        <v>0.25</v>
      </c>
      <c r="AK683" s="149">
        <f t="shared" si="85"/>
        <v>0.5</v>
      </c>
      <c r="AL683" s="154">
        <f>IFERROR(IF(AND(AF682="Probabilidad",AF683="Probabilidad"),(AL682-(+AL682*AK683)),IF(AND(AF682="Impacto",AF683="Probabilidad"),(AL681-(+AL681*AK683)),IF(AF683="Impacto",AL682,""))),"")</f>
        <v>0.03</v>
      </c>
      <c r="AM683" s="154">
        <f>IFERROR(IF(AND(AF682="Impacto",AF683="Impacto"),(AM682-(+AM682*AK683)),IF(AND(AF682="Probabilidad",AF683="Impacto"),(AM681-(+AM681*AK683)),IF(AF683="Probabilidad",AM682,""))),"")</f>
        <v>0.30000000000000004</v>
      </c>
      <c r="AN683" s="155" t="s">
        <v>218</v>
      </c>
      <c r="AO683" s="155" t="s">
        <v>475</v>
      </c>
      <c r="AP683" s="155" t="s">
        <v>243</v>
      </c>
      <c r="AQ683" s="155" t="s">
        <v>221</v>
      </c>
      <c r="AR683" s="837"/>
      <c r="AS683" s="855"/>
      <c r="AT683" s="855"/>
      <c r="AU683" s="852"/>
      <c r="AV683" s="855"/>
      <c r="AW683" s="855"/>
      <c r="AX683" s="852"/>
      <c r="AY683" s="852"/>
      <c r="AZ683" s="852"/>
      <c r="BA683" s="798"/>
      <c r="BB683" s="131"/>
      <c r="BC683" s="131"/>
      <c r="BD683" s="175" t="str">
        <f t="shared" si="79"/>
        <v/>
      </c>
      <c r="BE683" s="151"/>
      <c r="BF683" s="151"/>
      <c r="BG683" s="151"/>
      <c r="BH683" s="151"/>
      <c r="BI683" s="131"/>
      <c r="BJ683" s="131"/>
      <c r="BK683" s="131"/>
      <c r="BL683" s="131"/>
      <c r="BM683" s="157"/>
      <c r="BN683" s="157"/>
      <c r="BO683" s="157"/>
      <c r="BP683" s="157"/>
      <c r="BQ683" s="158" t="str">
        <f t="shared" si="80"/>
        <v/>
      </c>
      <c r="BR683" s="762" t="str">
        <f t="shared" si="81"/>
        <v/>
      </c>
      <c r="BS683" s="819"/>
      <c r="BT683" s="868"/>
      <c r="BU683" s="868"/>
      <c r="BV683" s="871"/>
    </row>
    <row r="684" spans="1:74" x14ac:dyDescent="0.25">
      <c r="A684" s="1062"/>
      <c r="B684" s="928"/>
      <c r="C684" s="1179"/>
      <c r="D684" s="1086"/>
      <c r="E684" s="1086"/>
      <c r="F684" s="834"/>
      <c r="G684" s="822"/>
      <c r="H684" s="837"/>
      <c r="I684" s="798"/>
      <c r="J684" s="840"/>
      <c r="K684" s="843"/>
      <c r="L684" s="804"/>
      <c r="M684" s="874"/>
      <c r="N684" s="804"/>
      <c r="O684" s="804"/>
      <c r="P684" s="868"/>
      <c r="Q684" s="880"/>
      <c r="R684" s="798"/>
      <c r="S684" s="1365"/>
      <c r="T684" s="798"/>
      <c r="U684" s="1365"/>
      <c r="V684" s="798"/>
      <c r="W684" s="1365"/>
      <c r="X684" s="864"/>
      <c r="Y684" s="1365"/>
      <c r="Z684" s="1365"/>
      <c r="AA684" s="852"/>
      <c r="AB684" s="152">
        <v>5</v>
      </c>
      <c r="AC684" s="151"/>
      <c r="AD684" s="151"/>
      <c r="AE684" s="151"/>
      <c r="AF684" s="147" t="str">
        <f t="shared" si="82"/>
        <v/>
      </c>
      <c r="AG684" s="153"/>
      <c r="AH684" s="760" t="str">
        <f t="shared" si="83"/>
        <v/>
      </c>
      <c r="AI684" s="153"/>
      <c r="AJ684" s="760" t="str">
        <f t="shared" si="84"/>
        <v/>
      </c>
      <c r="AK684" s="149" t="str">
        <f t="shared" si="85"/>
        <v/>
      </c>
      <c r="AL684" s="154" t="str">
        <f>IFERROR(IF(AND(AF683="Probabilidad",AF684="Probabilidad"),(AL683-(+AL683*AK684)),IF(AND(AF683="Impacto",AF684="Probabilidad"),(AL682-(+AL682*AK684)),IF(AF684="Impacto",AL683,""))),"")</f>
        <v/>
      </c>
      <c r="AM684" s="154" t="str">
        <f>IFERROR(IF(AND(AF683="Impacto",AF684="Impacto"),(AM683-(+AM683*AK684)),IF(AND(AF683="Probabilidad",AF684="Impacto"),(AM682-(+AM682*AK684)),IF(AF684="Probabilidad",AM683,""))),"")</f>
        <v/>
      </c>
      <c r="AN684" s="155"/>
      <c r="AO684" s="155"/>
      <c r="AP684" s="155"/>
      <c r="AQ684" s="155"/>
      <c r="AR684" s="837"/>
      <c r="AS684" s="855"/>
      <c r="AT684" s="855"/>
      <c r="AU684" s="852"/>
      <c r="AV684" s="855"/>
      <c r="AW684" s="855"/>
      <c r="AX684" s="852"/>
      <c r="AY684" s="852"/>
      <c r="AZ684" s="852"/>
      <c r="BA684" s="798"/>
      <c r="BB684" s="131"/>
      <c r="BC684" s="131"/>
      <c r="BD684" s="175" t="str">
        <f t="shared" si="79"/>
        <v/>
      </c>
      <c r="BE684" s="151"/>
      <c r="BF684" s="151"/>
      <c r="BG684" s="151"/>
      <c r="BH684" s="151"/>
      <c r="BI684" s="131"/>
      <c r="BJ684" s="131"/>
      <c r="BK684" s="131"/>
      <c r="BL684" s="131"/>
      <c r="BM684" s="157"/>
      <c r="BN684" s="157"/>
      <c r="BO684" s="157"/>
      <c r="BP684" s="157"/>
      <c r="BQ684" s="158" t="str">
        <f t="shared" si="80"/>
        <v/>
      </c>
      <c r="BR684" s="762" t="str">
        <f t="shared" si="81"/>
        <v/>
      </c>
      <c r="BS684" s="819"/>
      <c r="BT684" s="868"/>
      <c r="BU684" s="868"/>
      <c r="BV684" s="871"/>
    </row>
    <row r="685" spans="1:74" ht="15.75" thickBot="1" x14ac:dyDescent="0.3">
      <c r="A685" s="1062"/>
      <c r="B685" s="928"/>
      <c r="C685" s="1179"/>
      <c r="D685" s="1086"/>
      <c r="E685" s="1086"/>
      <c r="F685" s="834"/>
      <c r="G685" s="823"/>
      <c r="H685" s="838"/>
      <c r="I685" s="799"/>
      <c r="J685" s="841"/>
      <c r="K685" s="844"/>
      <c r="L685" s="805"/>
      <c r="M685" s="875"/>
      <c r="N685" s="805"/>
      <c r="O685" s="805"/>
      <c r="P685" s="869"/>
      <c r="Q685" s="881"/>
      <c r="R685" s="799"/>
      <c r="S685" s="1366"/>
      <c r="T685" s="799"/>
      <c r="U685" s="1366"/>
      <c r="V685" s="799"/>
      <c r="W685" s="1366"/>
      <c r="X685" s="865"/>
      <c r="Y685" s="1366"/>
      <c r="Z685" s="1366"/>
      <c r="AA685" s="853"/>
      <c r="AB685" s="164">
        <v>6</v>
      </c>
      <c r="AC685" s="162"/>
      <c r="AD685" s="162"/>
      <c r="AE685" s="162"/>
      <c r="AF685" s="177" t="str">
        <f t="shared" si="82"/>
        <v/>
      </c>
      <c r="AG685" s="165"/>
      <c r="AH685" s="763" t="str">
        <f t="shared" si="83"/>
        <v/>
      </c>
      <c r="AI685" s="165"/>
      <c r="AJ685" s="763" t="str">
        <f t="shared" si="84"/>
        <v/>
      </c>
      <c r="AK685" s="166" t="str">
        <f t="shared" si="85"/>
        <v/>
      </c>
      <c r="AL685" s="222" t="str">
        <f>IFERROR(IF(AND(AF684="Probabilidad",AF685="Probabilidad"),(AL684-(+AL684*AK685)),IF(AND(AF684="Impacto",AF685="Probabilidad"),(AL683-(+AL683*AK685)),IF(AF685="Impacto",AL684,""))),"")</f>
        <v/>
      </c>
      <c r="AM685" s="222" t="str">
        <f>IFERROR(IF(AND(AF684="Impacto",AF685="Impacto"),(AM684-(+AM684*AK685)),IF(AND(AF684="Probabilidad",AF685="Impacto"),(AM683-(+AM683*AK685)),IF(AF685="Probabilidad",AM684,""))),"")</f>
        <v/>
      </c>
      <c r="AN685" s="52"/>
      <c r="AO685" s="52"/>
      <c r="AP685" s="52"/>
      <c r="AQ685" s="52"/>
      <c r="AR685" s="838"/>
      <c r="AS685" s="856"/>
      <c r="AT685" s="856"/>
      <c r="AU685" s="853"/>
      <c r="AV685" s="856"/>
      <c r="AW685" s="856"/>
      <c r="AX685" s="853"/>
      <c r="AY685" s="853"/>
      <c r="AZ685" s="853"/>
      <c r="BA685" s="799"/>
      <c r="BB685" s="169"/>
      <c r="BC685" s="169"/>
      <c r="BD685" s="178" t="str">
        <f t="shared" ref="BD685:BD748" si="86">IF(SUM(BE685:BH685)=0,"",SUM(BE685:BH685))</f>
        <v/>
      </c>
      <c r="BE685" s="162"/>
      <c r="BF685" s="162"/>
      <c r="BG685" s="162"/>
      <c r="BH685" s="162"/>
      <c r="BI685" s="169"/>
      <c r="BJ685" s="169"/>
      <c r="BK685" s="169"/>
      <c r="BL685" s="169"/>
      <c r="BM685" s="170"/>
      <c r="BN685" s="170"/>
      <c r="BO685" s="170"/>
      <c r="BP685" s="170"/>
      <c r="BQ685" s="171" t="str">
        <f t="shared" si="80"/>
        <v/>
      </c>
      <c r="BR685" s="764" t="str">
        <f t="shared" si="81"/>
        <v/>
      </c>
      <c r="BS685" s="820"/>
      <c r="BT685" s="869"/>
      <c r="BU685" s="869"/>
      <c r="BV685" s="872"/>
    </row>
    <row r="686" spans="1:74" ht="171.75" x14ac:dyDescent="0.25">
      <c r="A686" s="1062"/>
      <c r="B686" s="928"/>
      <c r="C686" s="1179"/>
      <c r="D686" s="1086" t="s">
        <v>1533</v>
      </c>
      <c r="E686" s="1086" t="s">
        <v>1152</v>
      </c>
      <c r="F686" s="834">
        <v>12</v>
      </c>
      <c r="G686" s="821" t="s">
        <v>2285</v>
      </c>
      <c r="H686" s="836" t="s">
        <v>1376</v>
      </c>
      <c r="I686" s="797" t="s">
        <v>1344</v>
      </c>
      <c r="J686" s="839" t="s">
        <v>3083</v>
      </c>
      <c r="K686" s="842" t="s">
        <v>324</v>
      </c>
      <c r="L686" s="803" t="s">
        <v>618</v>
      </c>
      <c r="M686" s="873" t="s">
        <v>1535</v>
      </c>
      <c r="N686" s="803" t="s">
        <v>2293</v>
      </c>
      <c r="O686" s="803" t="s">
        <v>2294</v>
      </c>
      <c r="P686" s="867" t="s">
        <v>609</v>
      </c>
      <c r="Q686" s="879" t="s">
        <v>609</v>
      </c>
      <c r="R686" s="797" t="s">
        <v>252</v>
      </c>
      <c r="S686" s="1364">
        <f>IF(R686="Muy Alta",100%,IF(R686="Alta",80%,IF(R686="Media",60%,IF(R686="Baja",40%,IF(R686="Muy Baja",20%,"")))))</f>
        <v>0.4</v>
      </c>
      <c r="T686" s="797" t="s">
        <v>328</v>
      </c>
      <c r="U686" s="1364">
        <f>IF(T686="Catastrófico",100%,IF(T686="Mayor",80%,IF(T686="Moderado",60%,IF(T686="Menor",40%,IF(T686="Leve",20%,"")))))</f>
        <v>0.2</v>
      </c>
      <c r="V686" s="797" t="s">
        <v>253</v>
      </c>
      <c r="W686" s="1364">
        <f>IF(V686="Catastrófico",100%,IF(V686="Mayor",80%,IF(V686="Moderado",60%,IF(V686="Menor",40%,IF(V686="Leve",20%,"")))))</f>
        <v>0.4</v>
      </c>
      <c r="X686" s="863" t="str">
        <f>IF(Y686=100%,"Catastrófico",IF(Y686=80%,"Mayor",IF(Y686=60%,"Moderado",IF(Y686=40%,"Menor",IF(Y686=20%,"Leve","")))))</f>
        <v>Menor</v>
      </c>
      <c r="Y686" s="1364">
        <f>IF(AND(U686="",W686=""),"",MAX(U686,W686))</f>
        <v>0.4</v>
      </c>
      <c r="Z686" s="1364" t="str">
        <f>CONCATENATE(R686,X686)</f>
        <v>BajaMenor</v>
      </c>
      <c r="AA686" s="851" t="str">
        <f>IF(Z686="Muy AltaLeve","Alto",IF(Z686="Muy AltaMenor","Alto",IF(Z686="Muy AltaModerado","Alto",IF(Z686="Muy AltaMayor","Alto",IF(Z686="Muy AltaCatastrófico","Extremo",IF(Z686="AltaLeve","Moderado",IF(Z686="AltaMenor","Moderado",IF(Z686="AltaModerado","Alto",IF(Z686="AltaMayor","Alto",IF(Z686="AltaCatastrófico","Extremo",IF(Z686="MediaLeve","Moderado",IF(Z686="MediaMenor","Moderado",IF(Z686="MediaModerado","Moderado",IF(Z686="MediaMayor","Alto",IF(Z686="MediaCatastrófico","Extremo",IF(Z686="BajaLeve","Bajo",IF(Z686="BajaMenor","Moderado",IF(Z686="BajaModerado","Moderado",IF(Z686="BajaMayor","Alto",IF(Z686="BajaCatastrófico","Extremo",IF(Z686="Muy BajaLeve","Bajo",IF(Z686="Muy BajaMenor","Bajo",IF(Z686="Muy BajaModerado","Moderado",IF(Z686="Muy BajaMayor","Alto",IF(Z686="Muy BajaCatastrófico","Extremo","")))))))))))))))))))))))))</f>
        <v>Moderado</v>
      </c>
      <c r="AB686" s="98">
        <v>1</v>
      </c>
      <c r="AC686" s="9" t="s">
        <v>2295</v>
      </c>
      <c r="AD686" s="9">
        <v>2</v>
      </c>
      <c r="AE686" s="9" t="s">
        <v>2296</v>
      </c>
      <c r="AF686" s="100" t="str">
        <f t="shared" si="82"/>
        <v>Probabilidad</v>
      </c>
      <c r="AG686" s="10" t="s">
        <v>286</v>
      </c>
      <c r="AH686" s="759">
        <f t="shared" si="83"/>
        <v>0.15</v>
      </c>
      <c r="AI686" s="10" t="s">
        <v>217</v>
      </c>
      <c r="AJ686" s="759">
        <f t="shared" si="84"/>
        <v>0.15</v>
      </c>
      <c r="AK686" s="102">
        <f t="shared" si="85"/>
        <v>0.3</v>
      </c>
      <c r="AL686" s="101">
        <f>IFERROR(IF(AF686="Probabilidad",(S686-(+S686*AK686)),IF(AF686="Impacto",S686,"")),"")</f>
        <v>0.28000000000000003</v>
      </c>
      <c r="AM686" s="101">
        <f>IFERROR(IF(AF686="Impacto",(Y686-(+Y686*AK686)),IF(AF686="Probabilidad",Y686,"")),"")</f>
        <v>0.4</v>
      </c>
      <c r="AN686" s="51" t="s">
        <v>218</v>
      </c>
      <c r="AO686" s="51" t="s">
        <v>296</v>
      </c>
      <c r="AP686" s="51" t="s">
        <v>243</v>
      </c>
      <c r="AQ686" s="51" t="s">
        <v>221</v>
      </c>
      <c r="AR686" s="866" t="s">
        <v>2289</v>
      </c>
      <c r="AS686" s="854">
        <f>S686</f>
        <v>0.4</v>
      </c>
      <c r="AT686" s="854">
        <f>IF(AL686="","",MIN(AL686:AL691))</f>
        <v>0.14000000000000001</v>
      </c>
      <c r="AU686" s="851" t="str">
        <f>IFERROR(IF(AT686="","",IF(AT686&lt;=0.2,"Muy Baja",IF(AT686&lt;=0.4,"Baja",IF(AT686&lt;=0.6,"Media",IF(AT686&lt;=0.8,"Alta","Muy Alta"))))),"")</f>
        <v>Muy Baja</v>
      </c>
      <c r="AV686" s="854">
        <f>Y686</f>
        <v>0.4</v>
      </c>
      <c r="AW686" s="854">
        <f>IF(AM686="","",MIN(AM686:AM691))</f>
        <v>0.19500000000000001</v>
      </c>
      <c r="AX686" s="851" t="str">
        <f>IFERROR(IF(AW686="","",IF(AW686&lt;=0.2,"Leve",IF(AW686&lt;=0.4,"Menor",IF(AW686&lt;=0.6,"Moderado",IF(AW686&lt;=0.8,"Mayor","Catastrófico"))))),"")</f>
        <v>Leve</v>
      </c>
      <c r="AY686" s="851" t="str">
        <f>AA686</f>
        <v>Moderado</v>
      </c>
      <c r="AZ686" s="851" t="str">
        <f>IFERROR(IF(OR(AND(AU686="Muy Baja",AX686="Leve"),AND(AU686="Muy Baja",AX686="Menor"),AND(AU686="Baja",AX686="Leve")),"Bajo",IF(OR(AND(AU686="Muy baja",AX686="Moderado"),AND(AU686="Baja",AX686="Menor"),AND(AU686="Baja",AX686="Moderado"),AND(AU686="Media",AX686="Leve"),AND(AU686="Media",AX686="Menor"),AND(AU686="Media",AX686="Moderado"),AND(AU686="Alta",AX686="Leve"),AND(AU686="Alta",AX686="Menor")),"Moderado",IF(OR(AND(AU686="Muy Baja",AX686="Mayor"),AND(AU686="Baja",AX686="Mayor"),AND(AU686="Media",AX686="Mayor"),AND(AU686="Alta",AX686="Moderado"),AND(AU686="Alta",AX686="Mayor"),AND(AU686="Muy Alta",AX686="Leve"),AND(AU686="Muy Alta",AX686="Menor"),AND(AU686="Muy Alta",AX686="Moderado"),AND(AU686="Muy Alta",AX686="Mayor")),"Alto",IF(OR(AND(AU686="Muy Baja",AX686="Catastrófico"),AND(AU686="Baja",AX686="Catastrófico"),AND(AU686="Media",AX686="Catastrófico"),AND(AU686="Alta",AX686="Catastrófico"),AND(AU686="Muy Alta",AX686="Catastrófico")),"Extremo","")))),"")</f>
        <v>Bajo</v>
      </c>
      <c r="BA686" s="797" t="s">
        <v>257</v>
      </c>
      <c r="BB686" s="47"/>
      <c r="BC686" s="47"/>
      <c r="BD686" s="104" t="str">
        <f t="shared" si="86"/>
        <v/>
      </c>
      <c r="BE686" s="9"/>
      <c r="BF686" s="9"/>
      <c r="BG686" s="9"/>
      <c r="BH686" s="9"/>
      <c r="BI686" s="47"/>
      <c r="BJ686" s="47"/>
      <c r="BK686" s="47"/>
      <c r="BL686" s="47"/>
      <c r="BM686" s="49"/>
      <c r="BN686" s="49"/>
      <c r="BO686" s="49"/>
      <c r="BP686" s="49"/>
      <c r="BQ686" s="105" t="str">
        <f t="shared" ref="BQ686:BQ749" si="87">IF(SUM(BM686:BP686)=0,"",SUM(BM686:BP686))</f>
        <v/>
      </c>
      <c r="BR686" s="761" t="str">
        <f t="shared" ref="BR686:BR749" si="88">IF(ISERROR(BQ686/BD686),"",(BQ686/BD686))</f>
        <v/>
      </c>
      <c r="BS686" s="818" t="s">
        <v>609</v>
      </c>
      <c r="BT686" s="867" t="s">
        <v>2901</v>
      </c>
      <c r="BU686" s="867" t="s">
        <v>609</v>
      </c>
      <c r="BV686" s="870" t="s">
        <v>609</v>
      </c>
    </row>
    <row r="687" spans="1:74" ht="145.5" x14ac:dyDescent="0.25">
      <c r="A687" s="1062"/>
      <c r="B687" s="928"/>
      <c r="C687" s="1179"/>
      <c r="D687" s="1086"/>
      <c r="E687" s="1086"/>
      <c r="F687" s="834"/>
      <c r="G687" s="822"/>
      <c r="H687" s="837"/>
      <c r="I687" s="798"/>
      <c r="J687" s="840"/>
      <c r="K687" s="843"/>
      <c r="L687" s="804"/>
      <c r="M687" s="874"/>
      <c r="N687" s="804"/>
      <c r="O687" s="804"/>
      <c r="P687" s="868"/>
      <c r="Q687" s="880"/>
      <c r="R687" s="798"/>
      <c r="S687" s="1365"/>
      <c r="T687" s="798"/>
      <c r="U687" s="1365"/>
      <c r="V687" s="798"/>
      <c r="W687" s="1365"/>
      <c r="X687" s="864"/>
      <c r="Y687" s="1365"/>
      <c r="Z687" s="1365"/>
      <c r="AA687" s="852"/>
      <c r="AB687" s="152">
        <v>2</v>
      </c>
      <c r="AC687" s="151" t="s">
        <v>2297</v>
      </c>
      <c r="AD687" s="151">
        <v>1</v>
      </c>
      <c r="AE687" s="151" t="s">
        <v>2296</v>
      </c>
      <c r="AF687" s="147" t="str">
        <f t="shared" si="82"/>
        <v>Impacto</v>
      </c>
      <c r="AG687" s="153" t="s">
        <v>267</v>
      </c>
      <c r="AH687" s="760">
        <f t="shared" si="83"/>
        <v>0.1</v>
      </c>
      <c r="AI687" s="153" t="s">
        <v>814</v>
      </c>
      <c r="AJ687" s="760">
        <f t="shared" si="84"/>
        <v>0.25</v>
      </c>
      <c r="AK687" s="149">
        <f t="shared" si="85"/>
        <v>0.35</v>
      </c>
      <c r="AL687" s="154">
        <f>IFERROR(IF(AND(AF686="Probabilidad",AF687="Probabilidad"),(AL686-(+AL686*AK687)),IF(AF687="Probabilidad",(S686-(+S686*AK687)),IF(AF687="Impacto",AL686,""))),"")</f>
        <v>0.28000000000000003</v>
      </c>
      <c r="AM687" s="154">
        <f>IFERROR(IF(AND(AF686="Impacto",AF687="Impacto"),(AM686-(+AM686*AK687)),IF(AF687="Impacto",(Y686-(Y686*AK687)),IF(AF687="Probabilidad",AM686,""))),"")</f>
        <v>0.26</v>
      </c>
      <c r="AN687" s="155" t="s">
        <v>218</v>
      </c>
      <c r="AO687" s="155" t="s">
        <v>475</v>
      </c>
      <c r="AP687" s="155" t="s">
        <v>243</v>
      </c>
      <c r="AQ687" s="155" t="s">
        <v>221</v>
      </c>
      <c r="AR687" s="837"/>
      <c r="AS687" s="855"/>
      <c r="AT687" s="855"/>
      <c r="AU687" s="852"/>
      <c r="AV687" s="855"/>
      <c r="AW687" s="855"/>
      <c r="AX687" s="852"/>
      <c r="AY687" s="852"/>
      <c r="AZ687" s="852"/>
      <c r="BA687" s="798"/>
      <c r="BB687" s="131"/>
      <c r="BC687" s="131"/>
      <c r="BD687" s="175" t="str">
        <f t="shared" si="86"/>
        <v/>
      </c>
      <c r="BE687" s="151"/>
      <c r="BF687" s="151"/>
      <c r="BG687" s="151"/>
      <c r="BH687" s="151"/>
      <c r="BI687" s="131"/>
      <c r="BJ687" s="131"/>
      <c r="BK687" s="131"/>
      <c r="BL687" s="131"/>
      <c r="BM687" s="157"/>
      <c r="BN687" s="157"/>
      <c r="BO687" s="157"/>
      <c r="BP687" s="157"/>
      <c r="BQ687" s="158" t="str">
        <f t="shared" si="87"/>
        <v/>
      </c>
      <c r="BR687" s="762" t="str">
        <f t="shared" si="88"/>
        <v/>
      </c>
      <c r="BS687" s="819"/>
      <c r="BT687" s="868"/>
      <c r="BU687" s="868"/>
      <c r="BV687" s="871"/>
    </row>
    <row r="688" spans="1:74" ht="145.5" x14ac:dyDescent="0.25">
      <c r="A688" s="1062"/>
      <c r="B688" s="928"/>
      <c r="C688" s="1179"/>
      <c r="D688" s="1086"/>
      <c r="E688" s="1086"/>
      <c r="F688" s="834"/>
      <c r="G688" s="822"/>
      <c r="H688" s="837"/>
      <c r="I688" s="798"/>
      <c r="J688" s="840"/>
      <c r="K688" s="843"/>
      <c r="L688" s="804"/>
      <c r="M688" s="874"/>
      <c r="N688" s="804"/>
      <c r="O688" s="804"/>
      <c r="P688" s="868"/>
      <c r="Q688" s="880"/>
      <c r="R688" s="798"/>
      <c r="S688" s="1365"/>
      <c r="T688" s="798"/>
      <c r="U688" s="1365"/>
      <c r="V688" s="798"/>
      <c r="W688" s="1365"/>
      <c r="X688" s="864"/>
      <c r="Y688" s="1365"/>
      <c r="Z688" s="1365"/>
      <c r="AA688" s="852"/>
      <c r="AB688" s="152">
        <v>3</v>
      </c>
      <c r="AC688" s="151" t="s">
        <v>2298</v>
      </c>
      <c r="AD688" s="151">
        <v>1</v>
      </c>
      <c r="AE688" s="151" t="s">
        <v>2299</v>
      </c>
      <c r="AF688" s="147" t="str">
        <f t="shared" si="82"/>
        <v>Probabilidad</v>
      </c>
      <c r="AG688" s="153" t="s">
        <v>216</v>
      </c>
      <c r="AH688" s="760">
        <f t="shared" si="83"/>
        <v>0.25</v>
      </c>
      <c r="AI688" s="153" t="s">
        <v>814</v>
      </c>
      <c r="AJ688" s="760">
        <f t="shared" si="84"/>
        <v>0.25</v>
      </c>
      <c r="AK688" s="149">
        <f t="shared" si="85"/>
        <v>0.5</v>
      </c>
      <c r="AL688" s="154">
        <f>IFERROR(IF(AND(AF687="Probabilidad",AF688="Probabilidad"),(AL687-(+AL687*AK688)),IF(AND(AF687="Impacto",AF688="Probabilidad"),(AL686-(+AL686*AK688)),IF(AF688="Impacto",AL687,""))),"")</f>
        <v>0.14000000000000001</v>
      </c>
      <c r="AM688" s="154">
        <f>IFERROR(IF(AND(AF687="Impacto",AF688="Impacto"),(AM687-(+AM687*AK688)),IF(AND(AF687="Probabilidad",AF688="Impacto"),(AM686-(+AM686*AK688)),IF(AF688="Probabilidad",AM687,""))),"")</f>
        <v>0.26</v>
      </c>
      <c r="AN688" s="155" t="s">
        <v>218</v>
      </c>
      <c r="AO688" s="155" t="s">
        <v>475</v>
      </c>
      <c r="AP688" s="155" t="s">
        <v>243</v>
      </c>
      <c r="AQ688" s="155" t="s">
        <v>221</v>
      </c>
      <c r="AR688" s="837"/>
      <c r="AS688" s="855"/>
      <c r="AT688" s="855"/>
      <c r="AU688" s="852"/>
      <c r="AV688" s="855"/>
      <c r="AW688" s="855"/>
      <c r="AX688" s="852"/>
      <c r="AY688" s="852"/>
      <c r="AZ688" s="852"/>
      <c r="BA688" s="798"/>
      <c r="BB688" s="131"/>
      <c r="BC688" s="131"/>
      <c r="BD688" s="175" t="str">
        <f t="shared" si="86"/>
        <v/>
      </c>
      <c r="BE688" s="151"/>
      <c r="BF688" s="151"/>
      <c r="BG688" s="151"/>
      <c r="BH688" s="151"/>
      <c r="BI688" s="131"/>
      <c r="BJ688" s="131"/>
      <c r="BK688" s="131"/>
      <c r="BL688" s="131"/>
      <c r="BM688" s="157"/>
      <c r="BN688" s="157"/>
      <c r="BO688" s="157"/>
      <c r="BP688" s="157"/>
      <c r="BQ688" s="158" t="str">
        <f t="shared" si="87"/>
        <v/>
      </c>
      <c r="BR688" s="762" t="str">
        <f t="shared" si="88"/>
        <v/>
      </c>
      <c r="BS688" s="819"/>
      <c r="BT688" s="868"/>
      <c r="BU688" s="868"/>
      <c r="BV688" s="871"/>
    </row>
    <row r="689" spans="1:74" ht="171.75" x14ac:dyDescent="0.25">
      <c r="A689" s="1062"/>
      <c r="B689" s="928"/>
      <c r="C689" s="1179"/>
      <c r="D689" s="1086"/>
      <c r="E689" s="1086"/>
      <c r="F689" s="834"/>
      <c r="G689" s="822"/>
      <c r="H689" s="837"/>
      <c r="I689" s="798"/>
      <c r="J689" s="840"/>
      <c r="K689" s="843"/>
      <c r="L689" s="804"/>
      <c r="M689" s="874"/>
      <c r="N689" s="804"/>
      <c r="O689" s="804"/>
      <c r="P689" s="868"/>
      <c r="Q689" s="880"/>
      <c r="R689" s="798"/>
      <c r="S689" s="1365"/>
      <c r="T689" s="798"/>
      <c r="U689" s="1365"/>
      <c r="V689" s="798"/>
      <c r="W689" s="1365"/>
      <c r="X689" s="864"/>
      <c r="Y689" s="1365"/>
      <c r="Z689" s="1365"/>
      <c r="AA689" s="852"/>
      <c r="AB689" s="152">
        <v>4</v>
      </c>
      <c r="AC689" s="151" t="s">
        <v>2300</v>
      </c>
      <c r="AD689" s="151">
        <v>1.2</v>
      </c>
      <c r="AE689" s="151" t="s">
        <v>1552</v>
      </c>
      <c r="AF689" s="147" t="str">
        <f t="shared" si="82"/>
        <v>Impacto</v>
      </c>
      <c r="AG689" s="153" t="s">
        <v>267</v>
      </c>
      <c r="AH689" s="760">
        <f t="shared" si="83"/>
        <v>0.1</v>
      </c>
      <c r="AI689" s="153" t="s">
        <v>217</v>
      </c>
      <c r="AJ689" s="760">
        <f t="shared" si="84"/>
        <v>0.15</v>
      </c>
      <c r="AK689" s="149">
        <f t="shared" si="85"/>
        <v>0.25</v>
      </c>
      <c r="AL689" s="154">
        <f>IFERROR(IF(AND(AF688="Probabilidad",AF689="Probabilidad"),(AL688-(+AL688*AK689)),IF(AND(AF688="Impacto",AF689="Probabilidad"),(AL687-(+AL687*AK689)),IF(AF689="Impacto",AL688,""))),"")</f>
        <v>0.14000000000000001</v>
      </c>
      <c r="AM689" s="154">
        <f>IFERROR(IF(AND(AF688="Impacto",AF689="Impacto"),(AM688-(+AM688*AK689)),IF(AND(AF688="Probabilidad",AF689="Impacto"),(AM687-(+AM687*AK689)),IF(AF689="Probabilidad",AM688,""))),"")</f>
        <v>0.19500000000000001</v>
      </c>
      <c r="AN689" s="155" t="s">
        <v>218</v>
      </c>
      <c r="AO689" s="155" t="s">
        <v>296</v>
      </c>
      <c r="AP689" s="155" t="s">
        <v>243</v>
      </c>
      <c r="AQ689" s="155" t="s">
        <v>221</v>
      </c>
      <c r="AR689" s="837"/>
      <c r="AS689" s="855"/>
      <c r="AT689" s="855"/>
      <c r="AU689" s="852"/>
      <c r="AV689" s="855"/>
      <c r="AW689" s="855"/>
      <c r="AX689" s="852"/>
      <c r="AY689" s="852"/>
      <c r="AZ689" s="852"/>
      <c r="BA689" s="798"/>
      <c r="BB689" s="131"/>
      <c r="BC689" s="131"/>
      <c r="BD689" s="175" t="str">
        <f t="shared" si="86"/>
        <v/>
      </c>
      <c r="BE689" s="151"/>
      <c r="BF689" s="151"/>
      <c r="BG689" s="151"/>
      <c r="BH689" s="151"/>
      <c r="BI689" s="131"/>
      <c r="BJ689" s="131"/>
      <c r="BK689" s="131"/>
      <c r="BL689" s="131"/>
      <c r="BM689" s="157"/>
      <c r="BN689" s="157"/>
      <c r="BO689" s="157"/>
      <c r="BP689" s="157"/>
      <c r="BQ689" s="158" t="str">
        <f t="shared" si="87"/>
        <v/>
      </c>
      <c r="BR689" s="762" t="str">
        <f t="shared" si="88"/>
        <v/>
      </c>
      <c r="BS689" s="819"/>
      <c r="BT689" s="868"/>
      <c r="BU689" s="868"/>
      <c r="BV689" s="871"/>
    </row>
    <row r="690" spans="1:74" x14ac:dyDescent="0.25">
      <c r="A690" s="1062"/>
      <c r="B690" s="928"/>
      <c r="C690" s="1179"/>
      <c r="D690" s="1086"/>
      <c r="E690" s="1086"/>
      <c r="F690" s="834"/>
      <c r="G690" s="822"/>
      <c r="H690" s="837"/>
      <c r="I690" s="798"/>
      <c r="J690" s="840"/>
      <c r="K690" s="843"/>
      <c r="L690" s="804"/>
      <c r="M690" s="874"/>
      <c r="N690" s="804"/>
      <c r="O690" s="804"/>
      <c r="P690" s="868"/>
      <c r="Q690" s="880"/>
      <c r="R690" s="798"/>
      <c r="S690" s="1365"/>
      <c r="T690" s="798"/>
      <c r="U690" s="1365"/>
      <c r="V690" s="798"/>
      <c r="W690" s="1365"/>
      <c r="X690" s="864"/>
      <c r="Y690" s="1365"/>
      <c r="Z690" s="1365"/>
      <c r="AA690" s="852"/>
      <c r="AB690" s="152">
        <v>5</v>
      </c>
      <c r="AC690" s="151"/>
      <c r="AD690" s="151"/>
      <c r="AE690" s="151"/>
      <c r="AF690" s="147" t="str">
        <f t="shared" si="82"/>
        <v/>
      </c>
      <c r="AG690" s="153"/>
      <c r="AH690" s="760" t="str">
        <f t="shared" si="83"/>
        <v/>
      </c>
      <c r="AI690" s="153"/>
      <c r="AJ690" s="760" t="str">
        <f t="shared" si="84"/>
        <v/>
      </c>
      <c r="AK690" s="149" t="str">
        <f t="shared" si="85"/>
        <v/>
      </c>
      <c r="AL690" s="154" t="str">
        <f>IFERROR(IF(AND(AF689="Probabilidad",AF690="Probabilidad"),(AL689-(+AL689*AK690)),IF(AND(AF689="Impacto",AF690="Probabilidad"),(AL688-(+AL688*AK690)),IF(AF690="Impacto",AL689,""))),"")</f>
        <v/>
      </c>
      <c r="AM690" s="154" t="str">
        <f>IFERROR(IF(AND(AF689="Impacto",AF690="Impacto"),(AM689-(+AM689*AK690)),IF(AND(AF689="Probabilidad",AF690="Impacto"),(AM688-(+AM688*AK690)),IF(AF690="Probabilidad",AM689,""))),"")</f>
        <v/>
      </c>
      <c r="AN690" s="155"/>
      <c r="AO690" s="155"/>
      <c r="AP690" s="155"/>
      <c r="AQ690" s="155"/>
      <c r="AR690" s="837"/>
      <c r="AS690" s="855"/>
      <c r="AT690" s="855"/>
      <c r="AU690" s="852"/>
      <c r="AV690" s="855"/>
      <c r="AW690" s="855"/>
      <c r="AX690" s="852"/>
      <c r="AY690" s="852"/>
      <c r="AZ690" s="852"/>
      <c r="BA690" s="798"/>
      <c r="BB690" s="131"/>
      <c r="BC690" s="131"/>
      <c r="BD690" s="175" t="str">
        <f t="shared" si="86"/>
        <v/>
      </c>
      <c r="BE690" s="151"/>
      <c r="BF690" s="151"/>
      <c r="BG690" s="151"/>
      <c r="BH690" s="151"/>
      <c r="BI690" s="131"/>
      <c r="BJ690" s="131"/>
      <c r="BK690" s="131"/>
      <c r="BL690" s="131"/>
      <c r="BM690" s="157"/>
      <c r="BN690" s="157"/>
      <c r="BO690" s="157"/>
      <c r="BP690" s="157"/>
      <c r="BQ690" s="158" t="str">
        <f t="shared" si="87"/>
        <v/>
      </c>
      <c r="BR690" s="762" t="str">
        <f t="shared" si="88"/>
        <v/>
      </c>
      <c r="BS690" s="819"/>
      <c r="BT690" s="868"/>
      <c r="BU690" s="868"/>
      <c r="BV690" s="871"/>
    </row>
    <row r="691" spans="1:74" ht="15.75" thickBot="1" x14ac:dyDescent="0.3">
      <c r="A691" s="1062"/>
      <c r="B691" s="928"/>
      <c r="C691" s="1179"/>
      <c r="D691" s="1086"/>
      <c r="E691" s="1086"/>
      <c r="F691" s="834"/>
      <c r="G691" s="823"/>
      <c r="H691" s="838"/>
      <c r="I691" s="799"/>
      <c r="J691" s="841"/>
      <c r="K691" s="844"/>
      <c r="L691" s="805"/>
      <c r="M691" s="875"/>
      <c r="N691" s="805"/>
      <c r="O691" s="805"/>
      <c r="P691" s="869"/>
      <c r="Q691" s="881"/>
      <c r="R691" s="799"/>
      <c r="S691" s="1366"/>
      <c r="T691" s="799"/>
      <c r="U691" s="1366"/>
      <c r="V691" s="799"/>
      <c r="W691" s="1366"/>
      <c r="X691" s="865"/>
      <c r="Y691" s="1366"/>
      <c r="Z691" s="1366"/>
      <c r="AA691" s="853"/>
      <c r="AB691" s="164">
        <v>6</v>
      </c>
      <c r="AC691" s="162"/>
      <c r="AD691" s="162"/>
      <c r="AE691" s="162"/>
      <c r="AF691" s="177" t="str">
        <f t="shared" si="82"/>
        <v/>
      </c>
      <c r="AG691" s="165"/>
      <c r="AH691" s="763" t="str">
        <f t="shared" si="83"/>
        <v/>
      </c>
      <c r="AI691" s="165"/>
      <c r="AJ691" s="763" t="str">
        <f t="shared" si="84"/>
        <v/>
      </c>
      <c r="AK691" s="166" t="str">
        <f t="shared" si="85"/>
        <v/>
      </c>
      <c r="AL691" s="222" t="str">
        <f>IFERROR(IF(AND(AF690="Probabilidad",AF691="Probabilidad"),(AL690-(+AL690*AK691)),IF(AND(AF690="Impacto",AF691="Probabilidad"),(AL689-(+AL689*AK691)),IF(AF691="Impacto",AL690,""))),"")</f>
        <v/>
      </c>
      <c r="AM691" s="222" t="str">
        <f>IFERROR(IF(AND(AF690="Impacto",AF691="Impacto"),(AM690-(+AM690*AK691)),IF(AND(AF690="Probabilidad",AF691="Impacto"),(AM689-(+AM689*AK691)),IF(AF691="Probabilidad",AM690,""))),"")</f>
        <v/>
      </c>
      <c r="AN691" s="52"/>
      <c r="AO691" s="52"/>
      <c r="AP691" s="52"/>
      <c r="AQ691" s="52"/>
      <c r="AR691" s="838"/>
      <c r="AS691" s="856"/>
      <c r="AT691" s="856"/>
      <c r="AU691" s="853"/>
      <c r="AV691" s="856"/>
      <c r="AW691" s="856"/>
      <c r="AX691" s="853"/>
      <c r="AY691" s="853"/>
      <c r="AZ691" s="853"/>
      <c r="BA691" s="799"/>
      <c r="BB691" s="169"/>
      <c r="BC691" s="169"/>
      <c r="BD691" s="178" t="str">
        <f t="shared" si="86"/>
        <v/>
      </c>
      <c r="BE691" s="162"/>
      <c r="BF691" s="162"/>
      <c r="BG691" s="162"/>
      <c r="BH691" s="162"/>
      <c r="BI691" s="169"/>
      <c r="BJ691" s="169"/>
      <c r="BK691" s="169"/>
      <c r="BL691" s="169"/>
      <c r="BM691" s="170"/>
      <c r="BN691" s="170"/>
      <c r="BO691" s="170"/>
      <c r="BP691" s="170"/>
      <c r="BQ691" s="171" t="str">
        <f t="shared" si="87"/>
        <v/>
      </c>
      <c r="BR691" s="764" t="str">
        <f t="shared" si="88"/>
        <v/>
      </c>
      <c r="BS691" s="820"/>
      <c r="BT691" s="869"/>
      <c r="BU691" s="869"/>
      <c r="BV691" s="872"/>
    </row>
    <row r="692" spans="1:74" ht="120" x14ac:dyDescent="0.25">
      <c r="A692" s="1062"/>
      <c r="B692" s="928"/>
      <c r="C692" s="1179"/>
      <c r="D692" s="1086" t="s">
        <v>1533</v>
      </c>
      <c r="E692" s="1086" t="s">
        <v>1152</v>
      </c>
      <c r="F692" s="834">
        <v>13</v>
      </c>
      <c r="G692" s="803" t="s">
        <v>2301</v>
      </c>
      <c r="H692" s="836" t="s">
        <v>1376</v>
      </c>
      <c r="I692" s="797" t="s">
        <v>1347</v>
      </c>
      <c r="J692" s="839" t="s">
        <v>3084</v>
      </c>
      <c r="K692" s="842" t="s">
        <v>324</v>
      </c>
      <c r="L692" s="803" t="s">
        <v>1308</v>
      </c>
      <c r="M692" s="873" t="s">
        <v>1535</v>
      </c>
      <c r="N692" s="803" t="s">
        <v>2302</v>
      </c>
      <c r="O692" s="803" t="s">
        <v>2287</v>
      </c>
      <c r="P692" s="867" t="s">
        <v>609</v>
      </c>
      <c r="Q692" s="879" t="s">
        <v>609</v>
      </c>
      <c r="R692" s="797" t="s">
        <v>252</v>
      </c>
      <c r="S692" s="1364">
        <f>IF(R692="Muy Alta",100%,IF(R692="Alta",80%,IF(R692="Media",60%,IF(R692="Baja",40%,IF(R692="Muy Baja",20%,"")))))</f>
        <v>0.4</v>
      </c>
      <c r="T692" s="797" t="s">
        <v>328</v>
      </c>
      <c r="U692" s="1364">
        <f>IF(T692="Catastrófico",100%,IF(T692="Mayor",80%,IF(T692="Moderado",60%,IF(T692="Menor",40%,IF(T692="Leve",20%,"")))))</f>
        <v>0.2</v>
      </c>
      <c r="V692" s="797" t="s">
        <v>213</v>
      </c>
      <c r="W692" s="1364">
        <f>IF(V692="Catastrófico",100%,IF(V692="Mayor",80%,IF(V692="Moderado",60%,IF(V692="Menor",40%,IF(V692="Leve",20%,"")))))</f>
        <v>0.6</v>
      </c>
      <c r="X692" s="863" t="str">
        <f>IF(Y692=100%,"Catastrófico",IF(Y692=80%,"Mayor",IF(Y692=60%,"Moderado",IF(Y692=40%,"Menor",IF(Y692=20%,"Leve","")))))</f>
        <v>Moderado</v>
      </c>
      <c r="Y692" s="1364">
        <f>IF(AND(U692="",W692=""),"",MAX(U692,W692))</f>
        <v>0.6</v>
      </c>
      <c r="Z692" s="1364" t="str">
        <f>CONCATENATE(R692,X692)</f>
        <v>BajaModerado</v>
      </c>
      <c r="AA692" s="851" t="str">
        <f>IF(Z692="Muy AltaLeve","Alto",IF(Z692="Muy AltaMenor","Alto",IF(Z692="Muy AltaModerado","Alto",IF(Z692="Muy AltaMayor","Alto",IF(Z692="Muy AltaCatastrófico","Extremo",IF(Z692="AltaLeve","Moderado",IF(Z692="AltaMenor","Moderado",IF(Z692="AltaModerado","Alto",IF(Z692="AltaMayor","Alto",IF(Z692="AltaCatastrófico","Extremo",IF(Z692="MediaLeve","Moderado",IF(Z692="MediaMenor","Moderado",IF(Z692="MediaModerado","Moderado",IF(Z692="MediaMayor","Alto",IF(Z692="MediaCatastrófico","Extremo",IF(Z692="BajaLeve","Bajo",IF(Z692="BajaMenor","Moderado",IF(Z692="BajaModerado","Moderado",IF(Z692="BajaMayor","Alto",IF(Z692="BajaCatastrófico","Extremo",IF(Z692="Muy BajaLeve","Bajo",IF(Z692="Muy BajaMenor","Bajo",IF(Z692="Muy BajaModerado","Moderado",IF(Z692="Muy BajaMayor","Alto",IF(Z692="Muy BajaCatastrófico","Extremo","")))))))))))))))))))))))))</f>
        <v>Moderado</v>
      </c>
      <c r="AB692" s="98">
        <v>1</v>
      </c>
      <c r="AC692" s="9" t="s">
        <v>1709</v>
      </c>
      <c r="AD692" s="9">
        <v>1.2</v>
      </c>
      <c r="AE692" s="9" t="s">
        <v>1710</v>
      </c>
      <c r="AF692" s="100" t="str">
        <f t="shared" si="82"/>
        <v>Probabilidad</v>
      </c>
      <c r="AG692" s="10" t="s">
        <v>216</v>
      </c>
      <c r="AH692" s="759">
        <f t="shared" si="83"/>
        <v>0.25</v>
      </c>
      <c r="AI692" s="10" t="s">
        <v>217</v>
      </c>
      <c r="AJ692" s="759">
        <f t="shared" si="84"/>
        <v>0.15</v>
      </c>
      <c r="AK692" s="102">
        <f t="shared" si="85"/>
        <v>0.4</v>
      </c>
      <c r="AL692" s="101">
        <f>IFERROR(IF(AF692="Probabilidad",(S692-(+S692*AK692)),IF(AF692="Impacto",S692,"")),"")</f>
        <v>0.24</v>
      </c>
      <c r="AM692" s="101">
        <f>IFERROR(IF(AF692="Impacto",(Y692-(+Y692*AK692)),IF(AF692="Probabilidad",Y692,"")),"")</f>
        <v>0.6</v>
      </c>
      <c r="AN692" s="51" t="s">
        <v>952</v>
      </c>
      <c r="AO692" s="51" t="s">
        <v>247</v>
      </c>
      <c r="AP692" s="51" t="s">
        <v>243</v>
      </c>
      <c r="AQ692" s="51" t="s">
        <v>221</v>
      </c>
      <c r="AR692" s="866" t="s">
        <v>2207</v>
      </c>
      <c r="AS692" s="854">
        <f>S692</f>
        <v>0.4</v>
      </c>
      <c r="AT692" s="854">
        <f>IF(AL692="","",MIN(AL692:AL697))</f>
        <v>8.6399999999999991E-2</v>
      </c>
      <c r="AU692" s="851" t="str">
        <f>IFERROR(IF(AT692="","",IF(AT692&lt;=0.2,"Muy Baja",IF(AT692&lt;=0.4,"Baja",IF(AT692&lt;=0.6,"Media",IF(AT692&lt;=0.8,"Alta","Muy Alta"))))),"")</f>
        <v>Muy Baja</v>
      </c>
      <c r="AV692" s="854">
        <f>Y692</f>
        <v>0.6</v>
      </c>
      <c r="AW692" s="854">
        <f>IF(AM692="","",MIN(AM692:AM697))</f>
        <v>0.44999999999999996</v>
      </c>
      <c r="AX692" s="851" t="str">
        <f>IFERROR(IF(AW692="","",IF(AW692&lt;=0.2,"Leve",IF(AW692&lt;=0.4,"Menor",IF(AW692&lt;=0.6,"Moderado",IF(AW692&lt;=0.8,"Mayor","Catastrófico"))))),"")</f>
        <v>Moderado</v>
      </c>
      <c r="AY692" s="851" t="str">
        <f>AA692</f>
        <v>Moderado</v>
      </c>
      <c r="AZ692" s="851" t="str">
        <f>IFERROR(IF(OR(AND(AU692="Muy Baja",AX692="Leve"),AND(AU692="Muy Baja",AX692="Menor"),AND(AU692="Baja",AX692="Leve")),"Bajo",IF(OR(AND(AU692="Muy baja",AX692="Moderado"),AND(AU692="Baja",AX692="Menor"),AND(AU692="Baja",AX692="Moderado"),AND(AU692="Media",AX692="Leve"),AND(AU692="Media",AX692="Menor"),AND(AU692="Media",AX692="Moderado"),AND(AU692="Alta",AX692="Leve"),AND(AU692="Alta",AX692="Menor")),"Moderado",IF(OR(AND(AU692="Muy Baja",AX692="Mayor"),AND(AU692="Baja",AX692="Mayor"),AND(AU692="Media",AX692="Mayor"),AND(AU692="Alta",AX692="Moderado"),AND(AU692="Alta",AX692="Mayor"),AND(AU692="Muy Alta",AX692="Leve"),AND(AU692="Muy Alta",AX692="Menor"),AND(AU692="Muy Alta",AX692="Moderado"),AND(AU692="Muy Alta",AX692="Mayor")),"Alto",IF(OR(AND(AU692="Muy Baja",AX692="Catastrófico"),AND(AU692="Baja",AX692="Catastrófico"),AND(AU692="Media",AX692="Catastrófico"),AND(AU692="Alta",AX692="Catastrófico"),AND(AU692="Muy Alta",AX692="Catastrófico")),"Extremo","")))),"")</f>
        <v>Moderado</v>
      </c>
      <c r="BA692" s="797" t="s">
        <v>223</v>
      </c>
      <c r="BB692" s="47" t="s">
        <v>2303</v>
      </c>
      <c r="BC692" s="47" t="s">
        <v>2209</v>
      </c>
      <c r="BD692" s="104">
        <f t="shared" si="86"/>
        <v>4</v>
      </c>
      <c r="BE692" s="9">
        <v>1</v>
      </c>
      <c r="BF692" s="9">
        <v>1</v>
      </c>
      <c r="BG692" s="9">
        <v>1</v>
      </c>
      <c r="BH692" s="9">
        <v>1</v>
      </c>
      <c r="BI692" s="47" t="s">
        <v>1885</v>
      </c>
      <c r="BJ692" s="47" t="s">
        <v>2304</v>
      </c>
      <c r="BK692" s="47" t="s">
        <v>2942</v>
      </c>
      <c r="BL692" s="47" t="s">
        <v>2943</v>
      </c>
      <c r="BM692" s="49">
        <v>1</v>
      </c>
      <c r="BN692" s="49"/>
      <c r="BO692" s="49"/>
      <c r="BP692" s="49"/>
      <c r="BQ692" s="105">
        <f t="shared" si="87"/>
        <v>1</v>
      </c>
      <c r="BR692" s="761">
        <f t="shared" si="88"/>
        <v>0.25</v>
      </c>
      <c r="BS692" s="818" t="s">
        <v>609</v>
      </c>
      <c r="BT692" s="867" t="s">
        <v>2901</v>
      </c>
      <c r="BU692" s="867" t="s">
        <v>609</v>
      </c>
      <c r="BV692" s="870" t="s">
        <v>609</v>
      </c>
    </row>
    <row r="693" spans="1:74" ht="171.75" x14ac:dyDescent="0.25">
      <c r="A693" s="1062"/>
      <c r="B693" s="928"/>
      <c r="C693" s="1179"/>
      <c r="D693" s="1086"/>
      <c r="E693" s="1086"/>
      <c r="F693" s="834"/>
      <c r="G693" s="804"/>
      <c r="H693" s="837"/>
      <c r="I693" s="798"/>
      <c r="J693" s="840"/>
      <c r="K693" s="843"/>
      <c r="L693" s="804"/>
      <c r="M693" s="874"/>
      <c r="N693" s="804"/>
      <c r="O693" s="804"/>
      <c r="P693" s="868"/>
      <c r="Q693" s="880"/>
      <c r="R693" s="798"/>
      <c r="S693" s="1365"/>
      <c r="T693" s="798"/>
      <c r="U693" s="1365"/>
      <c r="V693" s="798"/>
      <c r="W693" s="1365"/>
      <c r="X693" s="864"/>
      <c r="Y693" s="1365"/>
      <c r="Z693" s="1365"/>
      <c r="AA693" s="852"/>
      <c r="AB693" s="152">
        <v>2</v>
      </c>
      <c r="AC693" s="151" t="s">
        <v>2305</v>
      </c>
      <c r="AD693" s="151">
        <v>2</v>
      </c>
      <c r="AE693" s="151" t="s">
        <v>1552</v>
      </c>
      <c r="AF693" s="147" t="str">
        <f t="shared" si="82"/>
        <v>Probabilidad</v>
      </c>
      <c r="AG693" s="153" t="s">
        <v>216</v>
      </c>
      <c r="AH693" s="760">
        <f t="shared" si="83"/>
        <v>0.25</v>
      </c>
      <c r="AI693" s="153" t="s">
        <v>217</v>
      </c>
      <c r="AJ693" s="760">
        <f t="shared" si="84"/>
        <v>0.15</v>
      </c>
      <c r="AK693" s="149">
        <f t="shared" si="85"/>
        <v>0.4</v>
      </c>
      <c r="AL693" s="154">
        <f>IFERROR(IF(AND(AF692="Probabilidad",AF693="Probabilidad"),(AL692-(+AL692*AK693)),IF(AF693="Probabilidad",(S692-(+S692*AK693)),IF(AF693="Impacto",AL692,""))),"")</f>
        <v>0.14399999999999999</v>
      </c>
      <c r="AM693" s="154">
        <f>IFERROR(IF(AND(AF692="Impacto",AF693="Impacto"),(AM692-(+AM692*AK693)),IF(AF693="Impacto",(Y692-(Y692*AK693)),IF(AF693="Probabilidad",AM692,""))),"")</f>
        <v>0.6</v>
      </c>
      <c r="AN693" s="155" t="s">
        <v>218</v>
      </c>
      <c r="AO693" s="155" t="s">
        <v>296</v>
      </c>
      <c r="AP693" s="155" t="s">
        <v>243</v>
      </c>
      <c r="AQ693" s="155" t="s">
        <v>221</v>
      </c>
      <c r="AR693" s="837"/>
      <c r="AS693" s="855"/>
      <c r="AT693" s="855"/>
      <c r="AU693" s="852"/>
      <c r="AV693" s="855"/>
      <c r="AW693" s="855"/>
      <c r="AX693" s="852"/>
      <c r="AY693" s="852"/>
      <c r="AZ693" s="852"/>
      <c r="BA693" s="798"/>
      <c r="BB693" s="131"/>
      <c r="BC693" s="131"/>
      <c r="BD693" s="175" t="str">
        <f t="shared" si="86"/>
        <v/>
      </c>
      <c r="BE693" s="151"/>
      <c r="BF693" s="151"/>
      <c r="BG693" s="151"/>
      <c r="BH693" s="151"/>
      <c r="BI693" s="131"/>
      <c r="BJ693" s="131"/>
      <c r="BK693" s="131"/>
      <c r="BL693" s="131"/>
      <c r="BM693" s="157"/>
      <c r="BN693" s="157"/>
      <c r="BO693" s="157"/>
      <c r="BP693" s="157"/>
      <c r="BQ693" s="158" t="str">
        <f t="shared" si="87"/>
        <v/>
      </c>
      <c r="BR693" s="762" t="str">
        <f t="shared" si="88"/>
        <v/>
      </c>
      <c r="BS693" s="819"/>
      <c r="BT693" s="868"/>
      <c r="BU693" s="868"/>
      <c r="BV693" s="871"/>
    </row>
    <row r="694" spans="1:74" ht="145.5" x14ac:dyDescent="0.25">
      <c r="A694" s="1062"/>
      <c r="B694" s="928"/>
      <c r="C694" s="1179"/>
      <c r="D694" s="1086"/>
      <c r="E694" s="1086"/>
      <c r="F694" s="834"/>
      <c r="G694" s="804"/>
      <c r="H694" s="837"/>
      <c r="I694" s="798"/>
      <c r="J694" s="840"/>
      <c r="K694" s="843"/>
      <c r="L694" s="804"/>
      <c r="M694" s="874"/>
      <c r="N694" s="804"/>
      <c r="O694" s="804"/>
      <c r="P694" s="868"/>
      <c r="Q694" s="880"/>
      <c r="R694" s="798"/>
      <c r="S694" s="1365"/>
      <c r="T694" s="798"/>
      <c r="U694" s="1365"/>
      <c r="V694" s="798"/>
      <c r="W694" s="1365"/>
      <c r="X694" s="864"/>
      <c r="Y694" s="1365"/>
      <c r="Z694" s="1365"/>
      <c r="AA694" s="852"/>
      <c r="AB694" s="152">
        <v>3</v>
      </c>
      <c r="AC694" s="151" t="s">
        <v>2306</v>
      </c>
      <c r="AD694" s="151">
        <v>2</v>
      </c>
      <c r="AE694" s="151" t="s">
        <v>1552</v>
      </c>
      <c r="AF694" s="147" t="str">
        <f t="shared" si="82"/>
        <v>Impacto</v>
      </c>
      <c r="AG694" s="153" t="s">
        <v>267</v>
      </c>
      <c r="AH694" s="760">
        <f t="shared" si="83"/>
        <v>0.1</v>
      </c>
      <c r="AI694" s="153" t="s">
        <v>217</v>
      </c>
      <c r="AJ694" s="760">
        <f t="shared" si="84"/>
        <v>0.15</v>
      </c>
      <c r="AK694" s="149">
        <f t="shared" si="85"/>
        <v>0.25</v>
      </c>
      <c r="AL694" s="154">
        <f>IFERROR(IF(AND(AF693="Probabilidad",AF694="Probabilidad"),(AL693-(+AL693*AK694)),IF(AND(AF693="Impacto",AF694="Probabilidad"),(AL692-(+AL692*AK694)),IF(AF694="Impacto",AL693,""))),"")</f>
        <v>0.14399999999999999</v>
      </c>
      <c r="AM694" s="154">
        <f>IFERROR(IF(AND(AF693="Impacto",AF694="Impacto"),(AM693-(+AM693*AK694)),IF(AND(AF693="Probabilidad",AF694="Impacto"),(AM692-(+AM692*AK694)),IF(AF694="Probabilidad",AM693,""))),"")</f>
        <v>0.44999999999999996</v>
      </c>
      <c r="AN694" s="155" t="s">
        <v>218</v>
      </c>
      <c r="AO694" s="155" t="s">
        <v>475</v>
      </c>
      <c r="AP694" s="155" t="s">
        <v>243</v>
      </c>
      <c r="AQ694" s="155" t="s">
        <v>221</v>
      </c>
      <c r="AR694" s="837"/>
      <c r="AS694" s="855"/>
      <c r="AT694" s="855"/>
      <c r="AU694" s="852"/>
      <c r="AV694" s="855"/>
      <c r="AW694" s="855"/>
      <c r="AX694" s="852"/>
      <c r="AY694" s="852"/>
      <c r="AZ694" s="852"/>
      <c r="BA694" s="798"/>
      <c r="BB694" s="131"/>
      <c r="BC694" s="131"/>
      <c r="BD694" s="175" t="str">
        <f t="shared" si="86"/>
        <v/>
      </c>
      <c r="BE694" s="151"/>
      <c r="BF694" s="151"/>
      <c r="BG694" s="151"/>
      <c r="BH694" s="151"/>
      <c r="BI694" s="131"/>
      <c r="BJ694" s="131"/>
      <c r="BK694" s="131"/>
      <c r="BL694" s="131"/>
      <c r="BM694" s="157"/>
      <c r="BN694" s="157"/>
      <c r="BO694" s="157"/>
      <c r="BP694" s="157"/>
      <c r="BQ694" s="158" t="str">
        <f t="shared" si="87"/>
        <v/>
      </c>
      <c r="BR694" s="762" t="str">
        <f t="shared" si="88"/>
        <v/>
      </c>
      <c r="BS694" s="819"/>
      <c r="BT694" s="868"/>
      <c r="BU694" s="868"/>
      <c r="BV694" s="871"/>
    </row>
    <row r="695" spans="1:74" ht="171.75" x14ac:dyDescent="0.25">
      <c r="A695" s="1062"/>
      <c r="B695" s="928"/>
      <c r="C695" s="1179"/>
      <c r="D695" s="1086"/>
      <c r="E695" s="1086"/>
      <c r="F695" s="834"/>
      <c r="G695" s="804"/>
      <c r="H695" s="837"/>
      <c r="I695" s="798"/>
      <c r="J695" s="840"/>
      <c r="K695" s="843"/>
      <c r="L695" s="804"/>
      <c r="M695" s="874"/>
      <c r="N695" s="804"/>
      <c r="O695" s="804"/>
      <c r="P695" s="868"/>
      <c r="Q695" s="880"/>
      <c r="R695" s="798"/>
      <c r="S695" s="1365"/>
      <c r="T695" s="798"/>
      <c r="U695" s="1365"/>
      <c r="V695" s="798"/>
      <c r="W695" s="1365"/>
      <c r="X695" s="864"/>
      <c r="Y695" s="1365"/>
      <c r="Z695" s="1365"/>
      <c r="AA695" s="852"/>
      <c r="AB695" s="152">
        <v>4</v>
      </c>
      <c r="AC695" s="151" t="s">
        <v>2307</v>
      </c>
      <c r="AD695" s="151">
        <v>1</v>
      </c>
      <c r="AE695" s="151" t="s">
        <v>2308</v>
      </c>
      <c r="AF695" s="147" t="str">
        <f t="shared" si="82"/>
        <v>Probabilidad</v>
      </c>
      <c r="AG695" s="153" t="s">
        <v>216</v>
      </c>
      <c r="AH695" s="760">
        <f t="shared" si="83"/>
        <v>0.25</v>
      </c>
      <c r="AI695" s="153" t="s">
        <v>217</v>
      </c>
      <c r="AJ695" s="760">
        <f t="shared" si="84"/>
        <v>0.15</v>
      </c>
      <c r="AK695" s="149">
        <f t="shared" si="85"/>
        <v>0.4</v>
      </c>
      <c r="AL695" s="154">
        <f>IFERROR(IF(AND(AF694="Probabilidad",AF695="Probabilidad"),(AL694-(+AL694*AK695)),IF(AND(AF694="Impacto",AF695="Probabilidad"),(AL693-(+AL693*AK695)),IF(AF695="Impacto",AL694,""))),"")</f>
        <v>8.6399999999999991E-2</v>
      </c>
      <c r="AM695" s="154">
        <f>IFERROR(IF(AND(AF694="Impacto",AF695="Impacto"),(AM694-(+AM694*AK695)),IF(AND(AF694="Probabilidad",AF695="Impacto"),(AM693-(+AM693*AK695)),IF(AF695="Probabilidad",AM694,""))),"")</f>
        <v>0.44999999999999996</v>
      </c>
      <c r="AN695" s="155" t="s">
        <v>218</v>
      </c>
      <c r="AO695" s="155" t="s">
        <v>296</v>
      </c>
      <c r="AP695" s="155" t="s">
        <v>243</v>
      </c>
      <c r="AQ695" s="155" t="s">
        <v>221</v>
      </c>
      <c r="AR695" s="837"/>
      <c r="AS695" s="855"/>
      <c r="AT695" s="855"/>
      <c r="AU695" s="852"/>
      <c r="AV695" s="855"/>
      <c r="AW695" s="855"/>
      <c r="AX695" s="852"/>
      <c r="AY695" s="852"/>
      <c r="AZ695" s="852"/>
      <c r="BA695" s="798"/>
      <c r="BB695" s="131"/>
      <c r="BC695" s="131"/>
      <c r="BD695" s="175" t="str">
        <f t="shared" si="86"/>
        <v/>
      </c>
      <c r="BE695" s="151"/>
      <c r="BF695" s="151"/>
      <c r="BG695" s="151"/>
      <c r="BH695" s="151"/>
      <c r="BI695" s="131"/>
      <c r="BJ695" s="131"/>
      <c r="BK695" s="131"/>
      <c r="BL695" s="131"/>
      <c r="BM695" s="157"/>
      <c r="BN695" s="157"/>
      <c r="BO695" s="157"/>
      <c r="BP695" s="157"/>
      <c r="BQ695" s="158" t="str">
        <f t="shared" si="87"/>
        <v/>
      </c>
      <c r="BR695" s="762" t="str">
        <f t="shared" si="88"/>
        <v/>
      </c>
      <c r="BS695" s="819"/>
      <c r="BT695" s="868"/>
      <c r="BU695" s="868"/>
      <c r="BV695" s="871"/>
    </row>
    <row r="696" spans="1:74" x14ac:dyDescent="0.25">
      <c r="A696" s="1062"/>
      <c r="B696" s="928"/>
      <c r="C696" s="1179"/>
      <c r="D696" s="1086"/>
      <c r="E696" s="1086"/>
      <c r="F696" s="834"/>
      <c r="G696" s="804"/>
      <c r="H696" s="837"/>
      <c r="I696" s="798"/>
      <c r="J696" s="840"/>
      <c r="K696" s="843"/>
      <c r="L696" s="804"/>
      <c r="M696" s="874"/>
      <c r="N696" s="804"/>
      <c r="O696" s="804"/>
      <c r="P696" s="868"/>
      <c r="Q696" s="880"/>
      <c r="R696" s="798"/>
      <c r="S696" s="1365"/>
      <c r="T696" s="798"/>
      <c r="U696" s="1365"/>
      <c r="V696" s="798"/>
      <c r="W696" s="1365"/>
      <c r="X696" s="864"/>
      <c r="Y696" s="1365"/>
      <c r="Z696" s="1365"/>
      <c r="AA696" s="852"/>
      <c r="AB696" s="152">
        <v>5</v>
      </c>
      <c r="AC696" s="151"/>
      <c r="AD696" s="151"/>
      <c r="AE696" s="151"/>
      <c r="AF696" s="147" t="str">
        <f t="shared" ref="AF696:AF759" si="89">IF(OR(AG696="Preventivo",AG696="Detectivo"),"Probabilidad",IF(AG696="Correctivo","Impacto",""))</f>
        <v/>
      </c>
      <c r="AG696" s="153"/>
      <c r="AH696" s="760" t="str">
        <f t="shared" ref="AH696:AH759" si="90">IF(AG696="","",IF(AG696="Preventivo",25%,IF(AG696="Detectivo",15%,IF(AG696="Correctivo",10%))))</f>
        <v/>
      </c>
      <c r="AI696" s="153"/>
      <c r="AJ696" s="760" t="str">
        <f t="shared" ref="AJ696:AJ759" si="91">IF(AI696="Automático",25%,IF(AI696="Manual",15%,""))</f>
        <v/>
      </c>
      <c r="AK696" s="149" t="str">
        <f t="shared" ref="AK696:AK759" si="92">IF(OR(AH696="",AJ696=""),"",AH696+AJ696)</f>
        <v/>
      </c>
      <c r="AL696" s="154" t="str">
        <f>IFERROR(IF(AND(AF695="Probabilidad",AF696="Probabilidad"),(AL695-(+AL695*AK696)),IF(AND(AF695="Impacto",AF696="Probabilidad"),(AL694-(+AL694*AK696)),IF(AF696="Impacto",AL695,""))),"")</f>
        <v/>
      </c>
      <c r="AM696" s="154" t="str">
        <f>IFERROR(IF(AND(AF695="Impacto",AF696="Impacto"),(AM695-(+AM695*AK696)),IF(AND(AF695="Probabilidad",AF696="Impacto"),(AM694-(+AM694*AK696)),IF(AF696="Probabilidad",AM695,""))),"")</f>
        <v/>
      </c>
      <c r="AN696" s="155"/>
      <c r="AO696" s="155"/>
      <c r="AP696" s="155"/>
      <c r="AQ696" s="155"/>
      <c r="AR696" s="837"/>
      <c r="AS696" s="855"/>
      <c r="AT696" s="855"/>
      <c r="AU696" s="852"/>
      <c r="AV696" s="855"/>
      <c r="AW696" s="855"/>
      <c r="AX696" s="852"/>
      <c r="AY696" s="852"/>
      <c r="AZ696" s="852"/>
      <c r="BA696" s="798"/>
      <c r="BB696" s="131"/>
      <c r="BC696" s="131"/>
      <c r="BD696" s="175" t="str">
        <f t="shared" si="86"/>
        <v/>
      </c>
      <c r="BE696" s="151"/>
      <c r="BF696" s="151"/>
      <c r="BG696" s="151"/>
      <c r="BH696" s="151"/>
      <c r="BI696" s="131"/>
      <c r="BJ696" s="131"/>
      <c r="BK696" s="131"/>
      <c r="BL696" s="131"/>
      <c r="BM696" s="157"/>
      <c r="BN696" s="157"/>
      <c r="BO696" s="157"/>
      <c r="BP696" s="157"/>
      <c r="BQ696" s="158" t="str">
        <f t="shared" si="87"/>
        <v/>
      </c>
      <c r="BR696" s="762" t="str">
        <f t="shared" si="88"/>
        <v/>
      </c>
      <c r="BS696" s="819"/>
      <c r="BT696" s="868"/>
      <c r="BU696" s="868"/>
      <c r="BV696" s="871"/>
    </row>
    <row r="697" spans="1:74" ht="15.75" thickBot="1" x14ac:dyDescent="0.3">
      <c r="A697" s="1062"/>
      <c r="B697" s="928"/>
      <c r="C697" s="1179"/>
      <c r="D697" s="1086"/>
      <c r="E697" s="1086"/>
      <c r="F697" s="834"/>
      <c r="G697" s="805"/>
      <c r="H697" s="838"/>
      <c r="I697" s="799"/>
      <c r="J697" s="841"/>
      <c r="K697" s="844"/>
      <c r="L697" s="805"/>
      <c r="M697" s="875"/>
      <c r="N697" s="805"/>
      <c r="O697" s="805"/>
      <c r="P697" s="869"/>
      <c r="Q697" s="881"/>
      <c r="R697" s="799"/>
      <c r="S697" s="1366"/>
      <c r="T697" s="799"/>
      <c r="U697" s="1366"/>
      <c r="V697" s="799"/>
      <c r="W697" s="1366"/>
      <c r="X697" s="865"/>
      <c r="Y697" s="1366"/>
      <c r="Z697" s="1366"/>
      <c r="AA697" s="853"/>
      <c r="AB697" s="164">
        <v>6</v>
      </c>
      <c r="AC697" s="162"/>
      <c r="AD697" s="162"/>
      <c r="AE697" s="162"/>
      <c r="AF697" s="177" t="str">
        <f t="shared" si="89"/>
        <v/>
      </c>
      <c r="AG697" s="165"/>
      <c r="AH697" s="763" t="str">
        <f t="shared" si="90"/>
        <v/>
      </c>
      <c r="AI697" s="165"/>
      <c r="AJ697" s="763" t="str">
        <f t="shared" si="91"/>
        <v/>
      </c>
      <c r="AK697" s="166" t="str">
        <f t="shared" si="92"/>
        <v/>
      </c>
      <c r="AL697" s="222" t="str">
        <f>IFERROR(IF(AND(AF696="Probabilidad",AF697="Probabilidad"),(AL696-(+AL696*AK697)),IF(AND(AF696="Impacto",AF697="Probabilidad"),(AL695-(+AL695*AK697)),IF(AF697="Impacto",AL696,""))),"")</f>
        <v/>
      </c>
      <c r="AM697" s="222" t="str">
        <f>IFERROR(IF(AND(AF696="Impacto",AF697="Impacto"),(AM696-(+AM696*AK697)),IF(AND(AF696="Probabilidad",AF697="Impacto"),(AM695-(+AM695*AK697)),IF(AF697="Probabilidad",AM696,""))),"")</f>
        <v/>
      </c>
      <c r="AN697" s="52"/>
      <c r="AO697" s="52"/>
      <c r="AP697" s="52"/>
      <c r="AQ697" s="52"/>
      <c r="AR697" s="838"/>
      <c r="AS697" s="856"/>
      <c r="AT697" s="856"/>
      <c r="AU697" s="853"/>
      <c r="AV697" s="856"/>
      <c r="AW697" s="856"/>
      <c r="AX697" s="853"/>
      <c r="AY697" s="853"/>
      <c r="AZ697" s="853"/>
      <c r="BA697" s="799"/>
      <c r="BB697" s="169"/>
      <c r="BC697" s="169"/>
      <c r="BD697" s="178" t="str">
        <f t="shared" si="86"/>
        <v/>
      </c>
      <c r="BE697" s="162"/>
      <c r="BF697" s="162"/>
      <c r="BG697" s="162"/>
      <c r="BH697" s="162"/>
      <c r="BI697" s="169"/>
      <c r="BJ697" s="169"/>
      <c r="BK697" s="169"/>
      <c r="BL697" s="169"/>
      <c r="BM697" s="170"/>
      <c r="BN697" s="170"/>
      <c r="BO697" s="170"/>
      <c r="BP697" s="170"/>
      <c r="BQ697" s="171" t="str">
        <f t="shared" si="87"/>
        <v/>
      </c>
      <c r="BR697" s="764" t="str">
        <f t="shared" si="88"/>
        <v/>
      </c>
      <c r="BS697" s="820"/>
      <c r="BT697" s="869"/>
      <c r="BU697" s="869"/>
      <c r="BV697" s="872"/>
    </row>
    <row r="698" spans="1:74" ht="171.75" x14ac:dyDescent="0.25">
      <c r="A698" s="1062"/>
      <c r="B698" s="928"/>
      <c r="C698" s="1179"/>
      <c r="D698" s="1086" t="s">
        <v>1533</v>
      </c>
      <c r="E698" s="1086" t="s">
        <v>1152</v>
      </c>
      <c r="F698" s="834">
        <v>14</v>
      </c>
      <c r="G698" s="803" t="s">
        <v>2301</v>
      </c>
      <c r="H698" s="836" t="s">
        <v>1376</v>
      </c>
      <c r="I698" s="797" t="s">
        <v>1344</v>
      </c>
      <c r="J698" s="839" t="s">
        <v>3085</v>
      </c>
      <c r="K698" s="842" t="s">
        <v>324</v>
      </c>
      <c r="L698" s="803" t="s">
        <v>1308</v>
      </c>
      <c r="M698" s="873" t="s">
        <v>1535</v>
      </c>
      <c r="N698" s="803" t="s">
        <v>2309</v>
      </c>
      <c r="O698" s="803" t="s">
        <v>2310</v>
      </c>
      <c r="P698" s="867" t="s">
        <v>609</v>
      </c>
      <c r="Q698" s="879" t="s">
        <v>609</v>
      </c>
      <c r="R698" s="797" t="s">
        <v>212</v>
      </c>
      <c r="S698" s="1364">
        <f>IF(R698="Muy Alta",100%,IF(R698="Alta",80%,IF(R698="Media",60%,IF(R698="Baja",40%,IF(R698="Muy Baja",20%,"")))))</f>
        <v>0.6</v>
      </c>
      <c r="T698" s="797" t="s">
        <v>328</v>
      </c>
      <c r="U698" s="1364">
        <f>IF(T698="Catastrófico",100%,IF(T698="Mayor",80%,IF(T698="Moderado",60%,IF(T698="Menor",40%,IF(T698="Leve",20%,"")))))</f>
        <v>0.2</v>
      </c>
      <c r="V698" s="797" t="s">
        <v>213</v>
      </c>
      <c r="W698" s="1364">
        <f>IF(V698="Catastrófico",100%,IF(V698="Mayor",80%,IF(V698="Moderado",60%,IF(V698="Menor",40%,IF(V698="Leve",20%,"")))))</f>
        <v>0.6</v>
      </c>
      <c r="X698" s="863" t="str">
        <f>IF(Y698=100%,"Catastrófico",IF(Y698=80%,"Mayor",IF(Y698=60%,"Moderado",IF(Y698=40%,"Menor",IF(Y698=20%,"Leve","")))))</f>
        <v>Moderado</v>
      </c>
      <c r="Y698" s="1364">
        <f>IF(AND(U698="",W698=""),"",MAX(U698,W698))</f>
        <v>0.6</v>
      </c>
      <c r="Z698" s="1364" t="str">
        <f>CONCATENATE(R698,X698)</f>
        <v>MediaModerado</v>
      </c>
      <c r="AA698" s="851" t="str">
        <f>IF(Z698="Muy AltaLeve","Alto",IF(Z698="Muy AltaMenor","Alto",IF(Z698="Muy AltaModerado","Alto",IF(Z698="Muy AltaMayor","Alto",IF(Z698="Muy AltaCatastrófico","Extremo",IF(Z698="AltaLeve","Moderado",IF(Z698="AltaMenor","Moderado",IF(Z698="AltaModerado","Alto",IF(Z698="AltaMayor","Alto",IF(Z698="AltaCatastrófico","Extremo",IF(Z698="MediaLeve","Moderado",IF(Z698="MediaMenor","Moderado",IF(Z698="MediaModerado","Moderado",IF(Z698="MediaMayor","Alto",IF(Z698="MediaCatastrófico","Extremo",IF(Z698="BajaLeve","Bajo",IF(Z698="BajaMenor","Moderado",IF(Z698="BajaModerado","Moderado",IF(Z698="BajaMayor","Alto",IF(Z698="BajaCatastrófico","Extremo",IF(Z698="Muy BajaLeve","Bajo",IF(Z698="Muy BajaMenor","Bajo",IF(Z698="Muy BajaModerado","Moderado",IF(Z698="Muy BajaMayor","Alto",IF(Z698="Muy BajaCatastrófico","Extremo","")))))))))))))))))))))))))</f>
        <v>Moderado</v>
      </c>
      <c r="AB698" s="98">
        <v>1</v>
      </c>
      <c r="AC698" s="9" t="s">
        <v>2311</v>
      </c>
      <c r="AD698" s="9">
        <v>1</v>
      </c>
      <c r="AE698" s="9" t="s">
        <v>2312</v>
      </c>
      <c r="AF698" s="100" t="str">
        <f t="shared" si="89"/>
        <v>Probabilidad</v>
      </c>
      <c r="AG698" s="10" t="s">
        <v>216</v>
      </c>
      <c r="AH698" s="759">
        <f t="shared" si="90"/>
        <v>0.25</v>
      </c>
      <c r="AI698" s="10" t="s">
        <v>217</v>
      </c>
      <c r="AJ698" s="759">
        <f t="shared" si="91"/>
        <v>0.15</v>
      </c>
      <c r="AK698" s="102">
        <f t="shared" si="92"/>
        <v>0.4</v>
      </c>
      <c r="AL698" s="101">
        <f>IFERROR(IF(AF698="Probabilidad",(S698-(+S698*AK698)),IF(AF698="Impacto",S698,"")),"")</f>
        <v>0.36</v>
      </c>
      <c r="AM698" s="101">
        <f>IFERROR(IF(AF698="Impacto",(Y698-(+Y698*AK698)),IF(AF698="Probabilidad",Y698,"")),"")</f>
        <v>0.6</v>
      </c>
      <c r="AN698" s="51" t="s">
        <v>218</v>
      </c>
      <c r="AO698" s="51" t="s">
        <v>296</v>
      </c>
      <c r="AP698" s="51" t="s">
        <v>243</v>
      </c>
      <c r="AQ698" s="51" t="s">
        <v>244</v>
      </c>
      <c r="AR698" s="866" t="s">
        <v>2313</v>
      </c>
      <c r="AS698" s="854">
        <f>S698</f>
        <v>0.6</v>
      </c>
      <c r="AT698" s="854">
        <f>IF(AL698="","",MIN(AL698:AL703))</f>
        <v>0.126</v>
      </c>
      <c r="AU698" s="851" t="str">
        <f>IFERROR(IF(AT698="","",IF(AT698&lt;=0.2,"Muy Baja",IF(AT698&lt;=0.4,"Baja",IF(AT698&lt;=0.6,"Media",IF(AT698&lt;=0.8,"Alta","Muy Alta"))))),"")</f>
        <v>Muy Baja</v>
      </c>
      <c r="AV698" s="854">
        <f>Y698</f>
        <v>0.6</v>
      </c>
      <c r="AW698" s="854">
        <f>IF(AM698="","",MIN(AM698:AM703))</f>
        <v>0.44999999999999996</v>
      </c>
      <c r="AX698" s="851" t="str">
        <f>IFERROR(IF(AW698="","",IF(AW698&lt;=0.2,"Leve",IF(AW698&lt;=0.4,"Menor",IF(AW698&lt;=0.6,"Moderado",IF(AW698&lt;=0.8,"Mayor","Catastrófico"))))),"")</f>
        <v>Moderado</v>
      </c>
      <c r="AY698" s="851" t="str">
        <f>AA698</f>
        <v>Moderado</v>
      </c>
      <c r="AZ698" s="851" t="str">
        <f>IFERROR(IF(OR(AND(AU698="Muy Baja",AX698="Leve"),AND(AU698="Muy Baja",AX698="Menor"),AND(AU698="Baja",AX698="Leve")),"Bajo",IF(OR(AND(AU698="Muy baja",AX698="Moderado"),AND(AU698="Baja",AX698="Menor"),AND(AU698="Baja",AX698="Moderado"),AND(AU698="Media",AX698="Leve"),AND(AU698="Media",AX698="Menor"),AND(AU698="Media",AX698="Moderado"),AND(AU698="Alta",AX698="Leve"),AND(AU698="Alta",AX698="Menor")),"Moderado",IF(OR(AND(AU698="Muy Baja",AX698="Mayor"),AND(AU698="Baja",AX698="Mayor"),AND(AU698="Media",AX698="Mayor"),AND(AU698="Alta",AX698="Moderado"),AND(AU698="Alta",AX698="Mayor"),AND(AU698="Muy Alta",AX698="Leve"),AND(AU698="Muy Alta",AX698="Menor"),AND(AU698="Muy Alta",AX698="Moderado"),AND(AU698="Muy Alta",AX698="Mayor")),"Alto",IF(OR(AND(AU698="Muy Baja",AX698="Catastrófico"),AND(AU698="Baja",AX698="Catastrófico"),AND(AU698="Media",AX698="Catastrófico"),AND(AU698="Alta",AX698="Catastrófico"),AND(AU698="Muy Alta",AX698="Catastrófico")),"Extremo","")))),"")</f>
        <v>Moderado</v>
      </c>
      <c r="BA698" s="797" t="s">
        <v>223</v>
      </c>
      <c r="BB698" s="47" t="s">
        <v>2314</v>
      </c>
      <c r="BC698" s="47" t="s">
        <v>2228</v>
      </c>
      <c r="BD698" s="104">
        <f t="shared" si="86"/>
        <v>12</v>
      </c>
      <c r="BE698" s="9">
        <v>3</v>
      </c>
      <c r="BF698" s="9">
        <v>3</v>
      </c>
      <c r="BG698" s="9">
        <v>3</v>
      </c>
      <c r="BH698" s="9">
        <v>3</v>
      </c>
      <c r="BI698" s="47" t="s">
        <v>1885</v>
      </c>
      <c r="BJ698" s="47" t="s">
        <v>2315</v>
      </c>
      <c r="BK698" s="47" t="s">
        <v>2944</v>
      </c>
      <c r="BL698" s="47" t="s">
        <v>2945</v>
      </c>
      <c r="BM698" s="49">
        <v>3</v>
      </c>
      <c r="BN698" s="49"/>
      <c r="BO698" s="49"/>
      <c r="BP698" s="49"/>
      <c r="BQ698" s="105">
        <f t="shared" si="87"/>
        <v>3</v>
      </c>
      <c r="BR698" s="761">
        <f t="shared" si="88"/>
        <v>0.25</v>
      </c>
      <c r="BS698" s="818" t="s">
        <v>609</v>
      </c>
      <c r="BT698" s="867" t="s">
        <v>2901</v>
      </c>
      <c r="BU698" s="867" t="s">
        <v>609</v>
      </c>
      <c r="BV698" s="870" t="s">
        <v>609</v>
      </c>
    </row>
    <row r="699" spans="1:74" ht="171.75" x14ac:dyDescent="0.25">
      <c r="A699" s="1062"/>
      <c r="B699" s="928"/>
      <c r="C699" s="1179"/>
      <c r="D699" s="1086"/>
      <c r="E699" s="1086"/>
      <c r="F699" s="834"/>
      <c r="G699" s="804"/>
      <c r="H699" s="837"/>
      <c r="I699" s="798"/>
      <c r="J699" s="840"/>
      <c r="K699" s="843"/>
      <c r="L699" s="804"/>
      <c r="M699" s="874"/>
      <c r="N699" s="804"/>
      <c r="O699" s="804"/>
      <c r="P699" s="868"/>
      <c r="Q699" s="880"/>
      <c r="R699" s="798"/>
      <c r="S699" s="1365"/>
      <c r="T699" s="798"/>
      <c r="U699" s="1365"/>
      <c r="V699" s="798"/>
      <c r="W699" s="1365"/>
      <c r="X699" s="864"/>
      <c r="Y699" s="1365"/>
      <c r="Z699" s="1365"/>
      <c r="AA699" s="852"/>
      <c r="AB699" s="152">
        <v>2</v>
      </c>
      <c r="AC699" s="151" t="s">
        <v>2316</v>
      </c>
      <c r="AD699" s="151">
        <v>1</v>
      </c>
      <c r="AE699" s="151" t="s">
        <v>2317</v>
      </c>
      <c r="AF699" s="147" t="str">
        <f t="shared" si="89"/>
        <v>Impacto</v>
      </c>
      <c r="AG699" s="153" t="s">
        <v>267</v>
      </c>
      <c r="AH699" s="760">
        <f t="shared" si="90"/>
        <v>0.1</v>
      </c>
      <c r="AI699" s="153" t="s">
        <v>217</v>
      </c>
      <c r="AJ699" s="760">
        <f t="shared" si="91"/>
        <v>0.15</v>
      </c>
      <c r="AK699" s="149">
        <f t="shared" si="92"/>
        <v>0.25</v>
      </c>
      <c r="AL699" s="154">
        <f>IFERROR(IF(AND(AF698="Probabilidad",AF699="Probabilidad"),(AL698-(+AL698*AK699)),IF(AF699="Probabilidad",(S698-(+S698*AK699)),IF(AF699="Impacto",AL698,""))),"")</f>
        <v>0.36</v>
      </c>
      <c r="AM699" s="154">
        <f>IFERROR(IF(AND(AF698="Impacto",AF699="Impacto"),(AM698-(+AM698*AK699)),IF(AF699="Impacto",(Y698-(Y698*AK699)),IF(AF699="Probabilidad",AM698,""))),"")</f>
        <v>0.44999999999999996</v>
      </c>
      <c r="AN699" s="155" t="s">
        <v>218</v>
      </c>
      <c r="AO699" s="155" t="s">
        <v>296</v>
      </c>
      <c r="AP699" s="155" t="s">
        <v>243</v>
      </c>
      <c r="AQ699" s="155" t="s">
        <v>221</v>
      </c>
      <c r="AR699" s="837"/>
      <c r="AS699" s="855"/>
      <c r="AT699" s="855"/>
      <c r="AU699" s="852"/>
      <c r="AV699" s="855"/>
      <c r="AW699" s="855"/>
      <c r="AX699" s="852"/>
      <c r="AY699" s="852"/>
      <c r="AZ699" s="852"/>
      <c r="BA699" s="798"/>
      <c r="BB699" s="131"/>
      <c r="BC699" s="131"/>
      <c r="BD699" s="175" t="str">
        <f t="shared" si="86"/>
        <v/>
      </c>
      <c r="BE699" s="151"/>
      <c r="BF699" s="151"/>
      <c r="BG699" s="151"/>
      <c r="BH699" s="151"/>
      <c r="BI699" s="131"/>
      <c r="BJ699" s="131"/>
      <c r="BK699" s="131"/>
      <c r="BL699" s="131"/>
      <c r="BM699" s="157"/>
      <c r="BN699" s="157"/>
      <c r="BO699" s="157"/>
      <c r="BP699" s="157"/>
      <c r="BQ699" s="158" t="str">
        <f t="shared" si="87"/>
        <v/>
      </c>
      <c r="BR699" s="762" t="str">
        <f t="shared" si="88"/>
        <v/>
      </c>
      <c r="BS699" s="819"/>
      <c r="BT699" s="868"/>
      <c r="BU699" s="868"/>
      <c r="BV699" s="871"/>
    </row>
    <row r="700" spans="1:74" ht="145.5" x14ac:dyDescent="0.25">
      <c r="A700" s="1062"/>
      <c r="B700" s="928"/>
      <c r="C700" s="1179"/>
      <c r="D700" s="1086"/>
      <c r="E700" s="1086"/>
      <c r="F700" s="834"/>
      <c r="G700" s="804"/>
      <c r="H700" s="837"/>
      <c r="I700" s="798"/>
      <c r="J700" s="840"/>
      <c r="K700" s="843"/>
      <c r="L700" s="804"/>
      <c r="M700" s="874"/>
      <c r="N700" s="804"/>
      <c r="O700" s="804"/>
      <c r="P700" s="868"/>
      <c r="Q700" s="880"/>
      <c r="R700" s="798"/>
      <c r="S700" s="1365"/>
      <c r="T700" s="798"/>
      <c r="U700" s="1365"/>
      <c r="V700" s="798"/>
      <c r="W700" s="1365"/>
      <c r="X700" s="864"/>
      <c r="Y700" s="1365"/>
      <c r="Z700" s="1365"/>
      <c r="AA700" s="852"/>
      <c r="AB700" s="152">
        <v>3</v>
      </c>
      <c r="AC700" s="303" t="s">
        <v>2318</v>
      </c>
      <c r="AD700" s="151">
        <v>1</v>
      </c>
      <c r="AE700" s="151" t="s">
        <v>1552</v>
      </c>
      <c r="AF700" s="147" t="str">
        <f t="shared" si="89"/>
        <v>Probabilidad</v>
      </c>
      <c r="AG700" s="153" t="s">
        <v>216</v>
      </c>
      <c r="AH700" s="760">
        <f t="shared" si="90"/>
        <v>0.25</v>
      </c>
      <c r="AI700" s="153" t="s">
        <v>814</v>
      </c>
      <c r="AJ700" s="760">
        <f t="shared" si="91"/>
        <v>0.25</v>
      </c>
      <c r="AK700" s="149">
        <f t="shared" si="92"/>
        <v>0.5</v>
      </c>
      <c r="AL700" s="154">
        <f>IFERROR(IF(AND(AF699="Probabilidad",AF700="Probabilidad"),(AL699-(+AL699*AK700)),IF(AND(AF699="Impacto",AF700="Probabilidad"),(AL698-(+AL698*AK700)),IF(AF700="Impacto",AL699,""))),"")</f>
        <v>0.18</v>
      </c>
      <c r="AM700" s="154">
        <f>IFERROR(IF(AND(AF699="Impacto",AF700="Impacto"),(AM699-(+AM699*AK700)),IF(AND(AF699="Probabilidad",AF700="Impacto"),(AM698-(+AM698*AK700)),IF(AF700="Probabilidad",AM699,""))),"")</f>
        <v>0.44999999999999996</v>
      </c>
      <c r="AN700" s="155" t="s">
        <v>218</v>
      </c>
      <c r="AO700" s="155" t="s">
        <v>475</v>
      </c>
      <c r="AP700" s="155" t="s">
        <v>243</v>
      </c>
      <c r="AQ700" s="155" t="s">
        <v>221</v>
      </c>
      <c r="AR700" s="837"/>
      <c r="AS700" s="855"/>
      <c r="AT700" s="855"/>
      <c r="AU700" s="852"/>
      <c r="AV700" s="855"/>
      <c r="AW700" s="855"/>
      <c r="AX700" s="852"/>
      <c r="AY700" s="852"/>
      <c r="AZ700" s="852"/>
      <c r="BA700" s="798"/>
      <c r="BB700" s="131"/>
      <c r="BC700" s="131"/>
      <c r="BD700" s="175" t="str">
        <f t="shared" si="86"/>
        <v/>
      </c>
      <c r="BE700" s="151"/>
      <c r="BF700" s="151"/>
      <c r="BG700" s="151"/>
      <c r="BH700" s="151"/>
      <c r="BI700" s="131"/>
      <c r="BJ700" s="131"/>
      <c r="BK700" s="131"/>
      <c r="BL700" s="131"/>
      <c r="BM700" s="157"/>
      <c r="BN700" s="157"/>
      <c r="BO700" s="157"/>
      <c r="BP700" s="157"/>
      <c r="BQ700" s="158" t="str">
        <f t="shared" si="87"/>
        <v/>
      </c>
      <c r="BR700" s="762" t="str">
        <f t="shared" si="88"/>
        <v/>
      </c>
      <c r="BS700" s="819"/>
      <c r="BT700" s="868"/>
      <c r="BU700" s="868"/>
      <c r="BV700" s="871"/>
    </row>
    <row r="701" spans="1:74" ht="120" x14ac:dyDescent="0.25">
      <c r="A701" s="1062"/>
      <c r="B701" s="928"/>
      <c r="C701" s="1179"/>
      <c r="D701" s="1086"/>
      <c r="E701" s="1086"/>
      <c r="F701" s="834"/>
      <c r="G701" s="804"/>
      <c r="H701" s="837"/>
      <c r="I701" s="798"/>
      <c r="J701" s="840"/>
      <c r="K701" s="843"/>
      <c r="L701" s="804"/>
      <c r="M701" s="874"/>
      <c r="N701" s="804"/>
      <c r="O701" s="804"/>
      <c r="P701" s="868"/>
      <c r="Q701" s="880"/>
      <c r="R701" s="798"/>
      <c r="S701" s="1365"/>
      <c r="T701" s="798"/>
      <c r="U701" s="1365"/>
      <c r="V701" s="798"/>
      <c r="W701" s="1365"/>
      <c r="X701" s="864"/>
      <c r="Y701" s="1365"/>
      <c r="Z701" s="1365"/>
      <c r="AA701" s="852"/>
      <c r="AB701" s="152">
        <v>4</v>
      </c>
      <c r="AC701" s="303" t="s">
        <v>1709</v>
      </c>
      <c r="AD701" s="151">
        <v>1</v>
      </c>
      <c r="AE701" s="151" t="s">
        <v>1710</v>
      </c>
      <c r="AF701" s="147" t="str">
        <f t="shared" si="89"/>
        <v>Probabilidad</v>
      </c>
      <c r="AG701" s="153" t="s">
        <v>286</v>
      </c>
      <c r="AH701" s="760">
        <f t="shared" si="90"/>
        <v>0.15</v>
      </c>
      <c r="AI701" s="153" t="s">
        <v>217</v>
      </c>
      <c r="AJ701" s="760">
        <f t="shared" si="91"/>
        <v>0.15</v>
      </c>
      <c r="AK701" s="149">
        <f t="shared" si="92"/>
        <v>0.3</v>
      </c>
      <c r="AL701" s="154">
        <f>IFERROR(IF(AND(AF700="Probabilidad",AF701="Probabilidad"),(AL700-(+AL700*AK701)),IF(AND(AF700="Impacto",AF701="Probabilidad"),(AL699-(+AL699*AK701)),IF(AF701="Impacto",AL700,""))),"")</f>
        <v>0.126</v>
      </c>
      <c r="AM701" s="154">
        <f>IFERROR(IF(AND(AF700="Impacto",AF701="Impacto"),(AM700-(+AM700*AK701)),IF(AND(AF700="Probabilidad",AF701="Impacto"),(AM699-(+AM699*AK701)),IF(AF701="Probabilidad",AM700,""))),"")</f>
        <v>0.44999999999999996</v>
      </c>
      <c r="AN701" s="155" t="s">
        <v>952</v>
      </c>
      <c r="AO701" s="155" t="s">
        <v>247</v>
      </c>
      <c r="AP701" s="155" t="s">
        <v>243</v>
      </c>
      <c r="AQ701" s="155" t="s">
        <v>221</v>
      </c>
      <c r="AR701" s="837"/>
      <c r="AS701" s="855"/>
      <c r="AT701" s="855"/>
      <c r="AU701" s="852"/>
      <c r="AV701" s="855"/>
      <c r="AW701" s="855"/>
      <c r="AX701" s="852"/>
      <c r="AY701" s="852"/>
      <c r="AZ701" s="852"/>
      <c r="BA701" s="798"/>
      <c r="BB701" s="131"/>
      <c r="BC701" s="131"/>
      <c r="BD701" s="175" t="str">
        <f t="shared" si="86"/>
        <v/>
      </c>
      <c r="BE701" s="151"/>
      <c r="BF701" s="151"/>
      <c r="BG701" s="151"/>
      <c r="BH701" s="151"/>
      <c r="BI701" s="131"/>
      <c r="BJ701" s="131"/>
      <c r="BK701" s="131"/>
      <c r="BL701" s="131"/>
      <c r="BM701" s="157"/>
      <c r="BN701" s="157"/>
      <c r="BO701" s="157"/>
      <c r="BP701" s="157"/>
      <c r="BQ701" s="158" t="str">
        <f t="shared" si="87"/>
        <v/>
      </c>
      <c r="BR701" s="762" t="str">
        <f t="shared" si="88"/>
        <v/>
      </c>
      <c r="BS701" s="819"/>
      <c r="BT701" s="868"/>
      <c r="BU701" s="868"/>
      <c r="BV701" s="871"/>
    </row>
    <row r="702" spans="1:74" x14ac:dyDescent="0.25">
      <c r="A702" s="1062"/>
      <c r="B702" s="928"/>
      <c r="C702" s="1179"/>
      <c r="D702" s="1086"/>
      <c r="E702" s="1086"/>
      <c r="F702" s="834"/>
      <c r="G702" s="804"/>
      <c r="H702" s="837"/>
      <c r="I702" s="798"/>
      <c r="J702" s="840"/>
      <c r="K702" s="843"/>
      <c r="L702" s="804"/>
      <c r="M702" s="874"/>
      <c r="N702" s="804"/>
      <c r="O702" s="804"/>
      <c r="P702" s="868"/>
      <c r="Q702" s="880"/>
      <c r="R702" s="798"/>
      <c r="S702" s="1365"/>
      <c r="T702" s="798"/>
      <c r="U702" s="1365"/>
      <c r="V702" s="798"/>
      <c r="W702" s="1365"/>
      <c r="X702" s="864"/>
      <c r="Y702" s="1365"/>
      <c r="Z702" s="1365"/>
      <c r="AA702" s="852"/>
      <c r="AB702" s="152">
        <v>5</v>
      </c>
      <c r="AC702" s="151"/>
      <c r="AD702" s="151"/>
      <c r="AE702" s="151"/>
      <c r="AF702" s="147" t="str">
        <f t="shared" si="89"/>
        <v/>
      </c>
      <c r="AG702" s="153"/>
      <c r="AH702" s="760" t="str">
        <f t="shared" si="90"/>
        <v/>
      </c>
      <c r="AI702" s="153"/>
      <c r="AJ702" s="760" t="str">
        <f t="shared" si="91"/>
        <v/>
      </c>
      <c r="AK702" s="149" t="str">
        <f t="shared" si="92"/>
        <v/>
      </c>
      <c r="AL702" s="154" t="str">
        <f>IFERROR(IF(AND(AF701="Probabilidad",AF702="Probabilidad"),(AL701-(+AL701*AK702)),IF(AND(AF701="Impacto",AF702="Probabilidad"),(AL700-(+AL700*AK702)),IF(AF702="Impacto",AL701,""))),"")</f>
        <v/>
      </c>
      <c r="AM702" s="154" t="str">
        <f>IFERROR(IF(AND(AF701="Impacto",AF702="Impacto"),(AM701-(+AM701*AK702)),IF(AND(AF701="Probabilidad",AF702="Impacto"),(AM700-(+AM700*AK702)),IF(AF702="Probabilidad",AM701,""))),"")</f>
        <v/>
      </c>
      <c r="AN702" s="155"/>
      <c r="AO702" s="155"/>
      <c r="AP702" s="155"/>
      <c r="AQ702" s="155"/>
      <c r="AR702" s="837"/>
      <c r="AS702" s="855"/>
      <c r="AT702" s="855"/>
      <c r="AU702" s="852"/>
      <c r="AV702" s="855"/>
      <c r="AW702" s="855"/>
      <c r="AX702" s="852"/>
      <c r="AY702" s="852"/>
      <c r="AZ702" s="852"/>
      <c r="BA702" s="798"/>
      <c r="BB702" s="131"/>
      <c r="BC702" s="131"/>
      <c r="BD702" s="175" t="str">
        <f t="shared" si="86"/>
        <v/>
      </c>
      <c r="BE702" s="151"/>
      <c r="BF702" s="151"/>
      <c r="BG702" s="151"/>
      <c r="BH702" s="151"/>
      <c r="BI702" s="131"/>
      <c r="BJ702" s="131"/>
      <c r="BK702" s="131"/>
      <c r="BL702" s="131"/>
      <c r="BM702" s="157"/>
      <c r="BN702" s="157"/>
      <c r="BO702" s="157"/>
      <c r="BP702" s="157"/>
      <c r="BQ702" s="158" t="str">
        <f t="shared" si="87"/>
        <v/>
      </c>
      <c r="BR702" s="762" t="str">
        <f t="shared" si="88"/>
        <v/>
      </c>
      <c r="BS702" s="819"/>
      <c r="BT702" s="868"/>
      <c r="BU702" s="868"/>
      <c r="BV702" s="871"/>
    </row>
    <row r="703" spans="1:74" ht="15.75" thickBot="1" x14ac:dyDescent="0.3">
      <c r="A703" s="1062"/>
      <c r="B703" s="928"/>
      <c r="C703" s="1179"/>
      <c r="D703" s="1086"/>
      <c r="E703" s="1086"/>
      <c r="F703" s="834"/>
      <c r="G703" s="805"/>
      <c r="H703" s="838"/>
      <c r="I703" s="799"/>
      <c r="J703" s="841"/>
      <c r="K703" s="844"/>
      <c r="L703" s="805"/>
      <c r="M703" s="875"/>
      <c r="N703" s="805"/>
      <c r="O703" s="805"/>
      <c r="P703" s="869"/>
      <c r="Q703" s="881"/>
      <c r="R703" s="799"/>
      <c r="S703" s="1366"/>
      <c r="T703" s="799"/>
      <c r="U703" s="1366"/>
      <c r="V703" s="799"/>
      <c r="W703" s="1366"/>
      <c r="X703" s="865"/>
      <c r="Y703" s="1366"/>
      <c r="Z703" s="1366"/>
      <c r="AA703" s="853"/>
      <c r="AB703" s="164">
        <v>6</v>
      </c>
      <c r="AC703" s="162"/>
      <c r="AD703" s="162"/>
      <c r="AE703" s="162"/>
      <c r="AF703" s="177" t="str">
        <f t="shared" si="89"/>
        <v/>
      </c>
      <c r="AG703" s="165"/>
      <c r="AH703" s="763" t="str">
        <f t="shared" si="90"/>
        <v/>
      </c>
      <c r="AI703" s="165"/>
      <c r="AJ703" s="763" t="str">
        <f t="shared" si="91"/>
        <v/>
      </c>
      <c r="AK703" s="166" t="str">
        <f t="shared" si="92"/>
        <v/>
      </c>
      <c r="AL703" s="222" t="str">
        <f>IFERROR(IF(AND(AF702="Probabilidad",AF703="Probabilidad"),(AL702-(+AL702*AK703)),IF(AND(AF702="Impacto",AF703="Probabilidad"),(AL701-(+AL701*AK703)),IF(AF703="Impacto",AL702,""))),"")</f>
        <v/>
      </c>
      <c r="AM703" s="222" t="str">
        <f>IFERROR(IF(AND(AF702="Impacto",AF703="Impacto"),(AM702-(+AM702*AK703)),IF(AND(AF702="Probabilidad",AF703="Impacto"),(AM701-(+AM701*AK703)),IF(AF703="Probabilidad",AM702,""))),"")</f>
        <v/>
      </c>
      <c r="AN703" s="52"/>
      <c r="AO703" s="52"/>
      <c r="AP703" s="52"/>
      <c r="AQ703" s="52"/>
      <c r="AR703" s="838"/>
      <c r="AS703" s="856"/>
      <c r="AT703" s="856"/>
      <c r="AU703" s="853"/>
      <c r="AV703" s="856"/>
      <c r="AW703" s="856"/>
      <c r="AX703" s="853"/>
      <c r="AY703" s="853"/>
      <c r="AZ703" s="853"/>
      <c r="BA703" s="799"/>
      <c r="BB703" s="169"/>
      <c r="BC703" s="169"/>
      <c r="BD703" s="178" t="str">
        <f t="shared" si="86"/>
        <v/>
      </c>
      <c r="BE703" s="162"/>
      <c r="BF703" s="162"/>
      <c r="BG703" s="162"/>
      <c r="BH703" s="162"/>
      <c r="BI703" s="169"/>
      <c r="BJ703" s="169"/>
      <c r="BK703" s="169"/>
      <c r="BL703" s="169"/>
      <c r="BM703" s="170"/>
      <c r="BN703" s="170"/>
      <c r="BO703" s="170"/>
      <c r="BP703" s="170"/>
      <c r="BQ703" s="171" t="str">
        <f t="shared" si="87"/>
        <v/>
      </c>
      <c r="BR703" s="764" t="str">
        <f t="shared" si="88"/>
        <v/>
      </c>
      <c r="BS703" s="820"/>
      <c r="BT703" s="869"/>
      <c r="BU703" s="869"/>
      <c r="BV703" s="872"/>
    </row>
    <row r="704" spans="1:74" ht="171.75" x14ac:dyDescent="0.25">
      <c r="A704" s="1062"/>
      <c r="B704" s="928"/>
      <c r="C704" s="1179"/>
      <c r="D704" s="1086" t="s">
        <v>1533</v>
      </c>
      <c r="E704" s="1086" t="s">
        <v>1152</v>
      </c>
      <c r="F704" s="834">
        <v>15</v>
      </c>
      <c r="G704" s="803" t="s">
        <v>2319</v>
      </c>
      <c r="H704" s="836" t="s">
        <v>1376</v>
      </c>
      <c r="I704" s="797" t="s">
        <v>1347</v>
      </c>
      <c r="J704" s="839" t="s">
        <v>3086</v>
      </c>
      <c r="K704" s="842" t="s">
        <v>324</v>
      </c>
      <c r="L704" s="803" t="s">
        <v>618</v>
      </c>
      <c r="M704" s="873" t="s">
        <v>1535</v>
      </c>
      <c r="N704" s="803" t="s">
        <v>2320</v>
      </c>
      <c r="O704" s="803" t="s">
        <v>2321</v>
      </c>
      <c r="P704" s="867" t="s">
        <v>609</v>
      </c>
      <c r="Q704" s="879" t="s">
        <v>609</v>
      </c>
      <c r="R704" s="797" t="s">
        <v>252</v>
      </c>
      <c r="S704" s="1364">
        <f>IF(R704="Muy Alta",100%,IF(R704="Alta",80%,IF(R704="Media",60%,IF(R704="Baja",40%,IF(R704="Muy Baja",20%,"")))))</f>
        <v>0.4</v>
      </c>
      <c r="T704" s="797" t="s">
        <v>328</v>
      </c>
      <c r="U704" s="1364">
        <f>IF(T704="Catastrófico",100%,IF(T704="Mayor",80%,IF(T704="Moderado",60%,IF(T704="Menor",40%,IF(T704="Leve",20%,"")))))</f>
        <v>0.2</v>
      </c>
      <c r="V704" s="797" t="s">
        <v>213</v>
      </c>
      <c r="W704" s="1364">
        <f>IF(V704="Catastrófico",100%,IF(V704="Mayor",80%,IF(V704="Moderado",60%,IF(V704="Menor",40%,IF(V704="Leve",20%,"")))))</f>
        <v>0.6</v>
      </c>
      <c r="X704" s="863" t="str">
        <f>IF(Y704=100%,"Catastrófico",IF(Y704=80%,"Mayor",IF(Y704=60%,"Moderado",IF(Y704=40%,"Menor",IF(Y704=20%,"Leve","")))))</f>
        <v>Moderado</v>
      </c>
      <c r="Y704" s="1364">
        <f>IF(AND(U704="",W704=""),"",MAX(U704,W704))</f>
        <v>0.6</v>
      </c>
      <c r="Z704" s="1364" t="str">
        <f>CONCATENATE(R704,X704)</f>
        <v>BajaModerado</v>
      </c>
      <c r="AA704" s="851" t="str">
        <f>IF(Z704="Muy AltaLeve","Alto",IF(Z704="Muy AltaMenor","Alto",IF(Z704="Muy AltaModerado","Alto",IF(Z704="Muy AltaMayor","Alto",IF(Z704="Muy AltaCatastrófico","Extremo",IF(Z704="AltaLeve","Moderado",IF(Z704="AltaMenor","Moderado",IF(Z704="AltaModerado","Alto",IF(Z704="AltaMayor","Alto",IF(Z704="AltaCatastrófico","Extremo",IF(Z704="MediaLeve","Moderado",IF(Z704="MediaMenor","Moderado",IF(Z704="MediaModerado","Moderado",IF(Z704="MediaMayor","Alto",IF(Z704="MediaCatastrófico","Extremo",IF(Z704="BajaLeve","Bajo",IF(Z704="BajaMenor","Moderado",IF(Z704="BajaModerado","Moderado",IF(Z704="BajaMayor","Alto",IF(Z704="BajaCatastrófico","Extremo",IF(Z704="Muy BajaLeve","Bajo",IF(Z704="Muy BajaMenor","Bajo",IF(Z704="Muy BajaModerado","Moderado",IF(Z704="Muy BajaMayor","Alto",IF(Z704="Muy BajaCatastrófico","Extremo","")))))))))))))))))))))))))</f>
        <v>Moderado</v>
      </c>
      <c r="AB704" s="98">
        <v>1</v>
      </c>
      <c r="AC704" s="9" t="s">
        <v>2322</v>
      </c>
      <c r="AD704" s="9">
        <v>1</v>
      </c>
      <c r="AE704" s="9" t="s">
        <v>2308</v>
      </c>
      <c r="AF704" s="100" t="str">
        <f t="shared" si="89"/>
        <v>Probabilidad</v>
      </c>
      <c r="AG704" s="10" t="s">
        <v>216</v>
      </c>
      <c r="AH704" s="759">
        <f t="shared" si="90"/>
        <v>0.25</v>
      </c>
      <c r="AI704" s="10" t="s">
        <v>217</v>
      </c>
      <c r="AJ704" s="759">
        <f t="shared" si="91"/>
        <v>0.15</v>
      </c>
      <c r="AK704" s="102">
        <f t="shared" si="92"/>
        <v>0.4</v>
      </c>
      <c r="AL704" s="101">
        <f>IFERROR(IF(AF704="Probabilidad",(S704-(+S704*AK704)),IF(AF704="Impacto",S704,"")),"")</f>
        <v>0.24</v>
      </c>
      <c r="AM704" s="101">
        <f>IFERROR(IF(AF704="Impacto",(Y704-(+Y704*AK704)),IF(AF704="Probabilidad",Y704,"")),"")</f>
        <v>0.6</v>
      </c>
      <c r="AN704" s="51" t="s">
        <v>218</v>
      </c>
      <c r="AO704" s="51" t="s">
        <v>296</v>
      </c>
      <c r="AP704" s="51" t="s">
        <v>243</v>
      </c>
      <c r="AQ704" s="51" t="s">
        <v>221</v>
      </c>
      <c r="AR704" s="866" t="s">
        <v>2313</v>
      </c>
      <c r="AS704" s="854">
        <f>S704</f>
        <v>0.4</v>
      </c>
      <c r="AT704" s="854">
        <f>IF(AL704="","",MIN(AL704:AL709))</f>
        <v>0.12</v>
      </c>
      <c r="AU704" s="851" t="str">
        <f>IFERROR(IF(AT704="","",IF(AT704&lt;=0.2,"Muy Baja",IF(AT704&lt;=0.4,"Baja",IF(AT704&lt;=0.6,"Media",IF(AT704&lt;=0.8,"Alta","Muy Alta"))))),"")</f>
        <v>Muy Baja</v>
      </c>
      <c r="AV704" s="854">
        <f>Y704</f>
        <v>0.6</v>
      </c>
      <c r="AW704" s="854">
        <f>IF(AM704="","",MIN(AM704:AM709))</f>
        <v>0.39</v>
      </c>
      <c r="AX704" s="851" t="str">
        <f>IFERROR(IF(AW704="","",IF(AW704&lt;=0.2,"Leve",IF(AW704&lt;=0.4,"Menor",IF(AW704&lt;=0.6,"Moderado",IF(AW704&lt;=0.8,"Mayor","Catastrófico"))))),"")</f>
        <v>Menor</v>
      </c>
      <c r="AY704" s="851" t="str">
        <f>AA704</f>
        <v>Moderado</v>
      </c>
      <c r="AZ704" s="851" t="str">
        <f>IFERROR(IF(OR(AND(AU704="Muy Baja",AX704="Leve"),AND(AU704="Muy Baja",AX704="Menor"),AND(AU704="Baja",AX704="Leve")),"Bajo",IF(OR(AND(AU704="Muy baja",AX704="Moderado"),AND(AU704="Baja",AX704="Menor"),AND(AU704="Baja",AX704="Moderado"),AND(AU704="Media",AX704="Leve"),AND(AU704="Media",AX704="Menor"),AND(AU704="Media",AX704="Moderado"),AND(AU704="Alta",AX704="Leve"),AND(AU704="Alta",AX704="Menor")),"Moderado",IF(OR(AND(AU704="Muy Baja",AX704="Mayor"),AND(AU704="Baja",AX704="Mayor"),AND(AU704="Media",AX704="Mayor"),AND(AU704="Alta",AX704="Moderado"),AND(AU704="Alta",AX704="Mayor"),AND(AU704="Muy Alta",AX704="Leve"),AND(AU704="Muy Alta",AX704="Menor"),AND(AU704="Muy Alta",AX704="Moderado"),AND(AU704="Muy Alta",AX704="Mayor")),"Alto",IF(OR(AND(AU704="Muy Baja",AX704="Catastrófico"),AND(AU704="Baja",AX704="Catastrófico"),AND(AU704="Media",AX704="Catastrófico"),AND(AU704="Alta",AX704="Catastrófico"),AND(AU704="Muy Alta",AX704="Catastrófico")),"Extremo","")))),"")</f>
        <v>Bajo</v>
      </c>
      <c r="BA704" s="797" t="s">
        <v>257</v>
      </c>
      <c r="BB704" s="47"/>
      <c r="BC704" s="47"/>
      <c r="BD704" s="104" t="str">
        <f t="shared" si="86"/>
        <v/>
      </c>
      <c r="BE704" s="9"/>
      <c r="BF704" s="9"/>
      <c r="BG704" s="9"/>
      <c r="BH704" s="9"/>
      <c r="BI704" s="47"/>
      <c r="BJ704" s="47"/>
      <c r="BK704" s="47"/>
      <c r="BL704" s="47"/>
      <c r="BM704" s="49"/>
      <c r="BN704" s="49"/>
      <c r="BO704" s="49"/>
      <c r="BP704" s="49"/>
      <c r="BQ704" s="105" t="str">
        <f t="shared" si="87"/>
        <v/>
      </c>
      <c r="BR704" s="761" t="str">
        <f t="shared" si="88"/>
        <v/>
      </c>
      <c r="BS704" s="818" t="s">
        <v>609</v>
      </c>
      <c r="BT704" s="867" t="s">
        <v>2901</v>
      </c>
      <c r="BU704" s="867" t="s">
        <v>609</v>
      </c>
      <c r="BV704" s="870" t="s">
        <v>609</v>
      </c>
    </row>
    <row r="705" spans="1:74" ht="145.5" x14ac:dyDescent="0.25">
      <c r="A705" s="1062"/>
      <c r="B705" s="928"/>
      <c r="C705" s="1179"/>
      <c r="D705" s="1086"/>
      <c r="E705" s="1086"/>
      <c r="F705" s="834"/>
      <c r="G705" s="804"/>
      <c r="H705" s="837"/>
      <c r="I705" s="798"/>
      <c r="J705" s="840"/>
      <c r="K705" s="843"/>
      <c r="L705" s="804"/>
      <c r="M705" s="874"/>
      <c r="N705" s="804"/>
      <c r="O705" s="804"/>
      <c r="P705" s="868"/>
      <c r="Q705" s="880"/>
      <c r="R705" s="798"/>
      <c r="S705" s="1365"/>
      <c r="T705" s="798"/>
      <c r="U705" s="1365"/>
      <c r="V705" s="798"/>
      <c r="W705" s="1365"/>
      <c r="X705" s="864"/>
      <c r="Y705" s="1365"/>
      <c r="Z705" s="1365"/>
      <c r="AA705" s="852"/>
      <c r="AB705" s="152">
        <v>2</v>
      </c>
      <c r="AC705" s="151" t="s">
        <v>1730</v>
      </c>
      <c r="AD705" s="151">
        <v>2</v>
      </c>
      <c r="AE705" s="151" t="s">
        <v>1552</v>
      </c>
      <c r="AF705" s="147" t="str">
        <f t="shared" si="89"/>
        <v>Probabilidad</v>
      </c>
      <c r="AG705" s="153" t="s">
        <v>216</v>
      </c>
      <c r="AH705" s="760">
        <f t="shared" si="90"/>
        <v>0.25</v>
      </c>
      <c r="AI705" s="153" t="s">
        <v>814</v>
      </c>
      <c r="AJ705" s="760">
        <f t="shared" si="91"/>
        <v>0.25</v>
      </c>
      <c r="AK705" s="149">
        <f t="shared" si="92"/>
        <v>0.5</v>
      </c>
      <c r="AL705" s="154">
        <f>IFERROR(IF(AND(AF704="Probabilidad",AF705="Probabilidad"),(AL704-(+AL704*AK705)),IF(AF705="Probabilidad",(S704-(+S704*AK705)),IF(AF705="Impacto",AL704,""))),"")</f>
        <v>0.12</v>
      </c>
      <c r="AM705" s="154">
        <f>IFERROR(IF(AND(AF704="Impacto",AF705="Impacto"),(AM704-(+AM704*AK705)),IF(AF705="Impacto",(Y704-(Y704*AK705)),IF(AF705="Probabilidad",AM704,""))),"")</f>
        <v>0.6</v>
      </c>
      <c r="AN705" s="155" t="s">
        <v>218</v>
      </c>
      <c r="AO705" s="155" t="s">
        <v>475</v>
      </c>
      <c r="AP705" s="155" t="s">
        <v>243</v>
      </c>
      <c r="AQ705" s="155" t="s">
        <v>244</v>
      </c>
      <c r="AR705" s="837"/>
      <c r="AS705" s="855"/>
      <c r="AT705" s="855"/>
      <c r="AU705" s="852"/>
      <c r="AV705" s="855"/>
      <c r="AW705" s="855"/>
      <c r="AX705" s="852"/>
      <c r="AY705" s="852"/>
      <c r="AZ705" s="852"/>
      <c r="BA705" s="798"/>
      <c r="BB705" s="131"/>
      <c r="BC705" s="131"/>
      <c r="BD705" s="175" t="str">
        <f t="shared" si="86"/>
        <v/>
      </c>
      <c r="BE705" s="151"/>
      <c r="BF705" s="151"/>
      <c r="BG705" s="151"/>
      <c r="BH705" s="151"/>
      <c r="BI705" s="131"/>
      <c r="BJ705" s="131"/>
      <c r="BK705" s="131"/>
      <c r="BL705" s="131"/>
      <c r="BM705" s="157"/>
      <c r="BN705" s="157"/>
      <c r="BO705" s="157"/>
      <c r="BP705" s="157"/>
      <c r="BQ705" s="158" t="str">
        <f t="shared" si="87"/>
        <v/>
      </c>
      <c r="BR705" s="762" t="str">
        <f t="shared" si="88"/>
        <v/>
      </c>
      <c r="BS705" s="819"/>
      <c r="BT705" s="868"/>
      <c r="BU705" s="868"/>
      <c r="BV705" s="871"/>
    </row>
    <row r="706" spans="1:74" ht="171.75" x14ac:dyDescent="0.25">
      <c r="A706" s="1062"/>
      <c r="B706" s="928"/>
      <c r="C706" s="1179"/>
      <c r="D706" s="1086"/>
      <c r="E706" s="1086"/>
      <c r="F706" s="834"/>
      <c r="G706" s="804"/>
      <c r="H706" s="837"/>
      <c r="I706" s="798"/>
      <c r="J706" s="840"/>
      <c r="K706" s="843"/>
      <c r="L706" s="804"/>
      <c r="M706" s="874"/>
      <c r="N706" s="804"/>
      <c r="O706" s="804"/>
      <c r="P706" s="868"/>
      <c r="Q706" s="880"/>
      <c r="R706" s="798"/>
      <c r="S706" s="1365"/>
      <c r="T706" s="798"/>
      <c r="U706" s="1365"/>
      <c r="V706" s="798"/>
      <c r="W706" s="1365"/>
      <c r="X706" s="864"/>
      <c r="Y706" s="1365"/>
      <c r="Z706" s="1365"/>
      <c r="AA706" s="852"/>
      <c r="AB706" s="152">
        <v>3</v>
      </c>
      <c r="AC706" s="151" t="s">
        <v>2323</v>
      </c>
      <c r="AD706" s="151">
        <v>2</v>
      </c>
      <c r="AE706" s="151" t="s">
        <v>1728</v>
      </c>
      <c r="AF706" s="147" t="str">
        <f t="shared" si="89"/>
        <v>Impacto</v>
      </c>
      <c r="AG706" s="153" t="s">
        <v>267</v>
      </c>
      <c r="AH706" s="760">
        <f t="shared" si="90"/>
        <v>0.1</v>
      </c>
      <c r="AI706" s="153" t="s">
        <v>814</v>
      </c>
      <c r="AJ706" s="760">
        <f t="shared" si="91"/>
        <v>0.25</v>
      </c>
      <c r="AK706" s="149">
        <f t="shared" si="92"/>
        <v>0.35</v>
      </c>
      <c r="AL706" s="154">
        <f>IFERROR(IF(AND(AF705="Probabilidad",AF706="Probabilidad"),(AL705-(+AL705*AK706)),IF(AND(AF705="Impacto",AF706="Probabilidad"),(AL704-(+AL704*AK706)),IF(AF706="Impacto",AL705,""))),"")</f>
        <v>0.12</v>
      </c>
      <c r="AM706" s="154">
        <f>IFERROR(IF(AND(AF705="Impacto",AF706="Impacto"),(AM705-(+AM705*AK706)),IF(AND(AF705="Probabilidad",AF706="Impacto"),(AM704-(+AM704*AK706)),IF(AF706="Probabilidad",AM705,""))),"")</f>
        <v>0.39</v>
      </c>
      <c r="AN706" s="155" t="s">
        <v>218</v>
      </c>
      <c r="AO706" s="155" t="s">
        <v>296</v>
      </c>
      <c r="AP706" s="155" t="s">
        <v>243</v>
      </c>
      <c r="AQ706" s="155" t="s">
        <v>221</v>
      </c>
      <c r="AR706" s="837"/>
      <c r="AS706" s="855"/>
      <c r="AT706" s="855"/>
      <c r="AU706" s="852"/>
      <c r="AV706" s="855"/>
      <c r="AW706" s="855"/>
      <c r="AX706" s="852"/>
      <c r="AY706" s="852"/>
      <c r="AZ706" s="852"/>
      <c r="BA706" s="798"/>
      <c r="BB706" s="131"/>
      <c r="BC706" s="131"/>
      <c r="BD706" s="175" t="str">
        <f t="shared" si="86"/>
        <v/>
      </c>
      <c r="BE706" s="151"/>
      <c r="BF706" s="151"/>
      <c r="BG706" s="151"/>
      <c r="BH706" s="151"/>
      <c r="BI706" s="131"/>
      <c r="BJ706" s="131"/>
      <c r="BK706" s="131"/>
      <c r="BL706" s="131"/>
      <c r="BM706" s="157"/>
      <c r="BN706" s="157"/>
      <c r="BO706" s="157"/>
      <c r="BP706" s="157"/>
      <c r="BQ706" s="158" t="str">
        <f t="shared" si="87"/>
        <v/>
      </c>
      <c r="BR706" s="762" t="str">
        <f t="shared" si="88"/>
        <v/>
      </c>
      <c r="BS706" s="819"/>
      <c r="BT706" s="868"/>
      <c r="BU706" s="868"/>
      <c r="BV706" s="871"/>
    </row>
    <row r="707" spans="1:74" x14ac:dyDescent="0.25">
      <c r="A707" s="1062"/>
      <c r="B707" s="928"/>
      <c r="C707" s="1179"/>
      <c r="D707" s="1086"/>
      <c r="E707" s="1086"/>
      <c r="F707" s="834"/>
      <c r="G707" s="804"/>
      <c r="H707" s="837"/>
      <c r="I707" s="798"/>
      <c r="J707" s="840"/>
      <c r="K707" s="843"/>
      <c r="L707" s="804"/>
      <c r="M707" s="874"/>
      <c r="N707" s="804"/>
      <c r="O707" s="804"/>
      <c r="P707" s="868"/>
      <c r="Q707" s="880"/>
      <c r="R707" s="798"/>
      <c r="S707" s="1365"/>
      <c r="T707" s="798"/>
      <c r="U707" s="1365"/>
      <c r="V707" s="798"/>
      <c r="W707" s="1365"/>
      <c r="X707" s="864"/>
      <c r="Y707" s="1365"/>
      <c r="Z707" s="1365"/>
      <c r="AA707" s="852"/>
      <c r="AB707" s="152">
        <v>4</v>
      </c>
      <c r="AC707" s="151"/>
      <c r="AD707" s="151"/>
      <c r="AE707" s="151"/>
      <c r="AF707" s="147" t="str">
        <f t="shared" si="89"/>
        <v/>
      </c>
      <c r="AG707" s="153"/>
      <c r="AH707" s="760" t="str">
        <f t="shared" si="90"/>
        <v/>
      </c>
      <c r="AI707" s="153"/>
      <c r="AJ707" s="760" t="str">
        <f t="shared" si="91"/>
        <v/>
      </c>
      <c r="AK707" s="149" t="str">
        <f t="shared" si="92"/>
        <v/>
      </c>
      <c r="AL707" s="154" t="str">
        <f>IFERROR(IF(AND(AF706="Probabilidad",AF707="Probabilidad"),(AL706-(+AL706*AK707)),IF(AND(AF706="Impacto",AF707="Probabilidad"),(AL705-(+AL705*AK707)),IF(AF707="Impacto",AL706,""))),"")</f>
        <v/>
      </c>
      <c r="AM707" s="154" t="str">
        <f>IFERROR(IF(AND(AF706="Impacto",AF707="Impacto"),(AM706-(+AM706*AK707)),IF(AND(AF706="Probabilidad",AF707="Impacto"),(AM705-(+AM705*AK707)),IF(AF707="Probabilidad",AM706,""))),"")</f>
        <v/>
      </c>
      <c r="AN707" s="155"/>
      <c r="AO707" s="155"/>
      <c r="AP707" s="155"/>
      <c r="AQ707" s="155"/>
      <c r="AR707" s="837"/>
      <c r="AS707" s="855"/>
      <c r="AT707" s="855"/>
      <c r="AU707" s="852"/>
      <c r="AV707" s="855"/>
      <c r="AW707" s="855"/>
      <c r="AX707" s="852"/>
      <c r="AY707" s="852"/>
      <c r="AZ707" s="852"/>
      <c r="BA707" s="798"/>
      <c r="BB707" s="131"/>
      <c r="BC707" s="131"/>
      <c r="BD707" s="175" t="str">
        <f t="shared" si="86"/>
        <v/>
      </c>
      <c r="BE707" s="151"/>
      <c r="BF707" s="151"/>
      <c r="BG707" s="151"/>
      <c r="BH707" s="151"/>
      <c r="BI707" s="131"/>
      <c r="BJ707" s="131"/>
      <c r="BK707" s="131"/>
      <c r="BL707" s="131"/>
      <c r="BM707" s="157"/>
      <c r="BN707" s="157"/>
      <c r="BO707" s="157"/>
      <c r="BP707" s="157"/>
      <c r="BQ707" s="158" t="str">
        <f t="shared" si="87"/>
        <v/>
      </c>
      <c r="BR707" s="762" t="str">
        <f t="shared" si="88"/>
        <v/>
      </c>
      <c r="BS707" s="819"/>
      <c r="BT707" s="868"/>
      <c r="BU707" s="868"/>
      <c r="BV707" s="871"/>
    </row>
    <row r="708" spans="1:74" x14ac:dyDescent="0.25">
      <c r="A708" s="1062"/>
      <c r="B708" s="928"/>
      <c r="C708" s="1179"/>
      <c r="D708" s="1086"/>
      <c r="E708" s="1086"/>
      <c r="F708" s="834"/>
      <c r="G708" s="804"/>
      <c r="H708" s="837"/>
      <c r="I708" s="798"/>
      <c r="J708" s="840"/>
      <c r="K708" s="843"/>
      <c r="L708" s="804"/>
      <c r="M708" s="874"/>
      <c r="N708" s="804"/>
      <c r="O708" s="804"/>
      <c r="P708" s="868"/>
      <c r="Q708" s="880"/>
      <c r="R708" s="798"/>
      <c r="S708" s="1365"/>
      <c r="T708" s="798"/>
      <c r="U708" s="1365"/>
      <c r="V708" s="798"/>
      <c r="W708" s="1365"/>
      <c r="X708" s="864"/>
      <c r="Y708" s="1365"/>
      <c r="Z708" s="1365"/>
      <c r="AA708" s="852"/>
      <c r="AB708" s="152">
        <v>5</v>
      </c>
      <c r="AC708" s="151"/>
      <c r="AD708" s="151"/>
      <c r="AE708" s="151"/>
      <c r="AF708" s="147" t="str">
        <f t="shared" si="89"/>
        <v/>
      </c>
      <c r="AG708" s="153"/>
      <c r="AH708" s="760" t="str">
        <f t="shared" si="90"/>
        <v/>
      </c>
      <c r="AI708" s="153"/>
      <c r="AJ708" s="760" t="str">
        <f t="shared" si="91"/>
        <v/>
      </c>
      <c r="AK708" s="149" t="str">
        <f t="shared" si="92"/>
        <v/>
      </c>
      <c r="AL708" s="154" t="str">
        <f>IFERROR(IF(AND(AF707="Probabilidad",AF708="Probabilidad"),(AL707-(+AL707*AK708)),IF(AND(AF707="Impacto",AF708="Probabilidad"),(AL706-(+AL706*AK708)),IF(AF708="Impacto",AL707,""))),"")</f>
        <v/>
      </c>
      <c r="AM708" s="154" t="str">
        <f>IFERROR(IF(AND(AF707="Impacto",AF708="Impacto"),(AM707-(+AM707*AK708)),IF(AND(AF707="Probabilidad",AF708="Impacto"),(AM706-(+AM706*AK708)),IF(AF708="Probabilidad",AM707,""))),"")</f>
        <v/>
      </c>
      <c r="AN708" s="155"/>
      <c r="AO708" s="155"/>
      <c r="AP708" s="155"/>
      <c r="AQ708" s="155"/>
      <c r="AR708" s="837"/>
      <c r="AS708" s="855"/>
      <c r="AT708" s="855"/>
      <c r="AU708" s="852"/>
      <c r="AV708" s="855"/>
      <c r="AW708" s="855"/>
      <c r="AX708" s="852"/>
      <c r="AY708" s="852"/>
      <c r="AZ708" s="852"/>
      <c r="BA708" s="798"/>
      <c r="BB708" s="131"/>
      <c r="BC708" s="131"/>
      <c r="BD708" s="175" t="str">
        <f t="shared" si="86"/>
        <v/>
      </c>
      <c r="BE708" s="151"/>
      <c r="BF708" s="151"/>
      <c r="BG708" s="151"/>
      <c r="BH708" s="151"/>
      <c r="BI708" s="131"/>
      <c r="BJ708" s="131"/>
      <c r="BK708" s="131"/>
      <c r="BL708" s="131"/>
      <c r="BM708" s="157"/>
      <c r="BN708" s="157"/>
      <c r="BO708" s="157"/>
      <c r="BP708" s="157"/>
      <c r="BQ708" s="158" t="str">
        <f t="shared" si="87"/>
        <v/>
      </c>
      <c r="BR708" s="762" t="str">
        <f t="shared" si="88"/>
        <v/>
      </c>
      <c r="BS708" s="819"/>
      <c r="BT708" s="868"/>
      <c r="BU708" s="868"/>
      <c r="BV708" s="871"/>
    </row>
    <row r="709" spans="1:74" ht="15.75" thickBot="1" x14ac:dyDescent="0.3">
      <c r="A709" s="1062"/>
      <c r="B709" s="928"/>
      <c r="C709" s="1179"/>
      <c r="D709" s="1086"/>
      <c r="E709" s="1086"/>
      <c r="F709" s="834"/>
      <c r="G709" s="805"/>
      <c r="H709" s="838"/>
      <c r="I709" s="799"/>
      <c r="J709" s="841"/>
      <c r="K709" s="844"/>
      <c r="L709" s="805"/>
      <c r="M709" s="875"/>
      <c r="N709" s="805"/>
      <c r="O709" s="805"/>
      <c r="P709" s="869"/>
      <c r="Q709" s="881"/>
      <c r="R709" s="799"/>
      <c r="S709" s="1366"/>
      <c r="T709" s="799"/>
      <c r="U709" s="1366"/>
      <c r="V709" s="799"/>
      <c r="W709" s="1366"/>
      <c r="X709" s="865"/>
      <c r="Y709" s="1366"/>
      <c r="Z709" s="1366"/>
      <c r="AA709" s="853"/>
      <c r="AB709" s="164">
        <v>6</v>
      </c>
      <c r="AC709" s="162"/>
      <c r="AD709" s="162"/>
      <c r="AE709" s="162"/>
      <c r="AF709" s="177" t="str">
        <f t="shared" si="89"/>
        <v/>
      </c>
      <c r="AG709" s="165"/>
      <c r="AH709" s="763" t="str">
        <f t="shared" si="90"/>
        <v/>
      </c>
      <c r="AI709" s="165"/>
      <c r="AJ709" s="763" t="str">
        <f t="shared" si="91"/>
        <v/>
      </c>
      <c r="AK709" s="166" t="str">
        <f t="shared" si="92"/>
        <v/>
      </c>
      <c r="AL709" s="222" t="str">
        <f>IFERROR(IF(AND(AF708="Probabilidad",AF709="Probabilidad"),(AL708-(+AL708*AK709)),IF(AND(AF708="Impacto",AF709="Probabilidad"),(AL707-(+AL707*AK709)),IF(AF709="Impacto",AL708,""))),"")</f>
        <v/>
      </c>
      <c r="AM709" s="222" t="str">
        <f>IFERROR(IF(AND(AF708="Impacto",AF709="Impacto"),(AM708-(+AM708*AK709)),IF(AND(AF708="Probabilidad",AF709="Impacto"),(AM707-(+AM707*AK709)),IF(AF709="Probabilidad",AM708,""))),"")</f>
        <v/>
      </c>
      <c r="AN709" s="52"/>
      <c r="AO709" s="52"/>
      <c r="AP709" s="52"/>
      <c r="AQ709" s="52"/>
      <c r="AR709" s="838"/>
      <c r="AS709" s="856"/>
      <c r="AT709" s="856"/>
      <c r="AU709" s="853"/>
      <c r="AV709" s="856"/>
      <c r="AW709" s="856"/>
      <c r="AX709" s="853"/>
      <c r="AY709" s="853"/>
      <c r="AZ709" s="853"/>
      <c r="BA709" s="799"/>
      <c r="BB709" s="169"/>
      <c r="BC709" s="169"/>
      <c r="BD709" s="178" t="str">
        <f t="shared" si="86"/>
        <v/>
      </c>
      <c r="BE709" s="162"/>
      <c r="BF709" s="162"/>
      <c r="BG709" s="162"/>
      <c r="BH709" s="162"/>
      <c r="BI709" s="169"/>
      <c r="BJ709" s="169"/>
      <c r="BK709" s="169"/>
      <c r="BL709" s="169"/>
      <c r="BM709" s="170"/>
      <c r="BN709" s="170"/>
      <c r="BO709" s="170"/>
      <c r="BP709" s="170"/>
      <c r="BQ709" s="171" t="str">
        <f t="shared" si="87"/>
        <v/>
      </c>
      <c r="BR709" s="764" t="str">
        <f t="shared" si="88"/>
        <v/>
      </c>
      <c r="BS709" s="820"/>
      <c r="BT709" s="869"/>
      <c r="BU709" s="869"/>
      <c r="BV709" s="872"/>
    </row>
    <row r="710" spans="1:74" ht="171.75" x14ac:dyDescent="0.25">
      <c r="A710" s="1062"/>
      <c r="B710" s="928"/>
      <c r="C710" s="1179"/>
      <c r="D710" s="1086" t="s">
        <v>1533</v>
      </c>
      <c r="E710" s="1086" t="s">
        <v>1152</v>
      </c>
      <c r="F710" s="834">
        <v>16</v>
      </c>
      <c r="G710" s="803" t="s">
        <v>2319</v>
      </c>
      <c r="H710" s="836" t="s">
        <v>1376</v>
      </c>
      <c r="I710" s="797" t="s">
        <v>1344</v>
      </c>
      <c r="J710" s="839" t="s">
        <v>3087</v>
      </c>
      <c r="K710" s="842" t="s">
        <v>324</v>
      </c>
      <c r="L710" s="803" t="s">
        <v>618</v>
      </c>
      <c r="M710" s="873" t="s">
        <v>1535</v>
      </c>
      <c r="N710" s="803" t="s">
        <v>2324</v>
      </c>
      <c r="O710" s="803" t="s">
        <v>2325</v>
      </c>
      <c r="P710" s="867" t="s">
        <v>609</v>
      </c>
      <c r="Q710" s="879" t="s">
        <v>609</v>
      </c>
      <c r="R710" s="797" t="s">
        <v>252</v>
      </c>
      <c r="S710" s="1364">
        <f>IF(R710="Muy Alta",100%,IF(R710="Alta",80%,IF(R710="Media",60%,IF(R710="Baja",40%,IF(R710="Muy Baja",20%,"")))))</f>
        <v>0.4</v>
      </c>
      <c r="T710" s="797" t="s">
        <v>328</v>
      </c>
      <c r="U710" s="1364">
        <f>IF(T710="Catastrófico",100%,IF(T710="Mayor",80%,IF(T710="Moderado",60%,IF(T710="Menor",40%,IF(T710="Leve",20%,"")))))</f>
        <v>0.2</v>
      </c>
      <c r="V710" s="797" t="s">
        <v>424</v>
      </c>
      <c r="W710" s="1364">
        <f>IF(V710="Catastrófico",100%,IF(V710="Mayor",80%,IF(V710="Moderado",60%,IF(V710="Menor",40%,IF(V710="Leve",20%,"")))))</f>
        <v>0.8</v>
      </c>
      <c r="X710" s="863" t="str">
        <f>IF(Y710=100%,"Catastrófico",IF(Y710=80%,"Mayor",IF(Y710=60%,"Moderado",IF(Y710=40%,"Menor",IF(Y710=20%,"Leve","")))))</f>
        <v>Mayor</v>
      </c>
      <c r="Y710" s="1364">
        <f>IF(AND(U710="",W710=""),"",MAX(U710,W710))</f>
        <v>0.8</v>
      </c>
      <c r="Z710" s="1364" t="str">
        <f>CONCATENATE(R710,X710)</f>
        <v>BajaMayor</v>
      </c>
      <c r="AA710" s="851" t="str">
        <f>IF(Z710="Muy AltaLeve","Alto",IF(Z710="Muy AltaMenor","Alto",IF(Z710="Muy AltaModerado","Alto",IF(Z710="Muy AltaMayor","Alto",IF(Z710="Muy AltaCatastrófico","Extremo",IF(Z710="AltaLeve","Moderado",IF(Z710="AltaMenor","Moderado",IF(Z710="AltaModerado","Alto",IF(Z710="AltaMayor","Alto",IF(Z710="AltaCatastrófico","Extremo",IF(Z710="MediaLeve","Moderado",IF(Z710="MediaMenor","Moderado",IF(Z710="MediaModerado","Moderado",IF(Z710="MediaMayor","Alto",IF(Z710="MediaCatastrófico","Extremo",IF(Z710="BajaLeve","Bajo",IF(Z710="BajaMenor","Moderado",IF(Z710="BajaModerado","Moderado",IF(Z710="BajaMayor","Alto",IF(Z710="BajaCatastrófico","Extremo",IF(Z710="Muy BajaLeve","Bajo",IF(Z710="Muy BajaMenor","Bajo",IF(Z710="Muy BajaModerado","Moderado",IF(Z710="Muy BajaMayor","Alto",IF(Z710="Muy BajaCatastrófico","Extremo","")))))))))))))))))))))))))</f>
        <v>Alto</v>
      </c>
      <c r="AB710" s="98">
        <v>1</v>
      </c>
      <c r="AC710" s="9" t="s">
        <v>2326</v>
      </c>
      <c r="AD710" s="9">
        <v>1</v>
      </c>
      <c r="AE710" s="9" t="s">
        <v>1728</v>
      </c>
      <c r="AF710" s="100" t="str">
        <f t="shared" si="89"/>
        <v>Impacto</v>
      </c>
      <c r="AG710" s="10" t="s">
        <v>267</v>
      </c>
      <c r="AH710" s="759">
        <f t="shared" si="90"/>
        <v>0.1</v>
      </c>
      <c r="AI710" s="10" t="s">
        <v>217</v>
      </c>
      <c r="AJ710" s="759">
        <f t="shared" si="91"/>
        <v>0.15</v>
      </c>
      <c r="AK710" s="102">
        <f t="shared" si="92"/>
        <v>0.25</v>
      </c>
      <c r="AL710" s="101">
        <f>IFERROR(IF(AF710="Probabilidad",(S710-(+S710*AK710)),IF(AF710="Impacto",S710,"")),"")</f>
        <v>0.4</v>
      </c>
      <c r="AM710" s="101">
        <f>IFERROR(IF(AF710="Impacto",(Y710-(+Y710*AK710)),IF(AF710="Probabilidad",Y710,"")),"")</f>
        <v>0.60000000000000009</v>
      </c>
      <c r="AN710" s="51" t="s">
        <v>218</v>
      </c>
      <c r="AO710" s="51" t="s">
        <v>296</v>
      </c>
      <c r="AP710" s="51" t="s">
        <v>243</v>
      </c>
      <c r="AQ710" s="51" t="s">
        <v>221</v>
      </c>
      <c r="AR710" s="866" t="s">
        <v>2313</v>
      </c>
      <c r="AS710" s="854">
        <f>S710</f>
        <v>0.4</v>
      </c>
      <c r="AT710" s="854">
        <f>IF(AL710="","",MIN(AL710:AL715))</f>
        <v>0.12</v>
      </c>
      <c r="AU710" s="851" t="str">
        <f>IFERROR(IF(AT710="","",IF(AT710&lt;=0.2,"Muy Baja",IF(AT710&lt;=0.4,"Baja",IF(AT710&lt;=0.6,"Media",IF(AT710&lt;=0.8,"Alta","Muy Alta"))))),"")</f>
        <v>Muy Baja</v>
      </c>
      <c r="AV710" s="854">
        <f>Y710</f>
        <v>0.8</v>
      </c>
      <c r="AW710" s="854">
        <f>IF(AM710="","",MIN(AM710:AM715))</f>
        <v>0.29250000000000004</v>
      </c>
      <c r="AX710" s="851" t="str">
        <f>IFERROR(IF(AW710="","",IF(AW710&lt;=0.2,"Leve",IF(AW710&lt;=0.4,"Menor",IF(AW710&lt;=0.6,"Moderado",IF(AW710&lt;=0.8,"Mayor","Catastrófico"))))),"")</f>
        <v>Menor</v>
      </c>
      <c r="AY710" s="851" t="str">
        <f>AA710</f>
        <v>Alto</v>
      </c>
      <c r="AZ710" s="851" t="str">
        <f>IFERROR(IF(OR(AND(AU710="Muy Baja",AX710="Leve"),AND(AU710="Muy Baja",AX710="Menor"),AND(AU710="Baja",AX710="Leve")),"Bajo",IF(OR(AND(AU710="Muy baja",AX710="Moderado"),AND(AU710="Baja",AX710="Menor"),AND(AU710="Baja",AX710="Moderado"),AND(AU710="Media",AX710="Leve"),AND(AU710="Media",AX710="Menor"),AND(AU710="Media",AX710="Moderado"),AND(AU710="Alta",AX710="Leve"),AND(AU710="Alta",AX710="Menor")),"Moderado",IF(OR(AND(AU710="Muy Baja",AX710="Mayor"),AND(AU710="Baja",AX710="Mayor"),AND(AU710="Media",AX710="Mayor"),AND(AU710="Alta",AX710="Moderado"),AND(AU710="Alta",AX710="Mayor"),AND(AU710="Muy Alta",AX710="Leve"),AND(AU710="Muy Alta",AX710="Menor"),AND(AU710="Muy Alta",AX710="Moderado"),AND(AU710="Muy Alta",AX710="Mayor")),"Alto",IF(OR(AND(AU710="Muy Baja",AX710="Catastrófico"),AND(AU710="Baja",AX710="Catastrófico"),AND(AU710="Media",AX710="Catastrófico"),AND(AU710="Alta",AX710="Catastrófico"),AND(AU710="Muy Alta",AX710="Catastrófico")),"Extremo","")))),"")</f>
        <v>Bajo</v>
      </c>
      <c r="BA710" s="797" t="s">
        <v>257</v>
      </c>
      <c r="BB710" s="47"/>
      <c r="BC710" s="47"/>
      <c r="BD710" s="104" t="str">
        <f t="shared" si="86"/>
        <v/>
      </c>
      <c r="BE710" s="9"/>
      <c r="BF710" s="9"/>
      <c r="BG710" s="9"/>
      <c r="BH710" s="9"/>
      <c r="BI710" s="47"/>
      <c r="BJ710" s="47"/>
      <c r="BK710" s="47"/>
      <c r="BL710" s="47"/>
      <c r="BM710" s="49"/>
      <c r="BN710" s="49"/>
      <c r="BO710" s="49"/>
      <c r="BP710" s="49"/>
      <c r="BQ710" s="105" t="str">
        <f t="shared" si="87"/>
        <v/>
      </c>
      <c r="BR710" s="761" t="str">
        <f t="shared" si="88"/>
        <v/>
      </c>
      <c r="BS710" s="818" t="s">
        <v>609</v>
      </c>
      <c r="BT710" s="867" t="s">
        <v>2901</v>
      </c>
      <c r="BU710" s="867" t="s">
        <v>609</v>
      </c>
      <c r="BV710" s="870" t="s">
        <v>609</v>
      </c>
    </row>
    <row r="711" spans="1:74" ht="145.5" x14ac:dyDescent="0.25">
      <c r="A711" s="1062"/>
      <c r="B711" s="928"/>
      <c r="C711" s="1179"/>
      <c r="D711" s="1086"/>
      <c r="E711" s="1086"/>
      <c r="F711" s="834"/>
      <c r="G711" s="804"/>
      <c r="H711" s="837"/>
      <c r="I711" s="798"/>
      <c r="J711" s="840"/>
      <c r="K711" s="843"/>
      <c r="L711" s="804"/>
      <c r="M711" s="874"/>
      <c r="N711" s="804"/>
      <c r="O711" s="804"/>
      <c r="P711" s="868"/>
      <c r="Q711" s="880"/>
      <c r="R711" s="798"/>
      <c r="S711" s="1365"/>
      <c r="T711" s="798"/>
      <c r="U711" s="1365"/>
      <c r="V711" s="798"/>
      <c r="W711" s="1365"/>
      <c r="X711" s="864"/>
      <c r="Y711" s="1365"/>
      <c r="Z711" s="1365"/>
      <c r="AA711" s="852"/>
      <c r="AB711" s="152">
        <v>2</v>
      </c>
      <c r="AC711" s="151" t="s">
        <v>1730</v>
      </c>
      <c r="AD711" s="151">
        <v>2</v>
      </c>
      <c r="AE711" s="151" t="s">
        <v>1552</v>
      </c>
      <c r="AF711" s="147" t="str">
        <f t="shared" si="89"/>
        <v>Probabilidad</v>
      </c>
      <c r="AG711" s="153" t="s">
        <v>216</v>
      </c>
      <c r="AH711" s="760">
        <f t="shared" si="90"/>
        <v>0.25</v>
      </c>
      <c r="AI711" s="153" t="s">
        <v>814</v>
      </c>
      <c r="AJ711" s="760">
        <f t="shared" si="91"/>
        <v>0.25</v>
      </c>
      <c r="AK711" s="149">
        <f t="shared" si="92"/>
        <v>0.5</v>
      </c>
      <c r="AL711" s="154">
        <f>IFERROR(IF(AND(AF710="Probabilidad",AF711="Probabilidad"),(AL710-(+AL710*AK711)),IF(AF711="Probabilidad",(S710-(+S710*AK711)),IF(AF711="Impacto",AL710,""))),"")</f>
        <v>0.2</v>
      </c>
      <c r="AM711" s="154">
        <f>IFERROR(IF(AND(AF710="Impacto",AF711="Impacto"),(AM710-(+AM710*AK711)),IF(AF711="Impacto",(Y710-(Y710*AK711)),IF(AF711="Probabilidad",AM710,""))),"")</f>
        <v>0.60000000000000009</v>
      </c>
      <c r="AN711" s="155" t="s">
        <v>218</v>
      </c>
      <c r="AO711" s="155" t="s">
        <v>475</v>
      </c>
      <c r="AP711" s="155" t="s">
        <v>243</v>
      </c>
      <c r="AQ711" s="155" t="s">
        <v>221</v>
      </c>
      <c r="AR711" s="837"/>
      <c r="AS711" s="855"/>
      <c r="AT711" s="855"/>
      <c r="AU711" s="852"/>
      <c r="AV711" s="855"/>
      <c r="AW711" s="855"/>
      <c r="AX711" s="852"/>
      <c r="AY711" s="852"/>
      <c r="AZ711" s="852"/>
      <c r="BA711" s="798"/>
      <c r="BB711" s="131"/>
      <c r="BC711" s="131"/>
      <c r="BD711" s="175" t="str">
        <f t="shared" si="86"/>
        <v/>
      </c>
      <c r="BE711" s="151"/>
      <c r="BF711" s="151"/>
      <c r="BG711" s="151"/>
      <c r="BH711" s="151"/>
      <c r="BI711" s="131"/>
      <c r="BJ711" s="131"/>
      <c r="BK711" s="131"/>
      <c r="BL711" s="131"/>
      <c r="BM711" s="157"/>
      <c r="BN711" s="157"/>
      <c r="BO711" s="157"/>
      <c r="BP711" s="157"/>
      <c r="BQ711" s="158" t="str">
        <f t="shared" si="87"/>
        <v/>
      </c>
      <c r="BR711" s="762" t="str">
        <f t="shared" si="88"/>
        <v/>
      </c>
      <c r="BS711" s="819"/>
      <c r="BT711" s="868"/>
      <c r="BU711" s="868"/>
      <c r="BV711" s="871"/>
    </row>
    <row r="712" spans="1:74" ht="145.5" x14ac:dyDescent="0.25">
      <c r="A712" s="1062"/>
      <c r="B712" s="928"/>
      <c r="C712" s="1179"/>
      <c r="D712" s="1086"/>
      <c r="E712" s="1086"/>
      <c r="F712" s="834"/>
      <c r="G712" s="804"/>
      <c r="H712" s="837"/>
      <c r="I712" s="798"/>
      <c r="J712" s="840"/>
      <c r="K712" s="843"/>
      <c r="L712" s="804"/>
      <c r="M712" s="874"/>
      <c r="N712" s="804"/>
      <c r="O712" s="804"/>
      <c r="P712" s="868"/>
      <c r="Q712" s="880"/>
      <c r="R712" s="798"/>
      <c r="S712" s="1365"/>
      <c r="T712" s="798"/>
      <c r="U712" s="1365"/>
      <c r="V712" s="798"/>
      <c r="W712" s="1365"/>
      <c r="X712" s="864"/>
      <c r="Y712" s="1365"/>
      <c r="Z712" s="1365"/>
      <c r="AA712" s="852"/>
      <c r="AB712" s="152">
        <v>3</v>
      </c>
      <c r="AC712" s="151" t="s">
        <v>2327</v>
      </c>
      <c r="AD712" s="151">
        <v>3</v>
      </c>
      <c r="AE712" s="151" t="s">
        <v>1728</v>
      </c>
      <c r="AF712" s="147" t="str">
        <f t="shared" si="89"/>
        <v>Impacto</v>
      </c>
      <c r="AG712" s="153" t="s">
        <v>267</v>
      </c>
      <c r="AH712" s="760">
        <f t="shared" si="90"/>
        <v>0.1</v>
      </c>
      <c r="AI712" s="153" t="s">
        <v>814</v>
      </c>
      <c r="AJ712" s="760">
        <f t="shared" si="91"/>
        <v>0.25</v>
      </c>
      <c r="AK712" s="149">
        <f t="shared" si="92"/>
        <v>0.35</v>
      </c>
      <c r="AL712" s="154">
        <f>IFERROR(IF(AND(AF711="Probabilidad",AF712="Probabilidad"),(AL711-(+AL711*AK712)),IF(AND(AF711="Impacto",AF712="Probabilidad"),(AL710-(+AL710*AK712)),IF(AF712="Impacto",AL711,""))),"")</f>
        <v>0.2</v>
      </c>
      <c r="AM712" s="154">
        <f>IFERROR(IF(AND(AF711="Impacto",AF712="Impacto"),(AM711-(+AM711*AK712)),IF(AND(AF711="Probabilidad",AF712="Impacto"),(AM710-(+AM710*AK712)),IF(AF712="Probabilidad",AM711,""))),"")</f>
        <v>0.39000000000000007</v>
      </c>
      <c r="AN712" s="155" t="s">
        <v>218</v>
      </c>
      <c r="AO712" s="155" t="s">
        <v>475</v>
      </c>
      <c r="AP712" s="155" t="s">
        <v>243</v>
      </c>
      <c r="AQ712" s="155" t="s">
        <v>221</v>
      </c>
      <c r="AR712" s="837"/>
      <c r="AS712" s="855"/>
      <c r="AT712" s="855"/>
      <c r="AU712" s="852"/>
      <c r="AV712" s="855"/>
      <c r="AW712" s="855"/>
      <c r="AX712" s="852"/>
      <c r="AY712" s="852"/>
      <c r="AZ712" s="852"/>
      <c r="BA712" s="798"/>
      <c r="BB712" s="131"/>
      <c r="BC712" s="131"/>
      <c r="BD712" s="175" t="str">
        <f t="shared" si="86"/>
        <v/>
      </c>
      <c r="BE712" s="151"/>
      <c r="BF712" s="151"/>
      <c r="BG712" s="151"/>
      <c r="BH712" s="151"/>
      <c r="BI712" s="131"/>
      <c r="BJ712" s="131"/>
      <c r="BK712" s="131"/>
      <c r="BL712" s="131"/>
      <c r="BM712" s="157"/>
      <c r="BN712" s="157"/>
      <c r="BO712" s="157"/>
      <c r="BP712" s="157"/>
      <c r="BQ712" s="158" t="str">
        <f t="shared" si="87"/>
        <v/>
      </c>
      <c r="BR712" s="762" t="str">
        <f t="shared" si="88"/>
        <v/>
      </c>
      <c r="BS712" s="819"/>
      <c r="BT712" s="868"/>
      <c r="BU712" s="868"/>
      <c r="BV712" s="871"/>
    </row>
    <row r="713" spans="1:74" ht="145.5" x14ac:dyDescent="0.25">
      <c r="A713" s="1062"/>
      <c r="B713" s="928"/>
      <c r="C713" s="1179"/>
      <c r="D713" s="1086"/>
      <c r="E713" s="1086"/>
      <c r="F713" s="834"/>
      <c r="G713" s="804"/>
      <c r="H713" s="837"/>
      <c r="I713" s="798"/>
      <c r="J713" s="840"/>
      <c r="K713" s="843"/>
      <c r="L713" s="804"/>
      <c r="M713" s="874"/>
      <c r="N713" s="804"/>
      <c r="O713" s="804"/>
      <c r="P713" s="868"/>
      <c r="Q713" s="880"/>
      <c r="R713" s="798"/>
      <c r="S713" s="1365"/>
      <c r="T713" s="798"/>
      <c r="U713" s="1365"/>
      <c r="V713" s="798"/>
      <c r="W713" s="1365"/>
      <c r="X713" s="864"/>
      <c r="Y713" s="1365"/>
      <c r="Z713" s="1365"/>
      <c r="AA713" s="852"/>
      <c r="AB713" s="152">
        <v>4</v>
      </c>
      <c r="AC713" s="151" t="s">
        <v>2328</v>
      </c>
      <c r="AD713" s="151">
        <v>1</v>
      </c>
      <c r="AE713" s="151" t="s">
        <v>1728</v>
      </c>
      <c r="AF713" s="147" t="str">
        <f t="shared" si="89"/>
        <v>Impacto</v>
      </c>
      <c r="AG713" s="153" t="s">
        <v>267</v>
      </c>
      <c r="AH713" s="760">
        <f t="shared" si="90"/>
        <v>0.1</v>
      </c>
      <c r="AI713" s="153" t="s">
        <v>217</v>
      </c>
      <c r="AJ713" s="760">
        <f t="shared" si="91"/>
        <v>0.15</v>
      </c>
      <c r="AK713" s="149">
        <f t="shared" si="92"/>
        <v>0.25</v>
      </c>
      <c r="AL713" s="154">
        <f>IFERROR(IF(AND(AF712="Probabilidad",AF713="Probabilidad"),(AL712-(+AL712*AK713)),IF(AND(AF712="Impacto",AF713="Probabilidad"),(AL711-(+AL711*AK713)),IF(AF713="Impacto",AL712,""))),"")</f>
        <v>0.2</v>
      </c>
      <c r="AM713" s="154">
        <f>IFERROR(IF(AND(AF712="Impacto",AF713="Impacto"),(AM712-(+AM712*AK713)),IF(AND(AF712="Probabilidad",AF713="Impacto"),(AM711-(+AM711*AK713)),IF(AF713="Probabilidad",AM712,""))),"")</f>
        <v>0.29250000000000004</v>
      </c>
      <c r="AN713" s="155" t="s">
        <v>218</v>
      </c>
      <c r="AO713" s="155" t="s">
        <v>475</v>
      </c>
      <c r="AP713" s="155" t="s">
        <v>243</v>
      </c>
      <c r="AQ713" s="155" t="s">
        <v>221</v>
      </c>
      <c r="AR713" s="837"/>
      <c r="AS713" s="855"/>
      <c r="AT713" s="855"/>
      <c r="AU713" s="852"/>
      <c r="AV713" s="855"/>
      <c r="AW713" s="855"/>
      <c r="AX713" s="852"/>
      <c r="AY713" s="852"/>
      <c r="AZ713" s="852"/>
      <c r="BA713" s="798"/>
      <c r="BB713" s="131"/>
      <c r="BC713" s="131"/>
      <c r="BD713" s="175" t="str">
        <f t="shared" si="86"/>
        <v/>
      </c>
      <c r="BE713" s="151"/>
      <c r="BF713" s="151"/>
      <c r="BG713" s="151"/>
      <c r="BH713" s="151"/>
      <c r="BI713" s="131"/>
      <c r="BJ713" s="131"/>
      <c r="BK713" s="131"/>
      <c r="BL713" s="131"/>
      <c r="BM713" s="157"/>
      <c r="BN713" s="157"/>
      <c r="BO713" s="157"/>
      <c r="BP713" s="157"/>
      <c r="BQ713" s="158" t="str">
        <f t="shared" si="87"/>
        <v/>
      </c>
      <c r="BR713" s="762" t="str">
        <f t="shared" si="88"/>
        <v/>
      </c>
      <c r="BS713" s="819"/>
      <c r="BT713" s="868"/>
      <c r="BU713" s="868"/>
      <c r="BV713" s="871"/>
    </row>
    <row r="714" spans="1:74" ht="145.5" x14ac:dyDescent="0.25">
      <c r="A714" s="1062"/>
      <c r="B714" s="928"/>
      <c r="C714" s="1179"/>
      <c r="D714" s="1086"/>
      <c r="E714" s="1086"/>
      <c r="F714" s="834"/>
      <c r="G714" s="804"/>
      <c r="H714" s="837"/>
      <c r="I714" s="798"/>
      <c r="J714" s="840"/>
      <c r="K714" s="843"/>
      <c r="L714" s="804"/>
      <c r="M714" s="874"/>
      <c r="N714" s="804"/>
      <c r="O714" s="804"/>
      <c r="P714" s="868"/>
      <c r="Q714" s="880"/>
      <c r="R714" s="798"/>
      <c r="S714" s="1365"/>
      <c r="T714" s="798"/>
      <c r="U714" s="1365"/>
      <c r="V714" s="798"/>
      <c r="W714" s="1365"/>
      <c r="X714" s="864"/>
      <c r="Y714" s="1365"/>
      <c r="Z714" s="1365"/>
      <c r="AA714" s="852"/>
      <c r="AB714" s="152">
        <v>5</v>
      </c>
      <c r="AC714" s="151" t="s">
        <v>2329</v>
      </c>
      <c r="AD714" s="151">
        <v>2</v>
      </c>
      <c r="AE714" s="151" t="s">
        <v>1728</v>
      </c>
      <c r="AF714" s="147" t="str">
        <f t="shared" si="89"/>
        <v>Probabilidad</v>
      </c>
      <c r="AG714" s="153" t="s">
        <v>216</v>
      </c>
      <c r="AH714" s="760">
        <f t="shared" si="90"/>
        <v>0.25</v>
      </c>
      <c r="AI714" s="153" t="s">
        <v>217</v>
      </c>
      <c r="AJ714" s="760">
        <f t="shared" si="91"/>
        <v>0.15</v>
      </c>
      <c r="AK714" s="149">
        <f t="shared" si="92"/>
        <v>0.4</v>
      </c>
      <c r="AL714" s="154">
        <f>IFERROR(IF(AND(AF713="Probabilidad",AF714="Probabilidad"),(AL713-(+AL713*AK714)),IF(AND(AF713="Impacto",AF714="Probabilidad"),(AL712-(+AL712*AK714)),IF(AF714="Impacto",AL713,""))),"")</f>
        <v>0.12</v>
      </c>
      <c r="AM714" s="154">
        <f>IFERROR(IF(AND(AF713="Impacto",AF714="Impacto"),(AM713-(+AM713*AK714)),IF(AND(AF713="Probabilidad",AF714="Impacto"),(AM712-(+AM712*AK714)),IF(AF714="Probabilidad",AM713,""))),"")</f>
        <v>0.29250000000000004</v>
      </c>
      <c r="AN714" s="155" t="s">
        <v>218</v>
      </c>
      <c r="AO714" s="155" t="s">
        <v>475</v>
      </c>
      <c r="AP714" s="155" t="s">
        <v>243</v>
      </c>
      <c r="AQ714" s="155" t="s">
        <v>221</v>
      </c>
      <c r="AR714" s="837"/>
      <c r="AS714" s="855"/>
      <c r="AT714" s="855"/>
      <c r="AU714" s="852"/>
      <c r="AV714" s="855"/>
      <c r="AW714" s="855"/>
      <c r="AX714" s="852"/>
      <c r="AY714" s="852"/>
      <c r="AZ714" s="852"/>
      <c r="BA714" s="798"/>
      <c r="BB714" s="131"/>
      <c r="BC714" s="131"/>
      <c r="BD714" s="175" t="str">
        <f t="shared" si="86"/>
        <v/>
      </c>
      <c r="BE714" s="151"/>
      <c r="BF714" s="151"/>
      <c r="BG714" s="151"/>
      <c r="BH714" s="151"/>
      <c r="BI714" s="131"/>
      <c r="BJ714" s="131"/>
      <c r="BK714" s="131"/>
      <c r="BL714" s="131"/>
      <c r="BM714" s="157"/>
      <c r="BN714" s="157"/>
      <c r="BO714" s="157"/>
      <c r="BP714" s="157"/>
      <c r="BQ714" s="158" t="str">
        <f t="shared" si="87"/>
        <v/>
      </c>
      <c r="BR714" s="762" t="str">
        <f t="shared" si="88"/>
        <v/>
      </c>
      <c r="BS714" s="819"/>
      <c r="BT714" s="868"/>
      <c r="BU714" s="868"/>
      <c r="BV714" s="871"/>
    </row>
    <row r="715" spans="1:74" ht="15.75" thickBot="1" x14ac:dyDescent="0.3">
      <c r="A715" s="1062"/>
      <c r="B715" s="928"/>
      <c r="C715" s="1179"/>
      <c r="D715" s="1086"/>
      <c r="E715" s="1086"/>
      <c r="F715" s="834"/>
      <c r="G715" s="805"/>
      <c r="H715" s="838"/>
      <c r="I715" s="799"/>
      <c r="J715" s="841"/>
      <c r="K715" s="844"/>
      <c r="L715" s="805"/>
      <c r="M715" s="875"/>
      <c r="N715" s="805"/>
      <c r="O715" s="805"/>
      <c r="P715" s="869"/>
      <c r="Q715" s="881"/>
      <c r="R715" s="799"/>
      <c r="S715" s="1366"/>
      <c r="T715" s="799"/>
      <c r="U715" s="1366"/>
      <c r="V715" s="799"/>
      <c r="W715" s="1366"/>
      <c r="X715" s="865"/>
      <c r="Y715" s="1366"/>
      <c r="Z715" s="1366"/>
      <c r="AA715" s="853"/>
      <c r="AB715" s="164">
        <v>6</v>
      </c>
      <c r="AC715" s="162"/>
      <c r="AD715" s="162"/>
      <c r="AE715" s="162"/>
      <c r="AF715" s="177" t="str">
        <f t="shared" si="89"/>
        <v/>
      </c>
      <c r="AG715" s="165"/>
      <c r="AH715" s="763" t="str">
        <f t="shared" si="90"/>
        <v/>
      </c>
      <c r="AI715" s="165"/>
      <c r="AJ715" s="763" t="str">
        <f t="shared" si="91"/>
        <v/>
      </c>
      <c r="AK715" s="166" t="str">
        <f t="shared" si="92"/>
        <v/>
      </c>
      <c r="AL715" s="222" t="str">
        <f>IFERROR(IF(AND(AF714="Probabilidad",AF715="Probabilidad"),(AL714-(+AL714*AK715)),IF(AND(AF714="Impacto",AF715="Probabilidad"),(AL713-(+AL713*AK715)),IF(AF715="Impacto",AL714,""))),"")</f>
        <v/>
      </c>
      <c r="AM715" s="222" t="str">
        <f>IFERROR(IF(AND(AF714="Impacto",AF715="Impacto"),(AM714-(+AM714*AK715)),IF(AND(AF714="Probabilidad",AF715="Impacto"),(AM713-(+AM713*AK715)),IF(AF715="Probabilidad",AM714,""))),"")</f>
        <v/>
      </c>
      <c r="AN715" s="52"/>
      <c r="AO715" s="52"/>
      <c r="AP715" s="52"/>
      <c r="AQ715" s="52"/>
      <c r="AR715" s="838"/>
      <c r="AS715" s="856"/>
      <c r="AT715" s="856"/>
      <c r="AU715" s="853"/>
      <c r="AV715" s="856"/>
      <c r="AW715" s="856"/>
      <c r="AX715" s="853"/>
      <c r="AY715" s="853"/>
      <c r="AZ715" s="853"/>
      <c r="BA715" s="799"/>
      <c r="BB715" s="169"/>
      <c r="BC715" s="169"/>
      <c r="BD715" s="178" t="str">
        <f t="shared" si="86"/>
        <v/>
      </c>
      <c r="BE715" s="162"/>
      <c r="BF715" s="162"/>
      <c r="BG715" s="162"/>
      <c r="BH715" s="162"/>
      <c r="BI715" s="169"/>
      <c r="BJ715" s="169"/>
      <c r="BK715" s="169"/>
      <c r="BL715" s="169"/>
      <c r="BM715" s="170"/>
      <c r="BN715" s="170"/>
      <c r="BO715" s="170"/>
      <c r="BP715" s="170"/>
      <c r="BQ715" s="171" t="str">
        <f t="shared" si="87"/>
        <v/>
      </c>
      <c r="BR715" s="764" t="str">
        <f t="shared" si="88"/>
        <v/>
      </c>
      <c r="BS715" s="820"/>
      <c r="BT715" s="869"/>
      <c r="BU715" s="869"/>
      <c r="BV715" s="872"/>
    </row>
    <row r="716" spans="1:74" ht="171.75" x14ac:dyDescent="0.25">
      <c r="A716" s="1062"/>
      <c r="B716" s="928"/>
      <c r="C716" s="1179"/>
      <c r="D716" s="1086" t="s">
        <v>1533</v>
      </c>
      <c r="E716" s="1086" t="s">
        <v>1152</v>
      </c>
      <c r="F716" s="834">
        <v>17</v>
      </c>
      <c r="G716" s="803" t="s">
        <v>2330</v>
      </c>
      <c r="H716" s="836" t="s">
        <v>1376</v>
      </c>
      <c r="I716" s="797" t="s">
        <v>1347</v>
      </c>
      <c r="J716" s="839" t="s">
        <v>3088</v>
      </c>
      <c r="K716" s="842" t="s">
        <v>324</v>
      </c>
      <c r="L716" s="803" t="s">
        <v>618</v>
      </c>
      <c r="M716" s="873" t="s">
        <v>1535</v>
      </c>
      <c r="N716" s="803" t="s">
        <v>2331</v>
      </c>
      <c r="O716" s="803" t="s">
        <v>2287</v>
      </c>
      <c r="P716" s="867" t="s">
        <v>609</v>
      </c>
      <c r="Q716" s="879" t="s">
        <v>609</v>
      </c>
      <c r="R716" s="797" t="s">
        <v>252</v>
      </c>
      <c r="S716" s="1364">
        <f>IF(R716="Muy Alta",100%,IF(R716="Alta",80%,IF(R716="Media",60%,IF(R716="Baja",40%,IF(R716="Muy Baja",20%,"")))))</f>
        <v>0.4</v>
      </c>
      <c r="T716" s="797" t="s">
        <v>328</v>
      </c>
      <c r="U716" s="1364">
        <f>IF(T716="Catastrófico",100%,IF(T716="Mayor",80%,IF(T716="Moderado",60%,IF(T716="Menor",40%,IF(T716="Leve",20%,"")))))</f>
        <v>0.2</v>
      </c>
      <c r="V716" s="797" t="s">
        <v>253</v>
      </c>
      <c r="W716" s="1364">
        <f>IF(V716="Catastrófico",100%,IF(V716="Mayor",80%,IF(V716="Moderado",60%,IF(V716="Menor",40%,IF(V716="Leve",20%,"")))))</f>
        <v>0.4</v>
      </c>
      <c r="X716" s="863" t="str">
        <f>IF(Y716=100%,"Catastrófico",IF(Y716=80%,"Mayor",IF(Y716=60%,"Moderado",IF(Y716=40%,"Menor",IF(Y716=20%,"Leve","")))))</f>
        <v>Menor</v>
      </c>
      <c r="Y716" s="1364">
        <f>IF(AND(U716="",W716=""),"",MAX(U716,W716))</f>
        <v>0.4</v>
      </c>
      <c r="Z716" s="1364" t="str">
        <f>CONCATENATE(R716,X716)</f>
        <v>BajaMenor</v>
      </c>
      <c r="AA716" s="851" t="str">
        <f>IF(Z716="Muy AltaLeve","Alto",IF(Z716="Muy AltaMenor","Alto",IF(Z716="Muy AltaModerado","Alto",IF(Z716="Muy AltaMayor","Alto",IF(Z716="Muy AltaCatastrófico","Extremo",IF(Z716="AltaLeve","Moderado",IF(Z716="AltaMenor","Moderado",IF(Z716="AltaModerado","Alto",IF(Z716="AltaMayor","Alto",IF(Z716="AltaCatastrófico","Extremo",IF(Z716="MediaLeve","Moderado",IF(Z716="MediaMenor","Moderado",IF(Z716="MediaModerado","Moderado",IF(Z716="MediaMayor","Alto",IF(Z716="MediaCatastrófico","Extremo",IF(Z716="BajaLeve","Bajo",IF(Z716="BajaMenor","Moderado",IF(Z716="BajaModerado","Moderado",IF(Z716="BajaMayor","Alto",IF(Z716="BajaCatastrófico","Extremo",IF(Z716="Muy BajaLeve","Bajo",IF(Z716="Muy BajaMenor","Bajo",IF(Z716="Muy BajaModerado","Moderado",IF(Z716="Muy BajaMayor","Alto",IF(Z716="Muy BajaCatastrófico","Extremo","")))))))))))))))))))))))))</f>
        <v>Moderado</v>
      </c>
      <c r="AB716" s="98">
        <v>1</v>
      </c>
      <c r="AC716" s="9" t="s">
        <v>1727</v>
      </c>
      <c r="AD716" s="9">
        <v>1</v>
      </c>
      <c r="AE716" s="9" t="s">
        <v>1728</v>
      </c>
      <c r="AF716" s="100" t="str">
        <f t="shared" si="89"/>
        <v>Probabilidad</v>
      </c>
      <c r="AG716" s="10" t="s">
        <v>216</v>
      </c>
      <c r="AH716" s="759">
        <f t="shared" si="90"/>
        <v>0.25</v>
      </c>
      <c r="AI716" s="10" t="s">
        <v>217</v>
      </c>
      <c r="AJ716" s="759">
        <f t="shared" si="91"/>
        <v>0.15</v>
      </c>
      <c r="AK716" s="102">
        <f t="shared" si="92"/>
        <v>0.4</v>
      </c>
      <c r="AL716" s="101">
        <f>IFERROR(IF(AF716="Probabilidad",(S716-(+S716*AK716)),IF(AF716="Impacto",S716,"")),"")</f>
        <v>0.24</v>
      </c>
      <c r="AM716" s="101">
        <f>IFERROR(IF(AF716="Impacto",(Y716-(+Y716*AK716)),IF(AF716="Probabilidad",Y716,"")),"")</f>
        <v>0.4</v>
      </c>
      <c r="AN716" s="51" t="s">
        <v>218</v>
      </c>
      <c r="AO716" s="51" t="s">
        <v>296</v>
      </c>
      <c r="AP716" s="51" t="s">
        <v>243</v>
      </c>
      <c r="AQ716" s="51" t="s">
        <v>221</v>
      </c>
      <c r="AR716" s="866" t="s">
        <v>2332</v>
      </c>
      <c r="AS716" s="854">
        <f>S716</f>
        <v>0.4</v>
      </c>
      <c r="AT716" s="854">
        <f>IF(AL716="","",MIN(AL716:AL721))</f>
        <v>8.3999999999999991E-2</v>
      </c>
      <c r="AU716" s="851" t="str">
        <f>IFERROR(IF(AT716="","",IF(AT716&lt;=0.2,"Muy Baja",IF(AT716&lt;=0.4,"Baja",IF(AT716&lt;=0.6,"Media",IF(AT716&lt;=0.8,"Alta","Muy Alta"))))),"")</f>
        <v>Muy Baja</v>
      </c>
      <c r="AV716" s="854">
        <f>Y716</f>
        <v>0.4</v>
      </c>
      <c r="AW716" s="854">
        <f>IF(AM716="","",MIN(AM716:AM721))</f>
        <v>0.30000000000000004</v>
      </c>
      <c r="AX716" s="851" t="str">
        <f>IFERROR(IF(AW716="","",IF(AW716&lt;=0.2,"Leve",IF(AW716&lt;=0.4,"Menor",IF(AW716&lt;=0.6,"Moderado",IF(AW716&lt;=0.8,"Mayor","Catastrófico"))))),"")</f>
        <v>Menor</v>
      </c>
      <c r="AY716" s="851" t="str">
        <f>AA716</f>
        <v>Moderado</v>
      </c>
      <c r="AZ716" s="851" t="str">
        <f>IFERROR(IF(OR(AND(AU716="Muy Baja",AX716="Leve"),AND(AU716="Muy Baja",AX716="Menor"),AND(AU716="Baja",AX716="Leve")),"Bajo",IF(OR(AND(AU716="Muy baja",AX716="Moderado"),AND(AU716="Baja",AX716="Menor"),AND(AU716="Baja",AX716="Moderado"),AND(AU716="Media",AX716="Leve"),AND(AU716="Media",AX716="Menor"),AND(AU716="Media",AX716="Moderado"),AND(AU716="Alta",AX716="Leve"),AND(AU716="Alta",AX716="Menor")),"Moderado",IF(OR(AND(AU716="Muy Baja",AX716="Mayor"),AND(AU716="Baja",AX716="Mayor"),AND(AU716="Media",AX716="Mayor"),AND(AU716="Alta",AX716="Moderado"),AND(AU716="Alta",AX716="Mayor"),AND(AU716="Muy Alta",AX716="Leve"),AND(AU716="Muy Alta",AX716="Menor"),AND(AU716="Muy Alta",AX716="Moderado"),AND(AU716="Muy Alta",AX716="Mayor")),"Alto",IF(OR(AND(AU716="Muy Baja",AX716="Catastrófico"),AND(AU716="Baja",AX716="Catastrófico"),AND(AU716="Media",AX716="Catastrófico"),AND(AU716="Alta",AX716="Catastrófico"),AND(AU716="Muy Alta",AX716="Catastrófico")),"Extremo","")))),"")</f>
        <v>Bajo</v>
      </c>
      <c r="BA716" s="797" t="s">
        <v>257</v>
      </c>
      <c r="BB716" s="47"/>
      <c r="BC716" s="47"/>
      <c r="BD716" s="104" t="str">
        <f t="shared" si="86"/>
        <v/>
      </c>
      <c r="BE716" s="9"/>
      <c r="BF716" s="9"/>
      <c r="BG716" s="9"/>
      <c r="BH716" s="9"/>
      <c r="BI716" s="47"/>
      <c r="BJ716" s="47"/>
      <c r="BK716" s="47"/>
      <c r="BL716" s="47"/>
      <c r="BM716" s="49"/>
      <c r="BN716" s="49"/>
      <c r="BO716" s="49"/>
      <c r="BP716" s="49"/>
      <c r="BQ716" s="105" t="str">
        <f t="shared" si="87"/>
        <v/>
      </c>
      <c r="BR716" s="761" t="str">
        <f t="shared" si="88"/>
        <v/>
      </c>
      <c r="BS716" s="818" t="s">
        <v>609</v>
      </c>
      <c r="BT716" s="867" t="s">
        <v>2901</v>
      </c>
      <c r="BU716" s="867" t="s">
        <v>609</v>
      </c>
      <c r="BV716" s="870" t="s">
        <v>609</v>
      </c>
    </row>
    <row r="717" spans="1:74" ht="171.75" x14ac:dyDescent="0.25">
      <c r="A717" s="1062"/>
      <c r="B717" s="928"/>
      <c r="C717" s="1179"/>
      <c r="D717" s="1086"/>
      <c r="E717" s="1086"/>
      <c r="F717" s="834"/>
      <c r="G717" s="804"/>
      <c r="H717" s="837"/>
      <c r="I717" s="798"/>
      <c r="J717" s="840"/>
      <c r="K717" s="843"/>
      <c r="L717" s="804"/>
      <c r="M717" s="874"/>
      <c r="N717" s="804"/>
      <c r="O717" s="804"/>
      <c r="P717" s="868"/>
      <c r="Q717" s="880"/>
      <c r="R717" s="798"/>
      <c r="S717" s="1365"/>
      <c r="T717" s="798"/>
      <c r="U717" s="1365"/>
      <c r="V717" s="798"/>
      <c r="W717" s="1365"/>
      <c r="X717" s="864"/>
      <c r="Y717" s="1365"/>
      <c r="Z717" s="1365"/>
      <c r="AA717" s="852"/>
      <c r="AB717" s="152">
        <v>2</v>
      </c>
      <c r="AC717" s="151" t="s">
        <v>2333</v>
      </c>
      <c r="AD717" s="151">
        <v>1</v>
      </c>
      <c r="AE717" s="151" t="s">
        <v>1728</v>
      </c>
      <c r="AF717" s="147" t="str">
        <f t="shared" si="89"/>
        <v>Probabilidad</v>
      </c>
      <c r="AG717" s="153" t="s">
        <v>286</v>
      </c>
      <c r="AH717" s="760">
        <f t="shared" si="90"/>
        <v>0.15</v>
      </c>
      <c r="AI717" s="153" t="s">
        <v>217</v>
      </c>
      <c r="AJ717" s="760">
        <f t="shared" si="91"/>
        <v>0.15</v>
      </c>
      <c r="AK717" s="149">
        <f t="shared" si="92"/>
        <v>0.3</v>
      </c>
      <c r="AL717" s="154">
        <f>IFERROR(IF(AND(AF716="Probabilidad",AF717="Probabilidad"),(AL716-(+AL716*AK717)),IF(AF717="Probabilidad",(S716-(+S716*AK717)),IF(AF717="Impacto",AL716,""))),"")</f>
        <v>0.16799999999999998</v>
      </c>
      <c r="AM717" s="154">
        <f>IFERROR(IF(AND(AF716="Impacto",AF717="Impacto"),(AM716-(+AM716*AK717)),IF(AF717="Impacto",(Y716-(Y716*AK717)),IF(AF717="Probabilidad",AM716,""))),"")</f>
        <v>0.4</v>
      </c>
      <c r="AN717" s="155" t="s">
        <v>218</v>
      </c>
      <c r="AO717" s="155" t="s">
        <v>296</v>
      </c>
      <c r="AP717" s="155" t="s">
        <v>243</v>
      </c>
      <c r="AQ717" s="155" t="s">
        <v>221</v>
      </c>
      <c r="AR717" s="837"/>
      <c r="AS717" s="855"/>
      <c r="AT717" s="855"/>
      <c r="AU717" s="852"/>
      <c r="AV717" s="855"/>
      <c r="AW717" s="855"/>
      <c r="AX717" s="852"/>
      <c r="AY717" s="852"/>
      <c r="AZ717" s="852"/>
      <c r="BA717" s="798"/>
      <c r="BB717" s="131"/>
      <c r="BC717" s="131"/>
      <c r="BD717" s="175" t="str">
        <f t="shared" si="86"/>
        <v/>
      </c>
      <c r="BE717" s="151"/>
      <c r="BF717" s="151"/>
      <c r="BG717" s="151"/>
      <c r="BH717" s="151"/>
      <c r="BI717" s="131"/>
      <c r="BJ717" s="131"/>
      <c r="BK717" s="131"/>
      <c r="BL717" s="131"/>
      <c r="BM717" s="157"/>
      <c r="BN717" s="157"/>
      <c r="BO717" s="157"/>
      <c r="BP717" s="157"/>
      <c r="BQ717" s="158" t="str">
        <f t="shared" si="87"/>
        <v/>
      </c>
      <c r="BR717" s="762" t="str">
        <f t="shared" si="88"/>
        <v/>
      </c>
      <c r="BS717" s="819"/>
      <c r="BT717" s="868"/>
      <c r="BU717" s="868"/>
      <c r="BV717" s="871"/>
    </row>
    <row r="718" spans="1:74" ht="171.75" x14ac:dyDescent="0.25">
      <c r="A718" s="1062"/>
      <c r="B718" s="928"/>
      <c r="C718" s="1179"/>
      <c r="D718" s="1086"/>
      <c r="E718" s="1086"/>
      <c r="F718" s="834"/>
      <c r="G718" s="804"/>
      <c r="H718" s="837"/>
      <c r="I718" s="798"/>
      <c r="J718" s="840"/>
      <c r="K718" s="843"/>
      <c r="L718" s="804"/>
      <c r="M718" s="874"/>
      <c r="N718" s="804"/>
      <c r="O718" s="804"/>
      <c r="P718" s="868"/>
      <c r="Q718" s="880"/>
      <c r="R718" s="798"/>
      <c r="S718" s="1365"/>
      <c r="T718" s="798"/>
      <c r="U718" s="1365"/>
      <c r="V718" s="798"/>
      <c r="W718" s="1365"/>
      <c r="X718" s="864"/>
      <c r="Y718" s="1365"/>
      <c r="Z718" s="1365"/>
      <c r="AA718" s="852"/>
      <c r="AB718" s="152">
        <v>3</v>
      </c>
      <c r="AC718" s="151" t="s">
        <v>1731</v>
      </c>
      <c r="AD718" s="151">
        <v>1</v>
      </c>
      <c r="AE718" s="151" t="s">
        <v>1728</v>
      </c>
      <c r="AF718" s="147" t="str">
        <f t="shared" si="89"/>
        <v>Impacto</v>
      </c>
      <c r="AG718" s="153" t="s">
        <v>267</v>
      </c>
      <c r="AH718" s="760">
        <f t="shared" si="90"/>
        <v>0.1</v>
      </c>
      <c r="AI718" s="153" t="s">
        <v>217</v>
      </c>
      <c r="AJ718" s="760">
        <f t="shared" si="91"/>
        <v>0.15</v>
      </c>
      <c r="AK718" s="149">
        <f t="shared" si="92"/>
        <v>0.25</v>
      </c>
      <c r="AL718" s="154">
        <f>IFERROR(IF(AND(AF717="Probabilidad",AF718="Probabilidad"),(AL717-(+AL717*AK718)),IF(AND(AF717="Impacto",AF718="Probabilidad"),(AL716-(+AL716*AK718)),IF(AF718="Impacto",AL717,""))),"")</f>
        <v>0.16799999999999998</v>
      </c>
      <c r="AM718" s="154">
        <f>IFERROR(IF(AND(AF717="Impacto",AF718="Impacto"),(AM717-(+AM717*AK718)),IF(AND(AF717="Probabilidad",AF718="Impacto"),(AM716-(+AM716*AK718)),IF(AF718="Probabilidad",AM717,""))),"")</f>
        <v>0.30000000000000004</v>
      </c>
      <c r="AN718" s="155" t="s">
        <v>218</v>
      </c>
      <c r="AO718" s="155" t="s">
        <v>296</v>
      </c>
      <c r="AP718" s="155" t="s">
        <v>243</v>
      </c>
      <c r="AQ718" s="155" t="s">
        <v>221</v>
      </c>
      <c r="AR718" s="837"/>
      <c r="AS718" s="855"/>
      <c r="AT718" s="855"/>
      <c r="AU718" s="852"/>
      <c r="AV718" s="855"/>
      <c r="AW718" s="855"/>
      <c r="AX718" s="852"/>
      <c r="AY718" s="852"/>
      <c r="AZ718" s="852"/>
      <c r="BA718" s="798"/>
      <c r="BB718" s="131"/>
      <c r="BC718" s="131"/>
      <c r="BD718" s="175" t="str">
        <f t="shared" si="86"/>
        <v/>
      </c>
      <c r="BE718" s="151"/>
      <c r="BF718" s="151"/>
      <c r="BG718" s="151"/>
      <c r="BH718" s="151"/>
      <c r="BI718" s="131"/>
      <c r="BJ718" s="131"/>
      <c r="BK718" s="131"/>
      <c r="BL718" s="131"/>
      <c r="BM718" s="157"/>
      <c r="BN718" s="157"/>
      <c r="BO718" s="157"/>
      <c r="BP718" s="157"/>
      <c r="BQ718" s="158" t="str">
        <f t="shared" si="87"/>
        <v/>
      </c>
      <c r="BR718" s="762" t="str">
        <f t="shared" si="88"/>
        <v/>
      </c>
      <c r="BS718" s="819"/>
      <c r="BT718" s="868"/>
      <c r="BU718" s="868"/>
      <c r="BV718" s="871"/>
    </row>
    <row r="719" spans="1:74" ht="145.5" x14ac:dyDescent="0.25">
      <c r="A719" s="1062"/>
      <c r="B719" s="928"/>
      <c r="C719" s="1179"/>
      <c r="D719" s="1086"/>
      <c r="E719" s="1086"/>
      <c r="F719" s="834"/>
      <c r="G719" s="804"/>
      <c r="H719" s="837"/>
      <c r="I719" s="798"/>
      <c r="J719" s="840"/>
      <c r="K719" s="843"/>
      <c r="L719" s="804"/>
      <c r="M719" s="874"/>
      <c r="N719" s="804"/>
      <c r="O719" s="804"/>
      <c r="P719" s="868"/>
      <c r="Q719" s="880"/>
      <c r="R719" s="798"/>
      <c r="S719" s="1365"/>
      <c r="T719" s="798"/>
      <c r="U719" s="1365"/>
      <c r="V719" s="798"/>
      <c r="W719" s="1365"/>
      <c r="X719" s="864"/>
      <c r="Y719" s="1365"/>
      <c r="Z719" s="1365"/>
      <c r="AA719" s="852"/>
      <c r="AB719" s="152">
        <v>4</v>
      </c>
      <c r="AC719" s="151" t="s">
        <v>2334</v>
      </c>
      <c r="AD719" s="151">
        <v>2</v>
      </c>
      <c r="AE719" s="151" t="s">
        <v>1728</v>
      </c>
      <c r="AF719" s="147" t="str">
        <f t="shared" si="89"/>
        <v>Probabilidad</v>
      </c>
      <c r="AG719" s="153" t="s">
        <v>216</v>
      </c>
      <c r="AH719" s="760">
        <f t="shared" si="90"/>
        <v>0.25</v>
      </c>
      <c r="AI719" s="153" t="s">
        <v>814</v>
      </c>
      <c r="AJ719" s="760">
        <f t="shared" si="91"/>
        <v>0.25</v>
      </c>
      <c r="AK719" s="149">
        <f t="shared" si="92"/>
        <v>0.5</v>
      </c>
      <c r="AL719" s="154">
        <f>IFERROR(IF(AND(AF718="Probabilidad",AF719="Probabilidad"),(AL718-(+AL718*AK719)),IF(AND(AF718="Impacto",AF719="Probabilidad"),(AL717-(+AL717*AK719)),IF(AF719="Impacto",AL718,""))),"")</f>
        <v>8.3999999999999991E-2</v>
      </c>
      <c r="AM719" s="154">
        <f>IFERROR(IF(AND(AF718="Impacto",AF719="Impacto"),(AM718-(+AM718*AK719)),IF(AND(AF718="Probabilidad",AF719="Impacto"),(AM717-(+AM717*AK719)),IF(AF719="Probabilidad",AM718,""))),"")</f>
        <v>0.30000000000000004</v>
      </c>
      <c r="AN719" s="155" t="s">
        <v>218</v>
      </c>
      <c r="AO719" s="155" t="s">
        <v>475</v>
      </c>
      <c r="AP719" s="155" t="s">
        <v>243</v>
      </c>
      <c r="AQ719" s="155" t="s">
        <v>221</v>
      </c>
      <c r="AR719" s="837"/>
      <c r="AS719" s="855"/>
      <c r="AT719" s="855"/>
      <c r="AU719" s="852"/>
      <c r="AV719" s="855"/>
      <c r="AW719" s="855"/>
      <c r="AX719" s="852"/>
      <c r="AY719" s="852"/>
      <c r="AZ719" s="852"/>
      <c r="BA719" s="798"/>
      <c r="BB719" s="131"/>
      <c r="BC719" s="131"/>
      <c r="BD719" s="175" t="str">
        <f t="shared" si="86"/>
        <v/>
      </c>
      <c r="BE719" s="151"/>
      <c r="BF719" s="151"/>
      <c r="BG719" s="151"/>
      <c r="BH719" s="151"/>
      <c r="BI719" s="131"/>
      <c r="BJ719" s="131"/>
      <c r="BK719" s="131"/>
      <c r="BL719" s="131"/>
      <c r="BM719" s="157"/>
      <c r="BN719" s="157"/>
      <c r="BO719" s="157"/>
      <c r="BP719" s="157"/>
      <c r="BQ719" s="158" t="str">
        <f t="shared" si="87"/>
        <v/>
      </c>
      <c r="BR719" s="762" t="str">
        <f t="shared" si="88"/>
        <v/>
      </c>
      <c r="BS719" s="819"/>
      <c r="BT719" s="868"/>
      <c r="BU719" s="868"/>
      <c r="BV719" s="871"/>
    </row>
    <row r="720" spans="1:74" x14ac:dyDescent="0.25">
      <c r="A720" s="1062"/>
      <c r="B720" s="928"/>
      <c r="C720" s="1179"/>
      <c r="D720" s="1086"/>
      <c r="E720" s="1086"/>
      <c r="F720" s="834"/>
      <c r="G720" s="804"/>
      <c r="H720" s="837"/>
      <c r="I720" s="798"/>
      <c r="J720" s="840"/>
      <c r="K720" s="843"/>
      <c r="L720" s="804"/>
      <c r="M720" s="874"/>
      <c r="N720" s="804"/>
      <c r="O720" s="804"/>
      <c r="P720" s="868"/>
      <c r="Q720" s="880"/>
      <c r="R720" s="798"/>
      <c r="S720" s="1365"/>
      <c r="T720" s="798"/>
      <c r="U720" s="1365"/>
      <c r="V720" s="798"/>
      <c r="W720" s="1365"/>
      <c r="X720" s="864"/>
      <c r="Y720" s="1365"/>
      <c r="Z720" s="1365"/>
      <c r="AA720" s="852"/>
      <c r="AB720" s="152">
        <v>5</v>
      </c>
      <c r="AC720" s="151"/>
      <c r="AD720" s="151"/>
      <c r="AE720" s="151"/>
      <c r="AF720" s="147" t="str">
        <f t="shared" si="89"/>
        <v/>
      </c>
      <c r="AG720" s="153"/>
      <c r="AH720" s="760" t="str">
        <f t="shared" si="90"/>
        <v/>
      </c>
      <c r="AI720" s="153"/>
      <c r="AJ720" s="760" t="str">
        <f t="shared" si="91"/>
        <v/>
      </c>
      <c r="AK720" s="149" t="str">
        <f t="shared" si="92"/>
        <v/>
      </c>
      <c r="AL720" s="154" t="str">
        <f>IFERROR(IF(AND(AF719="Probabilidad",AF720="Probabilidad"),(AL719-(+AL719*AK720)),IF(AND(AF719="Impacto",AF720="Probabilidad"),(AL718-(+AL718*AK720)),IF(AF720="Impacto",AL719,""))),"")</f>
        <v/>
      </c>
      <c r="AM720" s="154" t="str">
        <f>IFERROR(IF(AND(AF719="Impacto",AF720="Impacto"),(AM719-(+AM719*AK720)),IF(AND(AF719="Probabilidad",AF720="Impacto"),(AM718-(+AM718*AK720)),IF(AF720="Probabilidad",AM719,""))),"")</f>
        <v/>
      </c>
      <c r="AN720" s="155"/>
      <c r="AO720" s="155"/>
      <c r="AP720" s="155"/>
      <c r="AQ720" s="155"/>
      <c r="AR720" s="837"/>
      <c r="AS720" s="855"/>
      <c r="AT720" s="855"/>
      <c r="AU720" s="852"/>
      <c r="AV720" s="855"/>
      <c r="AW720" s="855"/>
      <c r="AX720" s="852"/>
      <c r="AY720" s="852"/>
      <c r="AZ720" s="852"/>
      <c r="BA720" s="798"/>
      <c r="BB720" s="131"/>
      <c r="BC720" s="131"/>
      <c r="BD720" s="175" t="str">
        <f t="shared" si="86"/>
        <v/>
      </c>
      <c r="BE720" s="151"/>
      <c r="BF720" s="151"/>
      <c r="BG720" s="151"/>
      <c r="BH720" s="151"/>
      <c r="BI720" s="131"/>
      <c r="BJ720" s="131"/>
      <c r="BK720" s="131"/>
      <c r="BL720" s="131"/>
      <c r="BM720" s="157"/>
      <c r="BN720" s="157"/>
      <c r="BO720" s="157"/>
      <c r="BP720" s="157"/>
      <c r="BQ720" s="158" t="str">
        <f t="shared" si="87"/>
        <v/>
      </c>
      <c r="BR720" s="762" t="str">
        <f t="shared" si="88"/>
        <v/>
      </c>
      <c r="BS720" s="819"/>
      <c r="BT720" s="868"/>
      <c r="BU720" s="868"/>
      <c r="BV720" s="871"/>
    </row>
    <row r="721" spans="1:74" ht="15.75" thickBot="1" x14ac:dyDescent="0.3">
      <c r="A721" s="1062"/>
      <c r="B721" s="928"/>
      <c r="C721" s="1179"/>
      <c r="D721" s="1086"/>
      <c r="E721" s="1086"/>
      <c r="F721" s="834"/>
      <c r="G721" s="805"/>
      <c r="H721" s="838"/>
      <c r="I721" s="799"/>
      <c r="J721" s="841"/>
      <c r="K721" s="844"/>
      <c r="L721" s="805"/>
      <c r="M721" s="875"/>
      <c r="N721" s="805"/>
      <c r="O721" s="805"/>
      <c r="P721" s="869"/>
      <c r="Q721" s="881"/>
      <c r="R721" s="799"/>
      <c r="S721" s="1366"/>
      <c r="T721" s="799"/>
      <c r="U721" s="1366"/>
      <c r="V721" s="799"/>
      <c r="W721" s="1366"/>
      <c r="X721" s="865"/>
      <c r="Y721" s="1366"/>
      <c r="Z721" s="1366"/>
      <c r="AA721" s="853"/>
      <c r="AB721" s="164">
        <v>6</v>
      </c>
      <c r="AC721" s="162"/>
      <c r="AD721" s="162"/>
      <c r="AE721" s="162"/>
      <c r="AF721" s="177" t="str">
        <f t="shared" si="89"/>
        <v/>
      </c>
      <c r="AG721" s="165"/>
      <c r="AH721" s="763" t="str">
        <f t="shared" si="90"/>
        <v/>
      </c>
      <c r="AI721" s="165"/>
      <c r="AJ721" s="763" t="str">
        <f t="shared" si="91"/>
        <v/>
      </c>
      <c r="AK721" s="166" t="str">
        <f t="shared" si="92"/>
        <v/>
      </c>
      <c r="AL721" s="222" t="str">
        <f>IFERROR(IF(AND(AF720="Probabilidad",AF721="Probabilidad"),(AL720-(+AL720*AK721)),IF(AND(AF720="Impacto",AF721="Probabilidad"),(AL719-(+AL719*AK721)),IF(AF721="Impacto",AL720,""))),"")</f>
        <v/>
      </c>
      <c r="AM721" s="222" t="str">
        <f>IFERROR(IF(AND(AF720="Impacto",AF721="Impacto"),(AM720-(+AM720*AK721)),IF(AND(AF720="Probabilidad",AF721="Impacto"),(AM719-(+AM719*AK721)),IF(AF721="Probabilidad",AM720,""))),"")</f>
        <v/>
      </c>
      <c r="AN721" s="52"/>
      <c r="AO721" s="52"/>
      <c r="AP721" s="52"/>
      <c r="AQ721" s="52"/>
      <c r="AR721" s="838"/>
      <c r="AS721" s="856"/>
      <c r="AT721" s="856"/>
      <c r="AU721" s="853"/>
      <c r="AV721" s="856"/>
      <c r="AW721" s="856"/>
      <c r="AX721" s="853"/>
      <c r="AY721" s="853"/>
      <c r="AZ721" s="853"/>
      <c r="BA721" s="799"/>
      <c r="BB721" s="169"/>
      <c r="BC721" s="169"/>
      <c r="BD721" s="178" t="str">
        <f t="shared" si="86"/>
        <v/>
      </c>
      <c r="BE721" s="162"/>
      <c r="BF721" s="162"/>
      <c r="BG721" s="162"/>
      <c r="BH721" s="162"/>
      <c r="BI721" s="169"/>
      <c r="BJ721" s="169"/>
      <c r="BK721" s="169"/>
      <c r="BL721" s="169"/>
      <c r="BM721" s="170"/>
      <c r="BN721" s="170"/>
      <c r="BO721" s="170"/>
      <c r="BP721" s="170"/>
      <c r="BQ721" s="171" t="str">
        <f t="shared" si="87"/>
        <v/>
      </c>
      <c r="BR721" s="764" t="str">
        <f t="shared" si="88"/>
        <v/>
      </c>
      <c r="BS721" s="820"/>
      <c r="BT721" s="869"/>
      <c r="BU721" s="869"/>
      <c r="BV721" s="872"/>
    </row>
    <row r="722" spans="1:74" ht="145.5" customHeight="1" x14ac:dyDescent="0.25">
      <c r="A722" s="1062"/>
      <c r="B722" s="928"/>
      <c r="C722" s="1179"/>
      <c r="D722" s="1086" t="s">
        <v>1533</v>
      </c>
      <c r="E722" s="1086" t="s">
        <v>1152</v>
      </c>
      <c r="F722" s="834">
        <v>18</v>
      </c>
      <c r="G722" s="803" t="s">
        <v>2330</v>
      </c>
      <c r="H722" s="836" t="s">
        <v>1376</v>
      </c>
      <c r="I722" s="797" t="s">
        <v>1344</v>
      </c>
      <c r="J722" s="839" t="s">
        <v>3089</v>
      </c>
      <c r="K722" s="842" t="s">
        <v>324</v>
      </c>
      <c r="L722" s="803" t="s">
        <v>618</v>
      </c>
      <c r="M722" s="873" t="s">
        <v>1535</v>
      </c>
      <c r="N722" s="803" t="s">
        <v>2335</v>
      </c>
      <c r="O722" s="803" t="s">
        <v>2336</v>
      </c>
      <c r="P722" s="867" t="s">
        <v>609</v>
      </c>
      <c r="Q722" s="879" t="s">
        <v>609</v>
      </c>
      <c r="R722" s="797" t="s">
        <v>252</v>
      </c>
      <c r="S722" s="1364">
        <f>IF(R722="Muy Alta",100%,IF(R722="Alta",80%,IF(R722="Media",60%,IF(R722="Baja",40%,IF(R722="Muy Baja",20%,"")))))</f>
        <v>0.4</v>
      </c>
      <c r="T722" s="797" t="s">
        <v>328</v>
      </c>
      <c r="U722" s="1364">
        <f>IF(T722="Catastrófico",100%,IF(T722="Mayor",80%,IF(T722="Moderado",60%,IF(T722="Menor",40%,IF(T722="Leve",20%,"")))))</f>
        <v>0.2</v>
      </c>
      <c r="V722" s="797" t="s">
        <v>424</v>
      </c>
      <c r="W722" s="1364">
        <f>IF(V722="Catastrófico",100%,IF(V722="Mayor",80%,IF(V722="Moderado",60%,IF(V722="Menor",40%,IF(V722="Leve",20%,"")))))</f>
        <v>0.8</v>
      </c>
      <c r="X722" s="863" t="str">
        <f>IF(Y722=100%,"Catastrófico",IF(Y722=80%,"Mayor",IF(Y722=60%,"Moderado",IF(Y722=40%,"Menor",IF(Y722=20%,"Leve","")))))</f>
        <v>Mayor</v>
      </c>
      <c r="Y722" s="1364">
        <f>IF(AND(U722="",W722=""),"",MAX(U722,W722))</f>
        <v>0.8</v>
      </c>
      <c r="Z722" s="1364" t="str">
        <f>CONCATENATE(R722,X722)</f>
        <v>BajaMayor</v>
      </c>
      <c r="AA722" s="851" t="str">
        <f>IF(Z722="Muy AltaLeve","Alto",IF(Z722="Muy AltaMenor","Alto",IF(Z722="Muy AltaModerado","Alto",IF(Z722="Muy AltaMayor","Alto",IF(Z722="Muy AltaCatastrófico","Extremo",IF(Z722="AltaLeve","Moderado",IF(Z722="AltaMenor","Moderado",IF(Z722="AltaModerado","Alto",IF(Z722="AltaMayor","Alto",IF(Z722="AltaCatastrófico","Extremo",IF(Z722="MediaLeve","Moderado",IF(Z722="MediaMenor","Moderado",IF(Z722="MediaModerado","Moderado",IF(Z722="MediaMayor","Alto",IF(Z722="MediaCatastrófico","Extremo",IF(Z722="BajaLeve","Bajo",IF(Z722="BajaMenor","Moderado",IF(Z722="BajaModerado","Moderado",IF(Z722="BajaMayor","Alto",IF(Z722="BajaCatastrófico","Extremo",IF(Z722="Muy BajaLeve","Bajo",IF(Z722="Muy BajaMenor","Bajo",IF(Z722="Muy BajaModerado","Moderado",IF(Z722="Muy BajaMayor","Alto",IF(Z722="Muy BajaCatastrófico","Extremo","")))))))))))))))))))))))))</f>
        <v>Alto</v>
      </c>
      <c r="AB722" s="98">
        <v>1</v>
      </c>
      <c r="AC722" s="9" t="s">
        <v>2337</v>
      </c>
      <c r="AD722" s="9">
        <v>1.2</v>
      </c>
      <c r="AE722" s="9" t="s">
        <v>1728</v>
      </c>
      <c r="AF722" s="100" t="str">
        <f t="shared" si="89"/>
        <v>Probabilidad</v>
      </c>
      <c r="AG722" s="10" t="s">
        <v>216</v>
      </c>
      <c r="AH722" s="759">
        <f t="shared" si="90"/>
        <v>0.25</v>
      </c>
      <c r="AI722" s="10" t="s">
        <v>814</v>
      </c>
      <c r="AJ722" s="759">
        <f t="shared" si="91"/>
        <v>0.25</v>
      </c>
      <c r="AK722" s="102">
        <f t="shared" si="92"/>
        <v>0.5</v>
      </c>
      <c r="AL722" s="101">
        <f>IFERROR(IF(AF722="Probabilidad",(S722-(+S722*AK722)),IF(AF722="Impacto",S722,"")),"")</f>
        <v>0.2</v>
      </c>
      <c r="AM722" s="101">
        <f>IFERROR(IF(AF722="Impacto",(Y722-(+Y722*AK722)),IF(AF722="Probabilidad",Y722,"")),"")</f>
        <v>0.8</v>
      </c>
      <c r="AN722" s="51" t="s">
        <v>218</v>
      </c>
      <c r="AO722" s="51" t="s">
        <v>475</v>
      </c>
      <c r="AP722" s="51" t="s">
        <v>243</v>
      </c>
      <c r="AQ722" s="51" t="s">
        <v>221</v>
      </c>
      <c r="AR722" s="866" t="s">
        <v>2313</v>
      </c>
      <c r="AS722" s="854">
        <f>S722</f>
        <v>0.4</v>
      </c>
      <c r="AT722" s="854">
        <f>IF(AL722="","",MIN(AL722:AL727))</f>
        <v>0.1</v>
      </c>
      <c r="AU722" s="851" t="str">
        <f>IFERROR(IF(AT722="","",IF(AT722&lt;=0.2,"Muy Baja",IF(AT722&lt;=0.4,"Baja",IF(AT722&lt;=0.6,"Media",IF(AT722&lt;=0.8,"Alta","Muy Alta"))))),"")</f>
        <v>Muy Baja</v>
      </c>
      <c r="AV722" s="854">
        <f>Y722</f>
        <v>0.8</v>
      </c>
      <c r="AW722" s="854">
        <f>IF(AM722="","",MIN(AM722:AM727))</f>
        <v>0.60000000000000009</v>
      </c>
      <c r="AX722" s="851" t="str">
        <f>IFERROR(IF(AW722="","",IF(AW722&lt;=0.2,"Leve",IF(AW722&lt;=0.4,"Menor",IF(AW722&lt;=0.6,"Moderado",IF(AW722&lt;=0.8,"Mayor","Catastrófico"))))),"")</f>
        <v>Moderado</v>
      </c>
      <c r="AY722" s="851" t="str">
        <f>AA722</f>
        <v>Alto</v>
      </c>
      <c r="AZ722" s="851" t="str">
        <f>IFERROR(IF(OR(AND(AU722="Muy Baja",AX722="Leve"),AND(AU722="Muy Baja",AX722="Menor"),AND(AU722="Baja",AX722="Leve")),"Bajo",IF(OR(AND(AU722="Muy baja",AX722="Moderado"),AND(AU722="Baja",AX722="Menor"),AND(AU722="Baja",AX722="Moderado"),AND(AU722="Media",AX722="Leve"),AND(AU722="Media",AX722="Menor"),AND(AU722="Media",AX722="Moderado"),AND(AU722="Alta",AX722="Leve"),AND(AU722="Alta",AX722="Menor")),"Moderado",IF(OR(AND(AU722="Muy Baja",AX722="Mayor"),AND(AU722="Baja",AX722="Mayor"),AND(AU722="Media",AX722="Mayor"),AND(AU722="Alta",AX722="Moderado"),AND(AU722="Alta",AX722="Mayor"),AND(AU722="Muy Alta",AX722="Leve"),AND(AU722="Muy Alta",AX722="Menor"),AND(AU722="Muy Alta",AX722="Moderado"),AND(AU722="Muy Alta",AX722="Mayor")),"Alto",IF(OR(AND(AU722="Muy Baja",AX722="Catastrófico"),AND(AU722="Baja",AX722="Catastrófico"),AND(AU722="Media",AX722="Catastrófico"),AND(AU722="Alta",AX722="Catastrófico"),AND(AU722="Muy Alta",AX722="Catastrófico")),"Extremo","")))),"")</f>
        <v>Moderado</v>
      </c>
      <c r="BA722" s="797" t="s">
        <v>223</v>
      </c>
      <c r="BB722" s="47" t="s">
        <v>2219</v>
      </c>
      <c r="BC722" s="47" t="s">
        <v>2220</v>
      </c>
      <c r="BD722" s="104">
        <f t="shared" si="86"/>
        <v>4</v>
      </c>
      <c r="BE722" s="9">
        <v>1</v>
      </c>
      <c r="BF722" s="9">
        <v>1</v>
      </c>
      <c r="BG722" s="9">
        <v>1</v>
      </c>
      <c r="BH722" s="9">
        <v>1</v>
      </c>
      <c r="BI722" s="47" t="s">
        <v>1885</v>
      </c>
      <c r="BJ722" s="47" t="s">
        <v>2338</v>
      </c>
      <c r="BK722" s="47" t="s">
        <v>2946</v>
      </c>
      <c r="BL722" s="47" t="s">
        <v>2947</v>
      </c>
      <c r="BM722" s="49">
        <v>1</v>
      </c>
      <c r="BN722" s="49"/>
      <c r="BO722" s="49"/>
      <c r="BP722" s="49"/>
      <c r="BQ722" s="105">
        <f t="shared" si="87"/>
        <v>1</v>
      </c>
      <c r="BR722" s="761">
        <f t="shared" si="88"/>
        <v>0.25</v>
      </c>
      <c r="BS722" s="818" t="s">
        <v>609</v>
      </c>
      <c r="BT722" s="867" t="s">
        <v>2901</v>
      </c>
      <c r="BU722" s="867" t="s">
        <v>609</v>
      </c>
      <c r="BV722" s="870" t="s">
        <v>609</v>
      </c>
    </row>
    <row r="723" spans="1:74" ht="145.5" x14ac:dyDescent="0.25">
      <c r="A723" s="1062"/>
      <c r="B723" s="928"/>
      <c r="C723" s="1179"/>
      <c r="D723" s="1086"/>
      <c r="E723" s="1086"/>
      <c r="F723" s="834"/>
      <c r="G723" s="804"/>
      <c r="H723" s="837"/>
      <c r="I723" s="798"/>
      <c r="J723" s="840"/>
      <c r="K723" s="843"/>
      <c r="L723" s="804"/>
      <c r="M723" s="874"/>
      <c r="N723" s="804"/>
      <c r="O723" s="804"/>
      <c r="P723" s="868"/>
      <c r="Q723" s="880"/>
      <c r="R723" s="798"/>
      <c r="S723" s="1365"/>
      <c r="T723" s="798"/>
      <c r="U723" s="1365"/>
      <c r="V723" s="798"/>
      <c r="W723" s="1365"/>
      <c r="X723" s="864"/>
      <c r="Y723" s="1365"/>
      <c r="Z723" s="1365"/>
      <c r="AA723" s="852"/>
      <c r="AB723" s="152">
        <v>2</v>
      </c>
      <c r="AC723" s="151" t="s">
        <v>2339</v>
      </c>
      <c r="AD723" s="151">
        <v>2</v>
      </c>
      <c r="AE723" s="151" t="s">
        <v>1728</v>
      </c>
      <c r="AF723" s="147" t="str">
        <f t="shared" si="89"/>
        <v>Probabilidad</v>
      </c>
      <c r="AG723" s="153" t="s">
        <v>216</v>
      </c>
      <c r="AH723" s="760">
        <f t="shared" si="90"/>
        <v>0.25</v>
      </c>
      <c r="AI723" s="153" t="s">
        <v>814</v>
      </c>
      <c r="AJ723" s="760">
        <f t="shared" si="91"/>
        <v>0.25</v>
      </c>
      <c r="AK723" s="149">
        <f t="shared" si="92"/>
        <v>0.5</v>
      </c>
      <c r="AL723" s="154">
        <f>IFERROR(IF(AND(AF722="Probabilidad",AF723="Probabilidad"),(AL722-(+AL722*AK723)),IF(AF723="Probabilidad",(S722-(+S722*AK723)),IF(AF723="Impacto",AL722,""))),"")</f>
        <v>0.1</v>
      </c>
      <c r="AM723" s="154">
        <f>IFERROR(IF(AND(AF722="Impacto",AF723="Impacto"),(AM722-(+AM722*AK723)),IF(AF723="Impacto",(Y722-(Y722*AK723)),IF(AF723="Probabilidad",AM722,""))),"")</f>
        <v>0.8</v>
      </c>
      <c r="AN723" s="155" t="s">
        <v>218</v>
      </c>
      <c r="AO723" s="155" t="s">
        <v>475</v>
      </c>
      <c r="AP723" s="155" t="s">
        <v>243</v>
      </c>
      <c r="AQ723" s="155" t="s">
        <v>221</v>
      </c>
      <c r="AR723" s="837"/>
      <c r="AS723" s="855"/>
      <c r="AT723" s="855"/>
      <c r="AU723" s="852"/>
      <c r="AV723" s="855"/>
      <c r="AW723" s="855"/>
      <c r="AX723" s="852"/>
      <c r="AY723" s="852"/>
      <c r="AZ723" s="852"/>
      <c r="BA723" s="798"/>
      <c r="BB723" s="131" t="s">
        <v>2224</v>
      </c>
      <c r="BC723" s="131" t="s">
        <v>2340</v>
      </c>
      <c r="BD723" s="175">
        <f t="shared" si="86"/>
        <v>4</v>
      </c>
      <c r="BE723" s="151">
        <v>1</v>
      </c>
      <c r="BF723" s="151">
        <v>1</v>
      </c>
      <c r="BG723" s="151">
        <v>1</v>
      </c>
      <c r="BH723" s="151">
        <v>1</v>
      </c>
      <c r="BI723" s="131" t="s">
        <v>1885</v>
      </c>
      <c r="BJ723" s="131" t="s">
        <v>2338</v>
      </c>
      <c r="BK723" s="131" t="s">
        <v>2948</v>
      </c>
      <c r="BL723" s="131" t="s">
        <v>2949</v>
      </c>
      <c r="BM723" s="157">
        <v>1</v>
      </c>
      <c r="BN723" s="157"/>
      <c r="BO723" s="157"/>
      <c r="BP723" s="157"/>
      <c r="BQ723" s="158">
        <f t="shared" si="87"/>
        <v>1</v>
      </c>
      <c r="BR723" s="762">
        <f t="shared" si="88"/>
        <v>0.25</v>
      </c>
      <c r="BS723" s="819"/>
      <c r="BT723" s="868"/>
      <c r="BU723" s="868"/>
      <c r="BV723" s="871"/>
    </row>
    <row r="724" spans="1:74" ht="171.75" x14ac:dyDescent="0.25">
      <c r="A724" s="1062"/>
      <c r="B724" s="928"/>
      <c r="C724" s="1179"/>
      <c r="D724" s="1086"/>
      <c r="E724" s="1086"/>
      <c r="F724" s="834"/>
      <c r="G724" s="804"/>
      <c r="H724" s="837"/>
      <c r="I724" s="798"/>
      <c r="J724" s="840"/>
      <c r="K724" s="843"/>
      <c r="L724" s="804"/>
      <c r="M724" s="874"/>
      <c r="N724" s="804"/>
      <c r="O724" s="804"/>
      <c r="P724" s="868"/>
      <c r="Q724" s="880"/>
      <c r="R724" s="798"/>
      <c r="S724" s="1365"/>
      <c r="T724" s="798"/>
      <c r="U724" s="1365"/>
      <c r="V724" s="798"/>
      <c r="W724" s="1365"/>
      <c r="X724" s="864"/>
      <c r="Y724" s="1365"/>
      <c r="Z724" s="1365"/>
      <c r="AA724" s="852"/>
      <c r="AB724" s="152">
        <v>3</v>
      </c>
      <c r="AC724" s="151" t="s">
        <v>1737</v>
      </c>
      <c r="AD724" s="151">
        <v>1.2</v>
      </c>
      <c r="AE724" s="151" t="s">
        <v>1728</v>
      </c>
      <c r="AF724" s="147" t="str">
        <f t="shared" si="89"/>
        <v>Impacto</v>
      </c>
      <c r="AG724" s="153" t="s">
        <v>267</v>
      </c>
      <c r="AH724" s="760">
        <f t="shared" si="90"/>
        <v>0.1</v>
      </c>
      <c r="AI724" s="153" t="s">
        <v>217</v>
      </c>
      <c r="AJ724" s="760">
        <f t="shared" si="91"/>
        <v>0.15</v>
      </c>
      <c r="AK724" s="149">
        <f t="shared" si="92"/>
        <v>0.25</v>
      </c>
      <c r="AL724" s="154">
        <f>IFERROR(IF(AND(AF723="Probabilidad",AF724="Probabilidad"),(AL723-(+AL723*AK724)),IF(AND(AF723="Impacto",AF724="Probabilidad"),(AL722-(+AL722*AK724)),IF(AF724="Impacto",AL723,""))),"")</f>
        <v>0.1</v>
      </c>
      <c r="AM724" s="154">
        <f>IFERROR(IF(AND(AF723="Impacto",AF724="Impacto"),(AM723-(+AM723*AK724)),IF(AND(AF723="Probabilidad",AF724="Impacto"),(AM722-(+AM722*AK724)),IF(AF724="Probabilidad",AM723,""))),"")</f>
        <v>0.60000000000000009</v>
      </c>
      <c r="AN724" s="155" t="s">
        <v>218</v>
      </c>
      <c r="AO724" s="155" t="s">
        <v>296</v>
      </c>
      <c r="AP724" s="155" t="s">
        <v>243</v>
      </c>
      <c r="AQ724" s="155" t="s">
        <v>221</v>
      </c>
      <c r="AR724" s="837"/>
      <c r="AS724" s="855"/>
      <c r="AT724" s="855"/>
      <c r="AU724" s="852"/>
      <c r="AV724" s="855"/>
      <c r="AW724" s="855"/>
      <c r="AX724" s="852"/>
      <c r="AY724" s="852"/>
      <c r="AZ724" s="852"/>
      <c r="BA724" s="798"/>
      <c r="BB724" s="131" t="s">
        <v>2341</v>
      </c>
      <c r="BC724" s="131" t="s">
        <v>2228</v>
      </c>
      <c r="BD724" s="175">
        <f t="shared" si="86"/>
        <v>4</v>
      </c>
      <c r="BE724" s="151">
        <v>1</v>
      </c>
      <c r="BF724" s="151">
        <v>1</v>
      </c>
      <c r="BG724" s="151">
        <v>1</v>
      </c>
      <c r="BH724" s="151">
        <v>1</v>
      </c>
      <c r="BI724" s="131" t="s">
        <v>1885</v>
      </c>
      <c r="BJ724" s="131" t="s">
        <v>2338</v>
      </c>
      <c r="BK724" s="131" t="s">
        <v>2950</v>
      </c>
      <c r="BL724" s="131" t="s">
        <v>2951</v>
      </c>
      <c r="BM724" s="157">
        <v>1</v>
      </c>
      <c r="BN724" s="157"/>
      <c r="BO724" s="157"/>
      <c r="BP724" s="157"/>
      <c r="BQ724" s="158">
        <f t="shared" si="87"/>
        <v>1</v>
      </c>
      <c r="BR724" s="762">
        <f t="shared" si="88"/>
        <v>0.25</v>
      </c>
      <c r="BS724" s="819"/>
      <c r="BT724" s="868"/>
      <c r="BU724" s="868"/>
      <c r="BV724" s="871"/>
    </row>
    <row r="725" spans="1:74" x14ac:dyDescent="0.25">
      <c r="A725" s="1062"/>
      <c r="B725" s="928"/>
      <c r="C725" s="1179"/>
      <c r="D725" s="1086"/>
      <c r="E725" s="1086"/>
      <c r="F725" s="834"/>
      <c r="G725" s="804"/>
      <c r="H725" s="837"/>
      <c r="I725" s="798"/>
      <c r="J725" s="840"/>
      <c r="K725" s="843"/>
      <c r="L725" s="804"/>
      <c r="M725" s="874"/>
      <c r="N725" s="804"/>
      <c r="O725" s="804"/>
      <c r="P725" s="868"/>
      <c r="Q725" s="880"/>
      <c r="R725" s="798"/>
      <c r="S725" s="1365"/>
      <c r="T725" s="798"/>
      <c r="U725" s="1365"/>
      <c r="V725" s="798"/>
      <c r="W725" s="1365"/>
      <c r="X725" s="864"/>
      <c r="Y725" s="1365"/>
      <c r="Z725" s="1365"/>
      <c r="AA725" s="852"/>
      <c r="AB725" s="152">
        <v>4</v>
      </c>
      <c r="AC725" s="151"/>
      <c r="AD725" s="151"/>
      <c r="AE725" s="151"/>
      <c r="AF725" s="147" t="str">
        <f t="shared" si="89"/>
        <v/>
      </c>
      <c r="AG725" s="153"/>
      <c r="AH725" s="760" t="str">
        <f t="shared" si="90"/>
        <v/>
      </c>
      <c r="AI725" s="153"/>
      <c r="AJ725" s="760" t="str">
        <f t="shared" si="91"/>
        <v/>
      </c>
      <c r="AK725" s="149" t="str">
        <f t="shared" si="92"/>
        <v/>
      </c>
      <c r="AL725" s="154" t="str">
        <f>IFERROR(IF(AND(AF724="Probabilidad",AF725="Probabilidad"),(AL724-(+AL724*AK725)),IF(AND(AF724="Impacto",AF725="Probabilidad"),(AL723-(+AL723*AK725)),IF(AF725="Impacto",AL724,""))),"")</f>
        <v/>
      </c>
      <c r="AM725" s="154" t="str">
        <f>IFERROR(IF(AND(AF724="Impacto",AF725="Impacto"),(AM724-(+AM724*AK725)),IF(AND(AF724="Probabilidad",AF725="Impacto"),(AM723-(+AM723*AK725)),IF(AF725="Probabilidad",AM724,""))),"")</f>
        <v/>
      </c>
      <c r="AN725" s="155"/>
      <c r="AO725" s="155"/>
      <c r="AP725" s="155"/>
      <c r="AQ725" s="155"/>
      <c r="AR725" s="837"/>
      <c r="AS725" s="855"/>
      <c r="AT725" s="855"/>
      <c r="AU725" s="852"/>
      <c r="AV725" s="855"/>
      <c r="AW725" s="855"/>
      <c r="AX725" s="852"/>
      <c r="AY725" s="852"/>
      <c r="AZ725" s="852"/>
      <c r="BA725" s="798"/>
      <c r="BB725" s="131"/>
      <c r="BC725" s="131"/>
      <c r="BD725" s="175" t="str">
        <f t="shared" si="86"/>
        <v/>
      </c>
      <c r="BE725" s="151"/>
      <c r="BF725" s="151"/>
      <c r="BG725" s="151"/>
      <c r="BH725" s="151"/>
      <c r="BI725" s="131"/>
      <c r="BJ725" s="131"/>
      <c r="BK725" s="131"/>
      <c r="BL725" s="131"/>
      <c r="BM725" s="157"/>
      <c r="BN725" s="157"/>
      <c r="BO725" s="157"/>
      <c r="BP725" s="157"/>
      <c r="BQ725" s="158" t="str">
        <f t="shared" si="87"/>
        <v/>
      </c>
      <c r="BR725" s="762" t="str">
        <f t="shared" si="88"/>
        <v/>
      </c>
      <c r="BS725" s="819"/>
      <c r="BT725" s="868"/>
      <c r="BU725" s="868"/>
      <c r="BV725" s="871"/>
    </row>
    <row r="726" spans="1:74" x14ac:dyDescent="0.25">
      <c r="A726" s="1062"/>
      <c r="B726" s="928"/>
      <c r="C726" s="1179"/>
      <c r="D726" s="1086"/>
      <c r="E726" s="1086"/>
      <c r="F726" s="834"/>
      <c r="G726" s="804"/>
      <c r="H726" s="837"/>
      <c r="I726" s="798"/>
      <c r="J726" s="840"/>
      <c r="K726" s="843"/>
      <c r="L726" s="804"/>
      <c r="M726" s="874"/>
      <c r="N726" s="804"/>
      <c r="O726" s="804"/>
      <c r="P726" s="868"/>
      <c r="Q726" s="880"/>
      <c r="R726" s="798"/>
      <c r="S726" s="1365"/>
      <c r="T726" s="798"/>
      <c r="U726" s="1365"/>
      <c r="V726" s="798"/>
      <c r="W726" s="1365"/>
      <c r="X726" s="864"/>
      <c r="Y726" s="1365"/>
      <c r="Z726" s="1365"/>
      <c r="AA726" s="852"/>
      <c r="AB726" s="152">
        <v>5</v>
      </c>
      <c r="AC726" s="151"/>
      <c r="AD726" s="151"/>
      <c r="AE726" s="151"/>
      <c r="AF726" s="147" t="str">
        <f t="shared" si="89"/>
        <v/>
      </c>
      <c r="AG726" s="153"/>
      <c r="AH726" s="760" t="str">
        <f t="shared" si="90"/>
        <v/>
      </c>
      <c r="AI726" s="153"/>
      <c r="AJ726" s="760" t="str">
        <f t="shared" si="91"/>
        <v/>
      </c>
      <c r="AK726" s="149" t="str">
        <f t="shared" si="92"/>
        <v/>
      </c>
      <c r="AL726" s="154" t="str">
        <f>IFERROR(IF(AND(AF725="Probabilidad",AF726="Probabilidad"),(AL725-(+AL725*AK726)),IF(AND(AF725="Impacto",AF726="Probabilidad"),(AL724-(+AL724*AK726)),IF(AF726="Impacto",AL725,""))),"")</f>
        <v/>
      </c>
      <c r="AM726" s="154" t="str">
        <f>IFERROR(IF(AND(AF725="Impacto",AF726="Impacto"),(AM725-(+AM725*AK726)),IF(AND(AF725="Probabilidad",AF726="Impacto"),(AM724-(+AM724*AK726)),IF(AF726="Probabilidad",AM725,""))),"")</f>
        <v/>
      </c>
      <c r="AN726" s="155"/>
      <c r="AO726" s="155"/>
      <c r="AP726" s="155"/>
      <c r="AQ726" s="155"/>
      <c r="AR726" s="837"/>
      <c r="AS726" s="855"/>
      <c r="AT726" s="855"/>
      <c r="AU726" s="852"/>
      <c r="AV726" s="855"/>
      <c r="AW726" s="855"/>
      <c r="AX726" s="852"/>
      <c r="AY726" s="852"/>
      <c r="AZ726" s="852"/>
      <c r="BA726" s="798"/>
      <c r="BB726" s="131"/>
      <c r="BC726" s="131"/>
      <c r="BD726" s="175" t="str">
        <f t="shared" si="86"/>
        <v/>
      </c>
      <c r="BE726" s="151"/>
      <c r="BF726" s="151"/>
      <c r="BG726" s="151"/>
      <c r="BH726" s="151"/>
      <c r="BI726" s="131"/>
      <c r="BJ726" s="131"/>
      <c r="BK726" s="131"/>
      <c r="BL726" s="131"/>
      <c r="BM726" s="157"/>
      <c r="BN726" s="157"/>
      <c r="BO726" s="157"/>
      <c r="BP726" s="157"/>
      <c r="BQ726" s="158" t="str">
        <f t="shared" si="87"/>
        <v/>
      </c>
      <c r="BR726" s="762" t="str">
        <f t="shared" si="88"/>
        <v/>
      </c>
      <c r="BS726" s="819"/>
      <c r="BT726" s="868"/>
      <c r="BU726" s="868"/>
      <c r="BV726" s="871"/>
    </row>
    <row r="727" spans="1:74" ht="15.75" thickBot="1" x14ac:dyDescent="0.3">
      <c r="A727" s="1062"/>
      <c r="B727" s="928"/>
      <c r="C727" s="1179"/>
      <c r="D727" s="1086"/>
      <c r="E727" s="1086"/>
      <c r="F727" s="834"/>
      <c r="G727" s="805"/>
      <c r="H727" s="838"/>
      <c r="I727" s="799"/>
      <c r="J727" s="841"/>
      <c r="K727" s="844"/>
      <c r="L727" s="805"/>
      <c r="M727" s="875"/>
      <c r="N727" s="805"/>
      <c r="O727" s="805"/>
      <c r="P727" s="869"/>
      <c r="Q727" s="881"/>
      <c r="R727" s="799"/>
      <c r="S727" s="1366"/>
      <c r="T727" s="799"/>
      <c r="U727" s="1366"/>
      <c r="V727" s="799"/>
      <c r="W727" s="1366"/>
      <c r="X727" s="865"/>
      <c r="Y727" s="1366"/>
      <c r="Z727" s="1366"/>
      <c r="AA727" s="853"/>
      <c r="AB727" s="164">
        <v>6</v>
      </c>
      <c r="AC727" s="162"/>
      <c r="AD727" s="162"/>
      <c r="AE727" s="162"/>
      <c r="AF727" s="177" t="str">
        <f t="shared" si="89"/>
        <v/>
      </c>
      <c r="AG727" s="165"/>
      <c r="AH727" s="763" t="str">
        <f t="shared" si="90"/>
        <v/>
      </c>
      <c r="AI727" s="165"/>
      <c r="AJ727" s="763" t="str">
        <f t="shared" si="91"/>
        <v/>
      </c>
      <c r="AK727" s="166" t="str">
        <f t="shared" si="92"/>
        <v/>
      </c>
      <c r="AL727" s="222" t="str">
        <f>IFERROR(IF(AND(AF726="Probabilidad",AF727="Probabilidad"),(AL726-(+AL726*AK727)),IF(AND(AF726="Impacto",AF727="Probabilidad"),(AL725-(+AL725*AK727)),IF(AF727="Impacto",AL726,""))),"")</f>
        <v/>
      </c>
      <c r="AM727" s="222" t="str">
        <f>IFERROR(IF(AND(AF726="Impacto",AF727="Impacto"),(AM726-(+AM726*AK727)),IF(AND(AF726="Probabilidad",AF727="Impacto"),(AM725-(+AM725*AK727)),IF(AF727="Probabilidad",AM726,""))),"")</f>
        <v/>
      </c>
      <c r="AN727" s="52"/>
      <c r="AO727" s="52"/>
      <c r="AP727" s="52"/>
      <c r="AQ727" s="52"/>
      <c r="AR727" s="838"/>
      <c r="AS727" s="856"/>
      <c r="AT727" s="856"/>
      <c r="AU727" s="853"/>
      <c r="AV727" s="856"/>
      <c r="AW727" s="856"/>
      <c r="AX727" s="853"/>
      <c r="AY727" s="853"/>
      <c r="AZ727" s="853"/>
      <c r="BA727" s="799"/>
      <c r="BB727" s="169"/>
      <c r="BC727" s="169"/>
      <c r="BD727" s="178" t="str">
        <f t="shared" si="86"/>
        <v/>
      </c>
      <c r="BE727" s="162"/>
      <c r="BF727" s="162"/>
      <c r="BG727" s="162"/>
      <c r="BH727" s="162"/>
      <c r="BI727" s="169"/>
      <c r="BJ727" s="169"/>
      <c r="BK727" s="169"/>
      <c r="BL727" s="169"/>
      <c r="BM727" s="170"/>
      <c r="BN727" s="170"/>
      <c r="BO727" s="170"/>
      <c r="BP727" s="170"/>
      <c r="BQ727" s="171" t="str">
        <f t="shared" si="87"/>
        <v/>
      </c>
      <c r="BR727" s="764" t="str">
        <f t="shared" si="88"/>
        <v/>
      </c>
      <c r="BS727" s="820"/>
      <c r="BT727" s="869"/>
      <c r="BU727" s="869"/>
      <c r="BV727" s="872"/>
    </row>
    <row r="728" spans="1:74" ht="171.75" x14ac:dyDescent="0.25">
      <c r="A728" s="1062"/>
      <c r="B728" s="928"/>
      <c r="C728" s="1179"/>
      <c r="D728" s="1086" t="s">
        <v>1533</v>
      </c>
      <c r="E728" s="1086" t="s">
        <v>1152</v>
      </c>
      <c r="F728" s="834">
        <v>19</v>
      </c>
      <c r="G728" s="803" t="s">
        <v>2342</v>
      </c>
      <c r="H728" s="836" t="s">
        <v>1373</v>
      </c>
      <c r="I728" s="797" t="s">
        <v>1347</v>
      </c>
      <c r="J728" s="839" t="s">
        <v>3090</v>
      </c>
      <c r="K728" s="842" t="s">
        <v>324</v>
      </c>
      <c r="L728" s="803" t="s">
        <v>618</v>
      </c>
      <c r="M728" s="873" t="s">
        <v>1535</v>
      </c>
      <c r="N728" s="803" t="s">
        <v>2343</v>
      </c>
      <c r="O728" s="803" t="s">
        <v>2321</v>
      </c>
      <c r="P728" s="867" t="s">
        <v>609</v>
      </c>
      <c r="Q728" s="879" t="s">
        <v>609</v>
      </c>
      <c r="R728" s="797" t="s">
        <v>252</v>
      </c>
      <c r="S728" s="1364">
        <f>IF(R728="Muy Alta",100%,IF(R728="Alta",80%,IF(R728="Media",60%,IF(R728="Baja",40%,IF(R728="Muy Baja",20%,"")))))</f>
        <v>0.4</v>
      </c>
      <c r="T728" s="797" t="s">
        <v>328</v>
      </c>
      <c r="U728" s="1364">
        <f>IF(T728="Catastrófico",100%,IF(T728="Mayor",80%,IF(T728="Moderado",60%,IF(T728="Menor",40%,IF(T728="Leve",20%,"")))))</f>
        <v>0.2</v>
      </c>
      <c r="V728" s="797" t="s">
        <v>253</v>
      </c>
      <c r="W728" s="1364">
        <f>IF(V728="Catastrófico",100%,IF(V728="Mayor",80%,IF(V728="Moderado",60%,IF(V728="Menor",40%,IF(V728="Leve",20%,"")))))</f>
        <v>0.4</v>
      </c>
      <c r="X728" s="863" t="str">
        <f>IF(Y728=100%,"Catastrófico",IF(Y728=80%,"Mayor",IF(Y728=60%,"Moderado",IF(Y728=40%,"Menor",IF(Y728=20%,"Leve","")))))</f>
        <v>Menor</v>
      </c>
      <c r="Y728" s="1364">
        <f>IF(AND(U728="",W728=""),"",MAX(U728,W728))</f>
        <v>0.4</v>
      </c>
      <c r="Z728" s="1364" t="str">
        <f>CONCATENATE(R728,X728)</f>
        <v>BajaMenor</v>
      </c>
      <c r="AA728" s="851" t="str">
        <f>IF(Z728="Muy AltaLeve","Alto",IF(Z728="Muy AltaMenor","Alto",IF(Z728="Muy AltaModerado","Alto",IF(Z728="Muy AltaMayor","Alto",IF(Z728="Muy AltaCatastrófico","Extremo",IF(Z728="AltaLeve","Moderado",IF(Z728="AltaMenor","Moderado",IF(Z728="AltaModerado","Alto",IF(Z728="AltaMayor","Alto",IF(Z728="AltaCatastrófico","Extremo",IF(Z728="MediaLeve","Moderado",IF(Z728="MediaMenor","Moderado",IF(Z728="MediaModerado","Moderado",IF(Z728="MediaMayor","Alto",IF(Z728="MediaCatastrófico","Extremo",IF(Z728="BajaLeve","Bajo",IF(Z728="BajaMenor","Moderado",IF(Z728="BajaModerado","Moderado",IF(Z728="BajaMayor","Alto",IF(Z728="BajaCatastrófico","Extremo",IF(Z728="Muy BajaLeve","Bajo",IF(Z728="Muy BajaMenor","Bajo",IF(Z728="Muy BajaModerado","Moderado",IF(Z728="Muy BajaMayor","Alto",IF(Z728="Muy BajaCatastrófico","Extremo","")))))))))))))))))))))))))</f>
        <v>Moderado</v>
      </c>
      <c r="AB728" s="98">
        <v>1</v>
      </c>
      <c r="AC728" s="9" t="s">
        <v>2344</v>
      </c>
      <c r="AD728" s="9">
        <v>1.2</v>
      </c>
      <c r="AE728" s="9" t="s">
        <v>1899</v>
      </c>
      <c r="AF728" s="100" t="str">
        <f t="shared" si="89"/>
        <v>Probabilidad</v>
      </c>
      <c r="AG728" s="10" t="s">
        <v>216</v>
      </c>
      <c r="AH728" s="759">
        <f t="shared" si="90"/>
        <v>0.25</v>
      </c>
      <c r="AI728" s="10" t="s">
        <v>217</v>
      </c>
      <c r="AJ728" s="759">
        <f t="shared" si="91"/>
        <v>0.15</v>
      </c>
      <c r="AK728" s="102">
        <f t="shared" si="92"/>
        <v>0.4</v>
      </c>
      <c r="AL728" s="101">
        <f>IFERROR(IF(AF728="Probabilidad",(S728-(+S728*AK728)),IF(AF728="Impacto",S728,"")),"")</f>
        <v>0.24</v>
      </c>
      <c r="AM728" s="101">
        <f>IFERROR(IF(AF728="Impacto",(Y728-(+Y728*AK728)),IF(AF728="Probabilidad",Y728,"")),"")</f>
        <v>0.4</v>
      </c>
      <c r="AN728" s="51" t="s">
        <v>952</v>
      </c>
      <c r="AO728" s="51" t="s">
        <v>296</v>
      </c>
      <c r="AP728" s="51" t="s">
        <v>243</v>
      </c>
      <c r="AQ728" s="51" t="s">
        <v>221</v>
      </c>
      <c r="AR728" s="866" t="s">
        <v>2332</v>
      </c>
      <c r="AS728" s="854">
        <f>S728</f>
        <v>0.4</v>
      </c>
      <c r="AT728" s="854">
        <f>IF(AL728="","",MIN(AL728:AL733))</f>
        <v>0.06</v>
      </c>
      <c r="AU728" s="851" t="str">
        <f>IFERROR(IF(AT728="","",IF(AT728&lt;=0.2,"Muy Baja",IF(AT728&lt;=0.4,"Baja",IF(AT728&lt;=0.6,"Media",IF(AT728&lt;=0.8,"Alta","Muy Alta"))))),"")</f>
        <v>Muy Baja</v>
      </c>
      <c r="AV728" s="854">
        <f>Y728</f>
        <v>0.4</v>
      </c>
      <c r="AW728" s="854">
        <f>IF(AM728="","",MIN(AM728:AM733))</f>
        <v>0.30000000000000004</v>
      </c>
      <c r="AX728" s="851" t="str">
        <f>IFERROR(IF(AW728="","",IF(AW728&lt;=0.2,"Leve",IF(AW728&lt;=0.4,"Menor",IF(AW728&lt;=0.6,"Moderado",IF(AW728&lt;=0.8,"Mayor","Catastrófico"))))),"")</f>
        <v>Menor</v>
      </c>
      <c r="AY728" s="851" t="str">
        <f>AA728</f>
        <v>Moderado</v>
      </c>
      <c r="AZ728" s="851" t="str">
        <f>IFERROR(IF(OR(AND(AU728="Muy Baja",AX728="Leve"),AND(AU728="Muy Baja",AX728="Menor"),AND(AU728="Baja",AX728="Leve")),"Bajo",IF(OR(AND(AU728="Muy baja",AX728="Moderado"),AND(AU728="Baja",AX728="Menor"),AND(AU728="Baja",AX728="Moderado"),AND(AU728="Media",AX728="Leve"),AND(AU728="Media",AX728="Menor"),AND(AU728="Media",AX728="Moderado"),AND(AU728="Alta",AX728="Leve"),AND(AU728="Alta",AX728="Menor")),"Moderado",IF(OR(AND(AU728="Muy Baja",AX728="Mayor"),AND(AU728="Baja",AX728="Mayor"),AND(AU728="Media",AX728="Mayor"),AND(AU728="Alta",AX728="Moderado"),AND(AU728="Alta",AX728="Mayor"),AND(AU728="Muy Alta",AX728="Leve"),AND(AU728="Muy Alta",AX728="Menor"),AND(AU728="Muy Alta",AX728="Moderado"),AND(AU728="Muy Alta",AX728="Mayor")),"Alto",IF(OR(AND(AU728="Muy Baja",AX728="Catastrófico"),AND(AU728="Baja",AX728="Catastrófico"),AND(AU728="Media",AX728="Catastrófico"),AND(AU728="Alta",AX728="Catastrófico"),AND(AU728="Muy Alta",AX728="Catastrófico")),"Extremo","")))),"")</f>
        <v>Bajo</v>
      </c>
      <c r="BA728" s="797" t="s">
        <v>257</v>
      </c>
      <c r="BB728" s="47"/>
      <c r="BC728" s="47"/>
      <c r="BD728" s="104" t="str">
        <f t="shared" si="86"/>
        <v/>
      </c>
      <c r="BE728" s="9"/>
      <c r="BF728" s="9"/>
      <c r="BG728" s="9"/>
      <c r="BH728" s="9"/>
      <c r="BI728" s="47"/>
      <c r="BJ728" s="47"/>
      <c r="BK728" s="47"/>
      <c r="BL728" s="47"/>
      <c r="BM728" s="49"/>
      <c r="BN728" s="49"/>
      <c r="BO728" s="49"/>
      <c r="BP728" s="49"/>
      <c r="BQ728" s="105" t="str">
        <f t="shared" si="87"/>
        <v/>
      </c>
      <c r="BR728" s="761" t="str">
        <f t="shared" si="88"/>
        <v/>
      </c>
      <c r="BS728" s="818" t="s">
        <v>609</v>
      </c>
      <c r="BT728" s="867" t="s">
        <v>2901</v>
      </c>
      <c r="BU728" s="867" t="s">
        <v>609</v>
      </c>
      <c r="BV728" s="870" t="s">
        <v>609</v>
      </c>
    </row>
    <row r="729" spans="1:74" ht="145.5" x14ac:dyDescent="0.25">
      <c r="A729" s="1062"/>
      <c r="B729" s="928"/>
      <c r="C729" s="1179"/>
      <c r="D729" s="1086"/>
      <c r="E729" s="1086"/>
      <c r="F729" s="834"/>
      <c r="G729" s="804"/>
      <c r="H729" s="837"/>
      <c r="I729" s="798"/>
      <c r="J729" s="840"/>
      <c r="K729" s="843"/>
      <c r="L729" s="804"/>
      <c r="M729" s="874"/>
      <c r="N729" s="804"/>
      <c r="O729" s="804"/>
      <c r="P729" s="868"/>
      <c r="Q729" s="880"/>
      <c r="R729" s="798"/>
      <c r="S729" s="1365"/>
      <c r="T729" s="798"/>
      <c r="U729" s="1365"/>
      <c r="V729" s="798"/>
      <c r="W729" s="1365"/>
      <c r="X729" s="864"/>
      <c r="Y729" s="1365"/>
      <c r="Z729" s="1365"/>
      <c r="AA729" s="852"/>
      <c r="AB729" s="152">
        <v>2</v>
      </c>
      <c r="AC729" s="151" t="s">
        <v>1730</v>
      </c>
      <c r="AD729" s="151">
        <v>1.2</v>
      </c>
      <c r="AE729" s="151" t="s">
        <v>1552</v>
      </c>
      <c r="AF729" s="147" t="str">
        <f t="shared" si="89"/>
        <v>Probabilidad</v>
      </c>
      <c r="AG729" s="153" t="s">
        <v>216</v>
      </c>
      <c r="AH729" s="760">
        <f t="shared" si="90"/>
        <v>0.25</v>
      </c>
      <c r="AI729" s="153" t="s">
        <v>814</v>
      </c>
      <c r="AJ729" s="760">
        <f t="shared" si="91"/>
        <v>0.25</v>
      </c>
      <c r="AK729" s="149">
        <f t="shared" si="92"/>
        <v>0.5</v>
      </c>
      <c r="AL729" s="154">
        <f>IFERROR(IF(AND(AF728="Probabilidad",AF729="Probabilidad"),(AL728-(+AL728*AK729)),IF(AF729="Probabilidad",(S728-(+S728*AK729)),IF(AF729="Impacto",AL728,""))),"")</f>
        <v>0.12</v>
      </c>
      <c r="AM729" s="154">
        <f>IFERROR(IF(AND(AF728="Impacto",AF729="Impacto"),(AM728-(+AM728*AK729)),IF(AF729="Impacto",(Y728-(Y728*AK729)),IF(AF729="Probabilidad",AM728,""))),"")</f>
        <v>0.4</v>
      </c>
      <c r="AN729" s="155" t="s">
        <v>218</v>
      </c>
      <c r="AO729" s="155" t="s">
        <v>475</v>
      </c>
      <c r="AP729" s="155" t="s">
        <v>243</v>
      </c>
      <c r="AQ729" s="155" t="s">
        <v>244</v>
      </c>
      <c r="AR729" s="837"/>
      <c r="AS729" s="855"/>
      <c r="AT729" s="855"/>
      <c r="AU729" s="852"/>
      <c r="AV729" s="855"/>
      <c r="AW729" s="855"/>
      <c r="AX729" s="852"/>
      <c r="AY729" s="852"/>
      <c r="AZ729" s="852"/>
      <c r="BA729" s="798"/>
      <c r="BB729" s="131"/>
      <c r="BC729" s="131"/>
      <c r="BD729" s="175" t="str">
        <f t="shared" si="86"/>
        <v/>
      </c>
      <c r="BE729" s="151"/>
      <c r="BF729" s="151"/>
      <c r="BG729" s="151"/>
      <c r="BH729" s="151"/>
      <c r="BI729" s="131"/>
      <c r="BJ729" s="131"/>
      <c r="BK729" s="131"/>
      <c r="BL729" s="131"/>
      <c r="BM729" s="157"/>
      <c r="BN729" s="157"/>
      <c r="BO729" s="157"/>
      <c r="BP729" s="157"/>
      <c r="BQ729" s="158" t="str">
        <f t="shared" si="87"/>
        <v/>
      </c>
      <c r="BR729" s="762" t="str">
        <f t="shared" si="88"/>
        <v/>
      </c>
      <c r="BS729" s="819"/>
      <c r="BT729" s="868"/>
      <c r="BU729" s="868"/>
      <c r="BV729" s="871"/>
    </row>
    <row r="730" spans="1:74" ht="171.75" x14ac:dyDescent="0.25">
      <c r="A730" s="1062"/>
      <c r="B730" s="928"/>
      <c r="C730" s="1179"/>
      <c r="D730" s="1086"/>
      <c r="E730" s="1086"/>
      <c r="F730" s="834"/>
      <c r="G730" s="804"/>
      <c r="H730" s="837"/>
      <c r="I730" s="798"/>
      <c r="J730" s="840"/>
      <c r="K730" s="843"/>
      <c r="L730" s="804"/>
      <c r="M730" s="874"/>
      <c r="N730" s="804"/>
      <c r="O730" s="804"/>
      <c r="P730" s="868"/>
      <c r="Q730" s="880"/>
      <c r="R730" s="798"/>
      <c r="S730" s="1365"/>
      <c r="T730" s="798"/>
      <c r="U730" s="1365"/>
      <c r="V730" s="798"/>
      <c r="W730" s="1365"/>
      <c r="X730" s="864"/>
      <c r="Y730" s="1365"/>
      <c r="Z730" s="1365"/>
      <c r="AA730" s="852"/>
      <c r="AB730" s="152">
        <v>3</v>
      </c>
      <c r="AC730" s="151" t="s">
        <v>2290</v>
      </c>
      <c r="AD730" s="151">
        <v>1.2</v>
      </c>
      <c r="AE730" s="151" t="s">
        <v>1552</v>
      </c>
      <c r="AF730" s="147" t="str">
        <f t="shared" si="89"/>
        <v>Impacto</v>
      </c>
      <c r="AG730" s="153" t="s">
        <v>267</v>
      </c>
      <c r="AH730" s="760">
        <f t="shared" si="90"/>
        <v>0.1</v>
      </c>
      <c r="AI730" s="153" t="s">
        <v>217</v>
      </c>
      <c r="AJ730" s="760">
        <f t="shared" si="91"/>
        <v>0.15</v>
      </c>
      <c r="AK730" s="149">
        <f t="shared" si="92"/>
        <v>0.25</v>
      </c>
      <c r="AL730" s="154">
        <f>IFERROR(IF(AND(AF729="Probabilidad",AF730="Probabilidad"),(AL729-(+AL729*AK730)),IF(AND(AF729="Impacto",AF730="Probabilidad"),(AL728-(+AL728*AK730)),IF(AF730="Impacto",AL729,""))),"")</f>
        <v>0.12</v>
      </c>
      <c r="AM730" s="154">
        <f>IFERROR(IF(AND(AF729="Impacto",AF730="Impacto"),(AM729-(+AM729*AK730)),IF(AND(AF729="Probabilidad",AF730="Impacto"),(AM728-(+AM728*AK730)),IF(AF730="Probabilidad",AM729,""))),"")</f>
        <v>0.30000000000000004</v>
      </c>
      <c r="AN730" s="155" t="s">
        <v>218</v>
      </c>
      <c r="AO730" s="155" t="s">
        <v>296</v>
      </c>
      <c r="AP730" s="155" t="s">
        <v>243</v>
      </c>
      <c r="AQ730" s="155" t="s">
        <v>221</v>
      </c>
      <c r="AR730" s="837"/>
      <c r="AS730" s="855"/>
      <c r="AT730" s="855"/>
      <c r="AU730" s="852"/>
      <c r="AV730" s="855"/>
      <c r="AW730" s="855"/>
      <c r="AX730" s="852"/>
      <c r="AY730" s="852"/>
      <c r="AZ730" s="852"/>
      <c r="BA730" s="798"/>
      <c r="BB730" s="131"/>
      <c r="BC730" s="131"/>
      <c r="BD730" s="175" t="str">
        <f t="shared" si="86"/>
        <v/>
      </c>
      <c r="BE730" s="151"/>
      <c r="BF730" s="151"/>
      <c r="BG730" s="151"/>
      <c r="BH730" s="151"/>
      <c r="BI730" s="131"/>
      <c r="BJ730" s="131"/>
      <c r="BK730" s="131"/>
      <c r="BL730" s="131"/>
      <c r="BM730" s="157"/>
      <c r="BN730" s="157"/>
      <c r="BO730" s="157"/>
      <c r="BP730" s="157"/>
      <c r="BQ730" s="158" t="str">
        <f t="shared" si="87"/>
        <v/>
      </c>
      <c r="BR730" s="762" t="str">
        <f t="shared" si="88"/>
        <v/>
      </c>
      <c r="BS730" s="819"/>
      <c r="BT730" s="868"/>
      <c r="BU730" s="868"/>
      <c r="BV730" s="871"/>
    </row>
    <row r="731" spans="1:74" ht="145.5" x14ac:dyDescent="0.25">
      <c r="A731" s="1062"/>
      <c r="B731" s="928"/>
      <c r="C731" s="1179"/>
      <c r="D731" s="1086"/>
      <c r="E731" s="1086"/>
      <c r="F731" s="834"/>
      <c r="G731" s="804"/>
      <c r="H731" s="837"/>
      <c r="I731" s="798"/>
      <c r="J731" s="840"/>
      <c r="K731" s="843"/>
      <c r="L731" s="804"/>
      <c r="M731" s="874"/>
      <c r="N731" s="804"/>
      <c r="O731" s="804"/>
      <c r="P731" s="868"/>
      <c r="Q731" s="880"/>
      <c r="R731" s="798"/>
      <c r="S731" s="1365"/>
      <c r="T731" s="798"/>
      <c r="U731" s="1365"/>
      <c r="V731" s="798"/>
      <c r="W731" s="1365"/>
      <c r="X731" s="864"/>
      <c r="Y731" s="1365"/>
      <c r="Z731" s="1365"/>
      <c r="AA731" s="852"/>
      <c r="AB731" s="152">
        <v>4</v>
      </c>
      <c r="AC731" s="151" t="s">
        <v>2345</v>
      </c>
      <c r="AD731" s="151">
        <v>3</v>
      </c>
      <c r="AE731" s="151" t="s">
        <v>2292</v>
      </c>
      <c r="AF731" s="147" t="str">
        <f t="shared" si="89"/>
        <v>Probabilidad</v>
      </c>
      <c r="AG731" s="153" t="s">
        <v>216</v>
      </c>
      <c r="AH731" s="760">
        <f t="shared" si="90"/>
        <v>0.25</v>
      </c>
      <c r="AI731" s="153" t="s">
        <v>814</v>
      </c>
      <c r="AJ731" s="760">
        <f t="shared" si="91"/>
        <v>0.25</v>
      </c>
      <c r="AK731" s="149">
        <f t="shared" si="92"/>
        <v>0.5</v>
      </c>
      <c r="AL731" s="154">
        <f>IFERROR(IF(AND(AF730="Probabilidad",AF731="Probabilidad"),(AL730-(+AL730*AK731)),IF(AND(AF730="Impacto",AF731="Probabilidad"),(AL729-(+AL729*AK731)),IF(AF731="Impacto",AL730,""))),"")</f>
        <v>0.06</v>
      </c>
      <c r="AM731" s="154">
        <f>IFERROR(IF(AND(AF730="Impacto",AF731="Impacto"),(AM730-(+AM730*AK731)),IF(AND(AF730="Probabilidad",AF731="Impacto"),(AM729-(+AM729*AK731)),IF(AF731="Probabilidad",AM730,""))),"")</f>
        <v>0.30000000000000004</v>
      </c>
      <c r="AN731" s="155" t="s">
        <v>218</v>
      </c>
      <c r="AO731" s="155" t="s">
        <v>475</v>
      </c>
      <c r="AP731" s="155" t="s">
        <v>243</v>
      </c>
      <c r="AQ731" s="155" t="s">
        <v>221</v>
      </c>
      <c r="AR731" s="837"/>
      <c r="AS731" s="855"/>
      <c r="AT731" s="855"/>
      <c r="AU731" s="852"/>
      <c r="AV731" s="855"/>
      <c r="AW731" s="855"/>
      <c r="AX731" s="852"/>
      <c r="AY731" s="852"/>
      <c r="AZ731" s="852"/>
      <c r="BA731" s="798"/>
      <c r="BB731" s="131"/>
      <c r="BC731" s="131"/>
      <c r="BD731" s="175" t="str">
        <f t="shared" si="86"/>
        <v/>
      </c>
      <c r="BE731" s="151"/>
      <c r="BF731" s="151"/>
      <c r="BG731" s="151"/>
      <c r="BH731" s="151"/>
      <c r="BI731" s="131"/>
      <c r="BJ731" s="131"/>
      <c r="BK731" s="131"/>
      <c r="BL731" s="131"/>
      <c r="BM731" s="157"/>
      <c r="BN731" s="157"/>
      <c r="BO731" s="157"/>
      <c r="BP731" s="157"/>
      <c r="BQ731" s="158" t="str">
        <f t="shared" si="87"/>
        <v/>
      </c>
      <c r="BR731" s="762" t="str">
        <f t="shared" si="88"/>
        <v/>
      </c>
      <c r="BS731" s="819"/>
      <c r="BT731" s="868"/>
      <c r="BU731" s="868"/>
      <c r="BV731" s="871"/>
    </row>
    <row r="732" spans="1:74" x14ac:dyDescent="0.25">
      <c r="A732" s="1062"/>
      <c r="B732" s="928"/>
      <c r="C732" s="1179"/>
      <c r="D732" s="1086"/>
      <c r="E732" s="1086"/>
      <c r="F732" s="834"/>
      <c r="G732" s="804"/>
      <c r="H732" s="837"/>
      <c r="I732" s="798"/>
      <c r="J732" s="840"/>
      <c r="K732" s="843"/>
      <c r="L732" s="804"/>
      <c r="M732" s="874"/>
      <c r="N732" s="804"/>
      <c r="O732" s="804"/>
      <c r="P732" s="868"/>
      <c r="Q732" s="880"/>
      <c r="R732" s="798"/>
      <c r="S732" s="1365"/>
      <c r="T732" s="798"/>
      <c r="U732" s="1365"/>
      <c r="V732" s="798"/>
      <c r="W732" s="1365"/>
      <c r="X732" s="864"/>
      <c r="Y732" s="1365"/>
      <c r="Z732" s="1365"/>
      <c r="AA732" s="852"/>
      <c r="AB732" s="152">
        <v>5</v>
      </c>
      <c r="AC732" s="151"/>
      <c r="AD732" s="151"/>
      <c r="AE732" s="151"/>
      <c r="AF732" s="147" t="str">
        <f t="shared" si="89"/>
        <v/>
      </c>
      <c r="AG732" s="153"/>
      <c r="AH732" s="760" t="str">
        <f t="shared" si="90"/>
        <v/>
      </c>
      <c r="AI732" s="153"/>
      <c r="AJ732" s="760" t="str">
        <f t="shared" si="91"/>
        <v/>
      </c>
      <c r="AK732" s="149" t="str">
        <f t="shared" si="92"/>
        <v/>
      </c>
      <c r="AL732" s="154" t="str">
        <f>IFERROR(IF(AND(AF731="Probabilidad",AF732="Probabilidad"),(AL731-(+AL731*AK732)),IF(AND(AF731="Impacto",AF732="Probabilidad"),(AL730-(+AL730*AK732)),IF(AF732="Impacto",AL731,""))),"")</f>
        <v/>
      </c>
      <c r="AM732" s="154" t="str">
        <f>IFERROR(IF(AND(AF731="Impacto",AF732="Impacto"),(AM731-(+AM731*AK732)),IF(AND(AF731="Probabilidad",AF732="Impacto"),(AM730-(+AM730*AK732)),IF(AF732="Probabilidad",AM731,""))),"")</f>
        <v/>
      </c>
      <c r="AN732" s="155"/>
      <c r="AO732" s="155"/>
      <c r="AP732" s="155"/>
      <c r="AQ732" s="155"/>
      <c r="AR732" s="837"/>
      <c r="AS732" s="855"/>
      <c r="AT732" s="855"/>
      <c r="AU732" s="852"/>
      <c r="AV732" s="855"/>
      <c r="AW732" s="855"/>
      <c r="AX732" s="852"/>
      <c r="AY732" s="852"/>
      <c r="AZ732" s="852"/>
      <c r="BA732" s="798"/>
      <c r="BB732" s="131"/>
      <c r="BC732" s="131"/>
      <c r="BD732" s="175" t="str">
        <f t="shared" si="86"/>
        <v/>
      </c>
      <c r="BE732" s="151"/>
      <c r="BF732" s="151"/>
      <c r="BG732" s="151"/>
      <c r="BH732" s="151"/>
      <c r="BI732" s="131"/>
      <c r="BJ732" s="131"/>
      <c r="BK732" s="131"/>
      <c r="BL732" s="131"/>
      <c r="BM732" s="157"/>
      <c r="BN732" s="157"/>
      <c r="BO732" s="157"/>
      <c r="BP732" s="157"/>
      <c r="BQ732" s="158" t="str">
        <f t="shared" si="87"/>
        <v/>
      </c>
      <c r="BR732" s="762" t="str">
        <f t="shared" si="88"/>
        <v/>
      </c>
      <c r="BS732" s="819"/>
      <c r="BT732" s="868"/>
      <c r="BU732" s="868"/>
      <c r="BV732" s="871"/>
    </row>
    <row r="733" spans="1:74" ht="15.75" thickBot="1" x14ac:dyDescent="0.3">
      <c r="A733" s="1062"/>
      <c r="B733" s="928"/>
      <c r="C733" s="1179"/>
      <c r="D733" s="1086"/>
      <c r="E733" s="1086"/>
      <c r="F733" s="834"/>
      <c r="G733" s="805"/>
      <c r="H733" s="838"/>
      <c r="I733" s="799"/>
      <c r="J733" s="841"/>
      <c r="K733" s="844"/>
      <c r="L733" s="805"/>
      <c r="M733" s="875"/>
      <c r="N733" s="805"/>
      <c r="O733" s="805"/>
      <c r="P733" s="869"/>
      <c r="Q733" s="881"/>
      <c r="R733" s="799"/>
      <c r="S733" s="1366"/>
      <c r="T733" s="799"/>
      <c r="U733" s="1366"/>
      <c r="V733" s="799"/>
      <c r="W733" s="1366"/>
      <c r="X733" s="865"/>
      <c r="Y733" s="1366"/>
      <c r="Z733" s="1366"/>
      <c r="AA733" s="853"/>
      <c r="AB733" s="164">
        <v>6</v>
      </c>
      <c r="AC733" s="162"/>
      <c r="AD733" s="162"/>
      <c r="AE733" s="162"/>
      <c r="AF733" s="177" t="str">
        <f t="shared" si="89"/>
        <v/>
      </c>
      <c r="AG733" s="165"/>
      <c r="AH733" s="763" t="str">
        <f t="shared" si="90"/>
        <v/>
      </c>
      <c r="AI733" s="165"/>
      <c r="AJ733" s="763" t="str">
        <f t="shared" si="91"/>
        <v/>
      </c>
      <c r="AK733" s="166" t="str">
        <f t="shared" si="92"/>
        <v/>
      </c>
      <c r="AL733" s="222" t="str">
        <f>IFERROR(IF(AND(AF732="Probabilidad",AF733="Probabilidad"),(AL732-(+AL732*AK733)),IF(AND(AF732="Impacto",AF733="Probabilidad"),(AL731-(+AL731*AK733)),IF(AF733="Impacto",AL732,""))),"")</f>
        <v/>
      </c>
      <c r="AM733" s="222" t="str">
        <f>IFERROR(IF(AND(AF732="Impacto",AF733="Impacto"),(AM732-(+AM732*AK733)),IF(AND(AF732="Probabilidad",AF733="Impacto"),(AM731-(+AM731*AK733)),IF(AF733="Probabilidad",AM732,""))),"")</f>
        <v/>
      </c>
      <c r="AN733" s="52"/>
      <c r="AO733" s="52"/>
      <c r="AP733" s="52"/>
      <c r="AQ733" s="52"/>
      <c r="AR733" s="838"/>
      <c r="AS733" s="856"/>
      <c r="AT733" s="856"/>
      <c r="AU733" s="853"/>
      <c r="AV733" s="856"/>
      <c r="AW733" s="856"/>
      <c r="AX733" s="853"/>
      <c r="AY733" s="853"/>
      <c r="AZ733" s="853"/>
      <c r="BA733" s="799"/>
      <c r="BB733" s="169"/>
      <c r="BC733" s="169"/>
      <c r="BD733" s="178" t="str">
        <f t="shared" si="86"/>
        <v/>
      </c>
      <c r="BE733" s="162"/>
      <c r="BF733" s="162"/>
      <c r="BG733" s="162"/>
      <c r="BH733" s="162"/>
      <c r="BI733" s="169"/>
      <c r="BJ733" s="169"/>
      <c r="BK733" s="169"/>
      <c r="BL733" s="169"/>
      <c r="BM733" s="170"/>
      <c r="BN733" s="170"/>
      <c r="BO733" s="170"/>
      <c r="BP733" s="170"/>
      <c r="BQ733" s="171" t="str">
        <f t="shared" si="87"/>
        <v/>
      </c>
      <c r="BR733" s="764" t="str">
        <f t="shared" si="88"/>
        <v/>
      </c>
      <c r="BS733" s="820"/>
      <c r="BT733" s="869"/>
      <c r="BU733" s="869"/>
      <c r="BV733" s="872"/>
    </row>
    <row r="734" spans="1:74" ht="171.75" x14ac:dyDescent="0.25">
      <c r="A734" s="1062"/>
      <c r="B734" s="928"/>
      <c r="C734" s="1179"/>
      <c r="D734" s="1086" t="s">
        <v>1533</v>
      </c>
      <c r="E734" s="1086" t="s">
        <v>1152</v>
      </c>
      <c r="F734" s="834">
        <v>20</v>
      </c>
      <c r="G734" s="803" t="s">
        <v>2342</v>
      </c>
      <c r="H734" s="836" t="s">
        <v>1373</v>
      </c>
      <c r="I734" s="797" t="s">
        <v>1344</v>
      </c>
      <c r="J734" s="839" t="s">
        <v>3091</v>
      </c>
      <c r="K734" s="842" t="s">
        <v>324</v>
      </c>
      <c r="L734" s="803" t="s">
        <v>618</v>
      </c>
      <c r="M734" s="873" t="s">
        <v>1535</v>
      </c>
      <c r="N734" s="803" t="s">
        <v>2346</v>
      </c>
      <c r="O734" s="803" t="s">
        <v>2325</v>
      </c>
      <c r="P734" s="867" t="s">
        <v>609</v>
      </c>
      <c r="Q734" s="879" t="s">
        <v>609</v>
      </c>
      <c r="R734" s="797" t="s">
        <v>252</v>
      </c>
      <c r="S734" s="1364">
        <f>IF(R734="Muy Alta",100%,IF(R734="Alta",80%,IF(R734="Media",60%,IF(R734="Baja",40%,IF(R734="Muy Baja",20%,"")))))</f>
        <v>0.4</v>
      </c>
      <c r="T734" s="797" t="s">
        <v>328</v>
      </c>
      <c r="U734" s="1364">
        <f>IF(T734="Catastrófico",100%,IF(T734="Mayor",80%,IF(T734="Moderado",60%,IF(T734="Menor",40%,IF(T734="Leve",20%,"")))))</f>
        <v>0.2</v>
      </c>
      <c r="V734" s="797" t="s">
        <v>253</v>
      </c>
      <c r="W734" s="1364">
        <f>IF(V734="Catastrófico",100%,IF(V734="Mayor",80%,IF(V734="Moderado",60%,IF(V734="Menor",40%,IF(V734="Leve",20%,"")))))</f>
        <v>0.4</v>
      </c>
      <c r="X734" s="863" t="str">
        <f>IF(Y734=100%,"Catastrófico",IF(Y734=80%,"Mayor",IF(Y734=60%,"Moderado",IF(Y734=40%,"Menor",IF(Y734=20%,"Leve","")))))</f>
        <v>Menor</v>
      </c>
      <c r="Y734" s="1364">
        <f>IF(AND(U734="",W734=""),"",MAX(U734,W734))</f>
        <v>0.4</v>
      </c>
      <c r="Z734" s="1364" t="str">
        <f>CONCATENATE(R734,X734)</f>
        <v>BajaMenor</v>
      </c>
      <c r="AA734" s="851" t="str">
        <f>IF(Z734="Muy AltaLeve","Alto",IF(Z734="Muy AltaMenor","Alto",IF(Z734="Muy AltaModerado","Alto",IF(Z734="Muy AltaMayor","Alto",IF(Z734="Muy AltaCatastrófico","Extremo",IF(Z734="AltaLeve","Moderado",IF(Z734="AltaMenor","Moderado",IF(Z734="AltaModerado","Alto",IF(Z734="AltaMayor","Alto",IF(Z734="AltaCatastrófico","Extremo",IF(Z734="MediaLeve","Moderado",IF(Z734="MediaMenor","Moderado",IF(Z734="MediaModerado","Moderado",IF(Z734="MediaMayor","Alto",IF(Z734="MediaCatastrófico","Extremo",IF(Z734="BajaLeve","Bajo",IF(Z734="BajaMenor","Moderado",IF(Z734="BajaModerado","Moderado",IF(Z734="BajaMayor","Alto",IF(Z734="BajaCatastrófico","Extremo",IF(Z734="Muy BajaLeve","Bajo",IF(Z734="Muy BajaMenor","Bajo",IF(Z734="Muy BajaModerado","Moderado",IF(Z734="Muy BajaMayor","Alto",IF(Z734="Muy BajaCatastrófico","Extremo","")))))))))))))))))))))))))</f>
        <v>Moderado</v>
      </c>
      <c r="AB734" s="98">
        <v>1</v>
      </c>
      <c r="AC734" s="9" t="s">
        <v>2347</v>
      </c>
      <c r="AD734" s="9">
        <v>2</v>
      </c>
      <c r="AE734" s="9" t="s">
        <v>2296</v>
      </c>
      <c r="AF734" s="100" t="str">
        <f t="shared" si="89"/>
        <v>Probabilidad</v>
      </c>
      <c r="AG734" s="10" t="s">
        <v>286</v>
      </c>
      <c r="AH734" s="759">
        <f t="shared" si="90"/>
        <v>0.15</v>
      </c>
      <c r="AI734" s="10" t="s">
        <v>217</v>
      </c>
      <c r="AJ734" s="759">
        <f t="shared" si="91"/>
        <v>0.15</v>
      </c>
      <c r="AK734" s="102">
        <f t="shared" si="92"/>
        <v>0.3</v>
      </c>
      <c r="AL734" s="101">
        <f>IFERROR(IF(AF734="Probabilidad",(S734-(+S734*AK734)),IF(AF734="Impacto",S734,"")),"")</f>
        <v>0.28000000000000003</v>
      </c>
      <c r="AM734" s="101">
        <f>IFERROR(IF(AF734="Impacto",(Y734-(+Y734*AK734)),IF(AF734="Probabilidad",Y734,"")),"")</f>
        <v>0.4</v>
      </c>
      <c r="AN734" s="51" t="s">
        <v>218</v>
      </c>
      <c r="AO734" s="51" t="s">
        <v>296</v>
      </c>
      <c r="AP734" s="51" t="s">
        <v>243</v>
      </c>
      <c r="AQ734" s="51" t="s">
        <v>221</v>
      </c>
      <c r="AR734" s="866" t="s">
        <v>2313</v>
      </c>
      <c r="AS734" s="854">
        <f>S734</f>
        <v>0.4</v>
      </c>
      <c r="AT734" s="854">
        <f>IF(AL734="","",MIN(AL734:AL739))</f>
        <v>0.14000000000000001</v>
      </c>
      <c r="AU734" s="851" t="str">
        <f>IFERROR(IF(AT734="","",IF(AT734&lt;=0.2,"Muy Baja",IF(AT734&lt;=0.4,"Baja",IF(AT734&lt;=0.6,"Media",IF(AT734&lt;=0.8,"Alta","Muy Alta"))))),"")</f>
        <v>Muy Baja</v>
      </c>
      <c r="AV734" s="854">
        <f>Y734</f>
        <v>0.4</v>
      </c>
      <c r="AW734" s="854">
        <f>IF(AM734="","",MIN(AM734:AM739))</f>
        <v>0.19500000000000001</v>
      </c>
      <c r="AX734" s="851" t="str">
        <f>IFERROR(IF(AW734="","",IF(AW734&lt;=0.2,"Leve",IF(AW734&lt;=0.4,"Menor",IF(AW734&lt;=0.6,"Moderado",IF(AW734&lt;=0.8,"Mayor","Catastrófico"))))),"")</f>
        <v>Leve</v>
      </c>
      <c r="AY734" s="851" t="str">
        <f>AA734</f>
        <v>Moderado</v>
      </c>
      <c r="AZ734" s="851" t="str">
        <f>IFERROR(IF(OR(AND(AU734="Muy Baja",AX734="Leve"),AND(AU734="Muy Baja",AX734="Menor"),AND(AU734="Baja",AX734="Leve")),"Bajo",IF(OR(AND(AU734="Muy baja",AX734="Moderado"),AND(AU734="Baja",AX734="Menor"),AND(AU734="Baja",AX734="Moderado"),AND(AU734="Media",AX734="Leve"),AND(AU734="Media",AX734="Menor"),AND(AU734="Media",AX734="Moderado"),AND(AU734="Alta",AX734="Leve"),AND(AU734="Alta",AX734="Menor")),"Moderado",IF(OR(AND(AU734="Muy Baja",AX734="Mayor"),AND(AU734="Baja",AX734="Mayor"),AND(AU734="Media",AX734="Mayor"),AND(AU734="Alta",AX734="Moderado"),AND(AU734="Alta",AX734="Mayor"),AND(AU734="Muy Alta",AX734="Leve"),AND(AU734="Muy Alta",AX734="Menor"),AND(AU734="Muy Alta",AX734="Moderado"),AND(AU734="Muy Alta",AX734="Mayor")),"Alto",IF(OR(AND(AU734="Muy Baja",AX734="Catastrófico"),AND(AU734="Baja",AX734="Catastrófico"),AND(AU734="Media",AX734="Catastrófico"),AND(AU734="Alta",AX734="Catastrófico"),AND(AU734="Muy Alta",AX734="Catastrófico")),"Extremo","")))),"")</f>
        <v>Bajo</v>
      </c>
      <c r="BA734" s="797" t="s">
        <v>257</v>
      </c>
      <c r="BB734" s="47"/>
      <c r="BC734" s="47"/>
      <c r="BD734" s="104" t="str">
        <f t="shared" si="86"/>
        <v/>
      </c>
      <c r="BE734" s="9"/>
      <c r="BF734" s="9"/>
      <c r="BG734" s="9"/>
      <c r="BH734" s="9"/>
      <c r="BI734" s="47"/>
      <c r="BJ734" s="47"/>
      <c r="BK734" s="47"/>
      <c r="BL734" s="47"/>
      <c r="BM734" s="49"/>
      <c r="BN734" s="49"/>
      <c r="BO734" s="49"/>
      <c r="BP734" s="49"/>
      <c r="BQ734" s="105" t="str">
        <f t="shared" si="87"/>
        <v/>
      </c>
      <c r="BR734" s="761" t="str">
        <f t="shared" si="88"/>
        <v/>
      </c>
      <c r="BS734" s="818" t="s">
        <v>609</v>
      </c>
      <c r="BT734" s="867" t="s">
        <v>2901</v>
      </c>
      <c r="BU734" s="867" t="s">
        <v>609</v>
      </c>
      <c r="BV734" s="870" t="s">
        <v>609</v>
      </c>
    </row>
    <row r="735" spans="1:74" ht="145.5" x14ac:dyDescent="0.25">
      <c r="A735" s="1062"/>
      <c r="B735" s="928"/>
      <c r="C735" s="1179"/>
      <c r="D735" s="1086"/>
      <c r="E735" s="1086"/>
      <c r="F735" s="834"/>
      <c r="G735" s="804"/>
      <c r="H735" s="837"/>
      <c r="I735" s="798"/>
      <c r="J735" s="840"/>
      <c r="K735" s="843"/>
      <c r="L735" s="804"/>
      <c r="M735" s="874"/>
      <c r="N735" s="804"/>
      <c r="O735" s="804"/>
      <c r="P735" s="868"/>
      <c r="Q735" s="880"/>
      <c r="R735" s="798"/>
      <c r="S735" s="1365"/>
      <c r="T735" s="798"/>
      <c r="U735" s="1365"/>
      <c r="V735" s="798"/>
      <c r="W735" s="1365"/>
      <c r="X735" s="864"/>
      <c r="Y735" s="1365"/>
      <c r="Z735" s="1365"/>
      <c r="AA735" s="852"/>
      <c r="AB735" s="152">
        <v>2</v>
      </c>
      <c r="AC735" s="151" t="s">
        <v>2348</v>
      </c>
      <c r="AD735" s="151">
        <v>1</v>
      </c>
      <c r="AE735" s="151" t="s">
        <v>2296</v>
      </c>
      <c r="AF735" s="147" t="str">
        <f t="shared" si="89"/>
        <v>Impacto</v>
      </c>
      <c r="AG735" s="153" t="s">
        <v>267</v>
      </c>
      <c r="AH735" s="760">
        <f t="shared" si="90"/>
        <v>0.1</v>
      </c>
      <c r="AI735" s="153" t="s">
        <v>814</v>
      </c>
      <c r="AJ735" s="760">
        <f t="shared" si="91"/>
        <v>0.25</v>
      </c>
      <c r="AK735" s="149">
        <f t="shared" si="92"/>
        <v>0.35</v>
      </c>
      <c r="AL735" s="154">
        <f>IFERROR(IF(AND(AF734="Probabilidad",AF735="Probabilidad"),(AL734-(+AL734*AK735)),IF(AF735="Probabilidad",(S734-(+S734*AK735)),IF(AF735="Impacto",AL734,""))),"")</f>
        <v>0.28000000000000003</v>
      </c>
      <c r="AM735" s="154">
        <f>IFERROR(IF(AND(AF734="Impacto",AF735="Impacto"),(AM734-(+AM734*AK735)),IF(AF735="Impacto",(Y734-(Y734*AK735)),IF(AF735="Probabilidad",AM734,""))),"")</f>
        <v>0.26</v>
      </c>
      <c r="AN735" s="155" t="s">
        <v>218</v>
      </c>
      <c r="AO735" s="155" t="s">
        <v>475</v>
      </c>
      <c r="AP735" s="155" t="s">
        <v>243</v>
      </c>
      <c r="AQ735" s="155" t="s">
        <v>221</v>
      </c>
      <c r="AR735" s="837"/>
      <c r="AS735" s="855"/>
      <c r="AT735" s="855"/>
      <c r="AU735" s="852"/>
      <c r="AV735" s="855"/>
      <c r="AW735" s="855"/>
      <c r="AX735" s="852"/>
      <c r="AY735" s="852"/>
      <c r="AZ735" s="852"/>
      <c r="BA735" s="798"/>
      <c r="BB735" s="131"/>
      <c r="BC735" s="131"/>
      <c r="BD735" s="175" t="str">
        <f t="shared" si="86"/>
        <v/>
      </c>
      <c r="BE735" s="151"/>
      <c r="BF735" s="151"/>
      <c r="BG735" s="151"/>
      <c r="BH735" s="151"/>
      <c r="BI735" s="131"/>
      <c r="BJ735" s="131"/>
      <c r="BK735" s="131"/>
      <c r="BL735" s="131"/>
      <c r="BM735" s="157"/>
      <c r="BN735" s="157"/>
      <c r="BO735" s="157"/>
      <c r="BP735" s="157"/>
      <c r="BQ735" s="158" t="str">
        <f t="shared" si="87"/>
        <v/>
      </c>
      <c r="BR735" s="762" t="str">
        <f t="shared" si="88"/>
        <v/>
      </c>
      <c r="BS735" s="819"/>
      <c r="BT735" s="868"/>
      <c r="BU735" s="868"/>
      <c r="BV735" s="871"/>
    </row>
    <row r="736" spans="1:74" ht="145.5" x14ac:dyDescent="0.25">
      <c r="A736" s="1062"/>
      <c r="B736" s="928"/>
      <c r="C736" s="1179"/>
      <c r="D736" s="1086"/>
      <c r="E736" s="1086"/>
      <c r="F736" s="834"/>
      <c r="G736" s="804"/>
      <c r="H736" s="837"/>
      <c r="I736" s="798"/>
      <c r="J736" s="840"/>
      <c r="K736" s="843"/>
      <c r="L736" s="804"/>
      <c r="M736" s="874"/>
      <c r="N736" s="804"/>
      <c r="O736" s="804"/>
      <c r="P736" s="868"/>
      <c r="Q736" s="880"/>
      <c r="R736" s="798"/>
      <c r="S736" s="1365"/>
      <c r="T736" s="798"/>
      <c r="U736" s="1365"/>
      <c r="V736" s="798"/>
      <c r="W736" s="1365"/>
      <c r="X736" s="864"/>
      <c r="Y736" s="1365"/>
      <c r="Z736" s="1365"/>
      <c r="AA736" s="852"/>
      <c r="AB736" s="152">
        <v>3</v>
      </c>
      <c r="AC736" s="151" t="s">
        <v>2349</v>
      </c>
      <c r="AD736" s="151">
        <v>1</v>
      </c>
      <c r="AE736" s="151" t="s">
        <v>2299</v>
      </c>
      <c r="AF736" s="147" t="str">
        <f t="shared" si="89"/>
        <v>Probabilidad</v>
      </c>
      <c r="AG736" s="153" t="s">
        <v>216</v>
      </c>
      <c r="AH736" s="760">
        <f t="shared" si="90"/>
        <v>0.25</v>
      </c>
      <c r="AI736" s="153" t="s">
        <v>814</v>
      </c>
      <c r="AJ736" s="760">
        <f t="shared" si="91"/>
        <v>0.25</v>
      </c>
      <c r="AK736" s="149">
        <f t="shared" si="92"/>
        <v>0.5</v>
      </c>
      <c r="AL736" s="154">
        <f>IFERROR(IF(AND(AF735="Probabilidad",AF736="Probabilidad"),(AL735-(+AL735*AK736)),IF(AND(AF735="Impacto",AF736="Probabilidad"),(AL734-(+AL734*AK736)),IF(AF736="Impacto",AL735,""))),"")</f>
        <v>0.14000000000000001</v>
      </c>
      <c r="AM736" s="154">
        <f>IFERROR(IF(AND(AF735="Impacto",AF736="Impacto"),(AM735-(+AM735*AK736)),IF(AND(AF735="Probabilidad",AF736="Impacto"),(AM734-(+AM734*AK736)),IF(AF736="Probabilidad",AM735,""))),"")</f>
        <v>0.26</v>
      </c>
      <c r="AN736" s="155" t="s">
        <v>218</v>
      </c>
      <c r="AO736" s="155" t="s">
        <v>475</v>
      </c>
      <c r="AP736" s="155" t="s">
        <v>243</v>
      </c>
      <c r="AQ736" s="155" t="s">
        <v>221</v>
      </c>
      <c r="AR736" s="837"/>
      <c r="AS736" s="855"/>
      <c r="AT736" s="855"/>
      <c r="AU736" s="852"/>
      <c r="AV736" s="855"/>
      <c r="AW736" s="855"/>
      <c r="AX736" s="852"/>
      <c r="AY736" s="852"/>
      <c r="AZ736" s="852"/>
      <c r="BA736" s="798"/>
      <c r="BB736" s="131"/>
      <c r="BC736" s="131"/>
      <c r="BD736" s="175" t="str">
        <f t="shared" si="86"/>
        <v/>
      </c>
      <c r="BE736" s="151"/>
      <c r="BF736" s="151"/>
      <c r="BG736" s="151"/>
      <c r="BH736" s="151"/>
      <c r="BI736" s="131"/>
      <c r="BJ736" s="131"/>
      <c r="BK736" s="131"/>
      <c r="BL736" s="131"/>
      <c r="BM736" s="157"/>
      <c r="BN736" s="157"/>
      <c r="BO736" s="157"/>
      <c r="BP736" s="157"/>
      <c r="BQ736" s="158" t="str">
        <f t="shared" si="87"/>
        <v/>
      </c>
      <c r="BR736" s="762" t="str">
        <f t="shared" si="88"/>
        <v/>
      </c>
      <c r="BS736" s="819"/>
      <c r="BT736" s="868"/>
      <c r="BU736" s="868"/>
      <c r="BV736" s="871"/>
    </row>
    <row r="737" spans="1:74" ht="171.75" x14ac:dyDescent="0.25">
      <c r="A737" s="1062"/>
      <c r="B737" s="928"/>
      <c r="C737" s="1179"/>
      <c r="D737" s="1086"/>
      <c r="E737" s="1086"/>
      <c r="F737" s="834"/>
      <c r="G737" s="804"/>
      <c r="H737" s="837"/>
      <c r="I737" s="798"/>
      <c r="J737" s="840"/>
      <c r="K737" s="843"/>
      <c r="L737" s="804"/>
      <c r="M737" s="874"/>
      <c r="N737" s="804"/>
      <c r="O737" s="804"/>
      <c r="P737" s="868"/>
      <c r="Q737" s="880"/>
      <c r="R737" s="798"/>
      <c r="S737" s="1365"/>
      <c r="T737" s="798"/>
      <c r="U737" s="1365"/>
      <c r="V737" s="798"/>
      <c r="W737" s="1365"/>
      <c r="X737" s="864"/>
      <c r="Y737" s="1365"/>
      <c r="Z737" s="1365"/>
      <c r="AA737" s="852"/>
      <c r="AB737" s="152">
        <v>4</v>
      </c>
      <c r="AC737" s="151" t="s">
        <v>2300</v>
      </c>
      <c r="AD737" s="151">
        <v>1.2</v>
      </c>
      <c r="AE737" s="151" t="s">
        <v>1552</v>
      </c>
      <c r="AF737" s="147" t="str">
        <f t="shared" si="89"/>
        <v>Impacto</v>
      </c>
      <c r="AG737" s="153" t="s">
        <v>267</v>
      </c>
      <c r="AH737" s="760">
        <f t="shared" si="90"/>
        <v>0.1</v>
      </c>
      <c r="AI737" s="153" t="s">
        <v>217</v>
      </c>
      <c r="AJ737" s="760">
        <f t="shared" si="91"/>
        <v>0.15</v>
      </c>
      <c r="AK737" s="149">
        <f t="shared" si="92"/>
        <v>0.25</v>
      </c>
      <c r="AL737" s="154">
        <f>IFERROR(IF(AND(AF736="Probabilidad",AF737="Probabilidad"),(AL736-(+AL736*AK737)),IF(AND(AF736="Impacto",AF737="Probabilidad"),(AL735-(+AL735*AK737)),IF(AF737="Impacto",AL736,""))),"")</f>
        <v>0.14000000000000001</v>
      </c>
      <c r="AM737" s="154">
        <f>IFERROR(IF(AND(AF736="Impacto",AF737="Impacto"),(AM736-(+AM736*AK737)),IF(AND(AF736="Probabilidad",AF737="Impacto"),(AM735-(+AM735*AK737)),IF(AF737="Probabilidad",AM736,""))),"")</f>
        <v>0.19500000000000001</v>
      </c>
      <c r="AN737" s="155" t="s">
        <v>218</v>
      </c>
      <c r="AO737" s="155" t="s">
        <v>296</v>
      </c>
      <c r="AP737" s="155" t="s">
        <v>243</v>
      </c>
      <c r="AQ737" s="155" t="s">
        <v>221</v>
      </c>
      <c r="AR737" s="837"/>
      <c r="AS737" s="855"/>
      <c r="AT737" s="855"/>
      <c r="AU737" s="852"/>
      <c r="AV737" s="855"/>
      <c r="AW737" s="855"/>
      <c r="AX737" s="852"/>
      <c r="AY737" s="852"/>
      <c r="AZ737" s="852"/>
      <c r="BA737" s="798"/>
      <c r="BB737" s="131"/>
      <c r="BC737" s="131"/>
      <c r="BD737" s="175" t="str">
        <f t="shared" si="86"/>
        <v/>
      </c>
      <c r="BE737" s="151"/>
      <c r="BF737" s="151"/>
      <c r="BG737" s="151"/>
      <c r="BH737" s="151"/>
      <c r="BI737" s="131"/>
      <c r="BJ737" s="131"/>
      <c r="BK737" s="131"/>
      <c r="BL737" s="131"/>
      <c r="BM737" s="157"/>
      <c r="BN737" s="157"/>
      <c r="BO737" s="157"/>
      <c r="BP737" s="157"/>
      <c r="BQ737" s="158" t="str">
        <f t="shared" si="87"/>
        <v/>
      </c>
      <c r="BR737" s="762" t="str">
        <f t="shared" si="88"/>
        <v/>
      </c>
      <c r="BS737" s="819"/>
      <c r="BT737" s="868"/>
      <c r="BU737" s="868"/>
      <c r="BV737" s="871"/>
    </row>
    <row r="738" spans="1:74" x14ac:dyDescent="0.25">
      <c r="A738" s="1062"/>
      <c r="B738" s="928"/>
      <c r="C738" s="1179"/>
      <c r="D738" s="1086"/>
      <c r="E738" s="1086"/>
      <c r="F738" s="834"/>
      <c r="G738" s="804"/>
      <c r="H738" s="837"/>
      <c r="I738" s="798"/>
      <c r="J738" s="840"/>
      <c r="K738" s="843"/>
      <c r="L738" s="804"/>
      <c r="M738" s="874"/>
      <c r="N738" s="804"/>
      <c r="O738" s="804"/>
      <c r="P738" s="868"/>
      <c r="Q738" s="880"/>
      <c r="R738" s="798"/>
      <c r="S738" s="1365"/>
      <c r="T738" s="798"/>
      <c r="U738" s="1365"/>
      <c r="V738" s="798"/>
      <c r="W738" s="1365"/>
      <c r="X738" s="864"/>
      <c r="Y738" s="1365"/>
      <c r="Z738" s="1365"/>
      <c r="AA738" s="852"/>
      <c r="AB738" s="152">
        <v>5</v>
      </c>
      <c r="AC738" s="151"/>
      <c r="AD738" s="151"/>
      <c r="AE738" s="151"/>
      <c r="AF738" s="147" t="str">
        <f t="shared" si="89"/>
        <v/>
      </c>
      <c r="AG738" s="153"/>
      <c r="AH738" s="760" t="str">
        <f t="shared" si="90"/>
        <v/>
      </c>
      <c r="AI738" s="153"/>
      <c r="AJ738" s="760" t="str">
        <f t="shared" si="91"/>
        <v/>
      </c>
      <c r="AK738" s="149" t="str">
        <f t="shared" si="92"/>
        <v/>
      </c>
      <c r="AL738" s="154" t="str">
        <f>IFERROR(IF(AND(AF737="Probabilidad",AF738="Probabilidad"),(AL737-(+AL737*AK738)),IF(AND(AF737="Impacto",AF738="Probabilidad"),(AL736-(+AL736*AK738)),IF(AF738="Impacto",AL737,""))),"")</f>
        <v/>
      </c>
      <c r="AM738" s="154" t="str">
        <f>IFERROR(IF(AND(AF737="Impacto",AF738="Impacto"),(AM737-(+AM737*AK738)),IF(AND(AF737="Probabilidad",AF738="Impacto"),(AM736-(+AM736*AK738)),IF(AF738="Probabilidad",AM737,""))),"")</f>
        <v/>
      </c>
      <c r="AN738" s="155"/>
      <c r="AO738" s="155"/>
      <c r="AP738" s="155"/>
      <c r="AQ738" s="155"/>
      <c r="AR738" s="837"/>
      <c r="AS738" s="855"/>
      <c r="AT738" s="855"/>
      <c r="AU738" s="852"/>
      <c r="AV738" s="855"/>
      <c r="AW738" s="855"/>
      <c r="AX738" s="852"/>
      <c r="AY738" s="852"/>
      <c r="AZ738" s="852"/>
      <c r="BA738" s="798"/>
      <c r="BB738" s="131"/>
      <c r="BC738" s="131"/>
      <c r="BD738" s="175" t="str">
        <f t="shared" si="86"/>
        <v/>
      </c>
      <c r="BE738" s="151"/>
      <c r="BF738" s="151"/>
      <c r="BG738" s="151"/>
      <c r="BH738" s="151"/>
      <c r="BI738" s="131"/>
      <c r="BJ738" s="131"/>
      <c r="BK738" s="131"/>
      <c r="BL738" s="131"/>
      <c r="BM738" s="157"/>
      <c r="BN738" s="157"/>
      <c r="BO738" s="157"/>
      <c r="BP738" s="157"/>
      <c r="BQ738" s="158" t="str">
        <f t="shared" si="87"/>
        <v/>
      </c>
      <c r="BR738" s="762" t="str">
        <f t="shared" si="88"/>
        <v/>
      </c>
      <c r="BS738" s="819"/>
      <c r="BT738" s="868"/>
      <c r="BU738" s="868"/>
      <c r="BV738" s="871"/>
    </row>
    <row r="739" spans="1:74" ht="15.75" thickBot="1" x14ac:dyDescent="0.3">
      <c r="A739" s="1062"/>
      <c r="B739" s="928"/>
      <c r="C739" s="1179"/>
      <c r="D739" s="1086"/>
      <c r="E739" s="1086"/>
      <c r="F739" s="834"/>
      <c r="G739" s="805"/>
      <c r="H739" s="838"/>
      <c r="I739" s="799"/>
      <c r="J739" s="841"/>
      <c r="K739" s="844"/>
      <c r="L739" s="805"/>
      <c r="M739" s="875"/>
      <c r="N739" s="805"/>
      <c r="O739" s="805"/>
      <c r="P739" s="869"/>
      <c r="Q739" s="881"/>
      <c r="R739" s="799"/>
      <c r="S739" s="1366"/>
      <c r="T739" s="799"/>
      <c r="U739" s="1366"/>
      <c r="V739" s="799"/>
      <c r="W739" s="1366"/>
      <c r="X739" s="865"/>
      <c r="Y739" s="1366"/>
      <c r="Z739" s="1366"/>
      <c r="AA739" s="853"/>
      <c r="AB739" s="164">
        <v>6</v>
      </c>
      <c r="AC739" s="162"/>
      <c r="AD739" s="162"/>
      <c r="AE739" s="162"/>
      <c r="AF739" s="177" t="str">
        <f t="shared" si="89"/>
        <v/>
      </c>
      <c r="AG739" s="165"/>
      <c r="AH739" s="763" t="str">
        <f t="shared" si="90"/>
        <v/>
      </c>
      <c r="AI739" s="165"/>
      <c r="AJ739" s="763" t="str">
        <f t="shared" si="91"/>
        <v/>
      </c>
      <c r="AK739" s="166" t="str">
        <f t="shared" si="92"/>
        <v/>
      </c>
      <c r="AL739" s="222" t="str">
        <f>IFERROR(IF(AND(AF738="Probabilidad",AF739="Probabilidad"),(AL738-(+AL738*AK739)),IF(AND(AF738="Impacto",AF739="Probabilidad"),(AL737-(+AL737*AK739)),IF(AF739="Impacto",AL738,""))),"")</f>
        <v/>
      </c>
      <c r="AM739" s="222" t="str">
        <f>IFERROR(IF(AND(AF738="Impacto",AF739="Impacto"),(AM738-(+AM738*AK739)),IF(AND(AF738="Probabilidad",AF739="Impacto"),(AM737-(+AM737*AK739)),IF(AF739="Probabilidad",AM738,""))),"")</f>
        <v/>
      </c>
      <c r="AN739" s="52"/>
      <c r="AO739" s="52"/>
      <c r="AP739" s="52"/>
      <c r="AQ739" s="52"/>
      <c r="AR739" s="838"/>
      <c r="AS739" s="856"/>
      <c r="AT739" s="856"/>
      <c r="AU739" s="853"/>
      <c r="AV739" s="856"/>
      <c r="AW739" s="856"/>
      <c r="AX739" s="853"/>
      <c r="AY739" s="853"/>
      <c r="AZ739" s="853"/>
      <c r="BA739" s="799"/>
      <c r="BB739" s="169"/>
      <c r="BC739" s="169"/>
      <c r="BD739" s="178" t="str">
        <f t="shared" si="86"/>
        <v/>
      </c>
      <c r="BE739" s="162"/>
      <c r="BF739" s="162"/>
      <c r="BG739" s="162"/>
      <c r="BH739" s="162"/>
      <c r="BI739" s="169"/>
      <c r="BJ739" s="169"/>
      <c r="BK739" s="169"/>
      <c r="BL739" s="169"/>
      <c r="BM739" s="170"/>
      <c r="BN739" s="170"/>
      <c r="BO739" s="170"/>
      <c r="BP739" s="170"/>
      <c r="BQ739" s="171" t="str">
        <f t="shared" si="87"/>
        <v/>
      </c>
      <c r="BR739" s="764" t="str">
        <f t="shared" si="88"/>
        <v/>
      </c>
      <c r="BS739" s="820"/>
      <c r="BT739" s="869"/>
      <c r="BU739" s="869"/>
      <c r="BV739" s="872"/>
    </row>
    <row r="740" spans="1:74" ht="171.75" x14ac:dyDescent="0.25">
      <c r="A740" s="1062"/>
      <c r="B740" s="928"/>
      <c r="C740" s="1179"/>
      <c r="D740" s="1086" t="s">
        <v>1533</v>
      </c>
      <c r="E740" s="1086" t="s">
        <v>1152</v>
      </c>
      <c r="F740" s="834">
        <v>21</v>
      </c>
      <c r="G740" s="803" t="s">
        <v>2350</v>
      </c>
      <c r="H740" s="836" t="s">
        <v>1372</v>
      </c>
      <c r="I740" s="797" t="s">
        <v>1347</v>
      </c>
      <c r="J740" s="839" t="s">
        <v>3092</v>
      </c>
      <c r="K740" s="842" t="s">
        <v>324</v>
      </c>
      <c r="L740" s="803" t="s">
        <v>618</v>
      </c>
      <c r="M740" s="873" t="s">
        <v>1535</v>
      </c>
      <c r="N740" s="803" t="s">
        <v>2351</v>
      </c>
      <c r="O740" s="803" t="s">
        <v>2321</v>
      </c>
      <c r="P740" s="867" t="s">
        <v>609</v>
      </c>
      <c r="Q740" s="879" t="s">
        <v>609</v>
      </c>
      <c r="R740" s="797" t="s">
        <v>212</v>
      </c>
      <c r="S740" s="1364">
        <f>IF(R740="Muy Alta",100%,IF(R740="Alta",80%,IF(R740="Media",60%,IF(R740="Baja",40%,IF(R740="Muy Baja",20%,"")))))</f>
        <v>0.6</v>
      </c>
      <c r="T740" s="797" t="s">
        <v>328</v>
      </c>
      <c r="U740" s="1364">
        <f>IF(T740="Catastrófico",100%,IF(T740="Mayor",80%,IF(T740="Moderado",60%,IF(T740="Menor",40%,IF(T740="Leve",20%,"")))))</f>
        <v>0.2</v>
      </c>
      <c r="V740" s="797" t="s">
        <v>253</v>
      </c>
      <c r="W740" s="1364">
        <f>IF(V740="Catastrófico",100%,IF(V740="Mayor",80%,IF(V740="Moderado",60%,IF(V740="Menor",40%,IF(V740="Leve",20%,"")))))</f>
        <v>0.4</v>
      </c>
      <c r="X740" s="863" t="str">
        <f>IF(Y740=100%,"Catastrófico",IF(Y740=80%,"Mayor",IF(Y740=60%,"Moderado",IF(Y740=40%,"Menor",IF(Y740=20%,"Leve","")))))</f>
        <v>Menor</v>
      </c>
      <c r="Y740" s="1364">
        <f>IF(AND(U740="",W740=""),"",MAX(U740,W740))</f>
        <v>0.4</v>
      </c>
      <c r="Z740" s="1364" t="str">
        <f>CONCATENATE(R740,X740)</f>
        <v>MediaMenor</v>
      </c>
      <c r="AA740" s="851" t="str">
        <f>IF(Z740="Muy AltaLeve","Alto",IF(Z740="Muy AltaMenor","Alto",IF(Z740="Muy AltaModerado","Alto",IF(Z740="Muy AltaMayor","Alto",IF(Z740="Muy AltaCatastrófico","Extremo",IF(Z740="AltaLeve","Moderado",IF(Z740="AltaMenor","Moderado",IF(Z740="AltaModerado","Alto",IF(Z740="AltaMayor","Alto",IF(Z740="AltaCatastrófico","Extremo",IF(Z740="MediaLeve","Moderado",IF(Z740="MediaMenor","Moderado",IF(Z740="MediaModerado","Moderado",IF(Z740="MediaMayor","Alto",IF(Z740="MediaCatastrófico","Extremo",IF(Z740="BajaLeve","Bajo",IF(Z740="BajaMenor","Moderado",IF(Z740="BajaModerado","Moderado",IF(Z740="BajaMayor","Alto",IF(Z740="BajaCatastrófico","Extremo",IF(Z740="Muy BajaLeve","Bajo",IF(Z740="Muy BajaMenor","Bajo",IF(Z740="Muy BajaModerado","Moderado",IF(Z740="Muy BajaMayor","Alto",IF(Z740="Muy BajaCatastrófico","Extremo","")))))))))))))))))))))))))</f>
        <v>Moderado</v>
      </c>
      <c r="AB740" s="98">
        <v>1</v>
      </c>
      <c r="AC740" s="9" t="s">
        <v>2277</v>
      </c>
      <c r="AD740" s="9">
        <v>1</v>
      </c>
      <c r="AE740" s="9" t="s">
        <v>1899</v>
      </c>
      <c r="AF740" s="100" t="str">
        <f t="shared" si="89"/>
        <v>Probabilidad</v>
      </c>
      <c r="AG740" s="10" t="s">
        <v>216</v>
      </c>
      <c r="AH740" s="759">
        <f t="shared" si="90"/>
        <v>0.25</v>
      </c>
      <c r="AI740" s="10" t="s">
        <v>814</v>
      </c>
      <c r="AJ740" s="759">
        <f t="shared" si="91"/>
        <v>0.25</v>
      </c>
      <c r="AK740" s="102">
        <f t="shared" si="92"/>
        <v>0.5</v>
      </c>
      <c r="AL740" s="101">
        <f>IFERROR(IF(AF740="Probabilidad",(S740-(+S740*AK740)),IF(AF740="Impacto",S740,"")),"")</f>
        <v>0.3</v>
      </c>
      <c r="AM740" s="101">
        <f>IFERROR(IF(AF740="Impacto",(Y740-(+Y740*AK740)),IF(AF740="Probabilidad",Y740,"")),"")</f>
        <v>0.4</v>
      </c>
      <c r="AN740" s="51" t="s">
        <v>952</v>
      </c>
      <c r="AO740" s="51" t="s">
        <v>296</v>
      </c>
      <c r="AP740" s="51" t="s">
        <v>243</v>
      </c>
      <c r="AQ740" s="51" t="s">
        <v>221</v>
      </c>
      <c r="AR740" s="866" t="s">
        <v>2332</v>
      </c>
      <c r="AS740" s="854">
        <f>S740</f>
        <v>0.6</v>
      </c>
      <c r="AT740" s="854">
        <f>IF(AL740="","",MIN(AL740:AL745))</f>
        <v>0.108</v>
      </c>
      <c r="AU740" s="851" t="str">
        <f>IFERROR(IF(AT740="","",IF(AT740&lt;=0.2,"Muy Baja",IF(AT740&lt;=0.4,"Baja",IF(AT740&lt;=0.6,"Media",IF(AT740&lt;=0.8,"Alta","Muy Alta"))))),"")</f>
        <v>Muy Baja</v>
      </c>
      <c r="AV740" s="854">
        <f>Y740</f>
        <v>0.4</v>
      </c>
      <c r="AW740" s="854">
        <f>IF(AM740="","",MIN(AM740:AM745))</f>
        <v>0.30000000000000004</v>
      </c>
      <c r="AX740" s="851" t="str">
        <f>IFERROR(IF(AW740="","",IF(AW740&lt;=0.2,"Leve",IF(AW740&lt;=0.4,"Menor",IF(AW740&lt;=0.6,"Moderado",IF(AW740&lt;=0.8,"Mayor","Catastrófico"))))),"")</f>
        <v>Menor</v>
      </c>
      <c r="AY740" s="851" t="str">
        <f>AA740</f>
        <v>Moderado</v>
      </c>
      <c r="AZ740" s="851" t="str">
        <f>IFERROR(IF(OR(AND(AU740="Muy Baja",AX740="Leve"),AND(AU740="Muy Baja",AX740="Menor"),AND(AU740="Baja",AX740="Leve")),"Bajo",IF(OR(AND(AU740="Muy baja",AX740="Moderado"),AND(AU740="Baja",AX740="Menor"),AND(AU740="Baja",AX740="Moderado"),AND(AU740="Media",AX740="Leve"),AND(AU740="Media",AX740="Menor"),AND(AU740="Media",AX740="Moderado"),AND(AU740="Alta",AX740="Leve"),AND(AU740="Alta",AX740="Menor")),"Moderado",IF(OR(AND(AU740="Muy Baja",AX740="Mayor"),AND(AU740="Baja",AX740="Mayor"),AND(AU740="Media",AX740="Mayor"),AND(AU740="Alta",AX740="Moderado"),AND(AU740="Alta",AX740="Mayor"),AND(AU740="Muy Alta",AX740="Leve"),AND(AU740="Muy Alta",AX740="Menor"),AND(AU740="Muy Alta",AX740="Moderado"),AND(AU740="Muy Alta",AX740="Mayor")),"Alto",IF(OR(AND(AU740="Muy Baja",AX740="Catastrófico"),AND(AU740="Baja",AX740="Catastrófico"),AND(AU740="Media",AX740="Catastrófico"),AND(AU740="Alta",AX740="Catastrófico"),AND(AU740="Muy Alta",AX740="Catastrófico")),"Extremo","")))),"")</f>
        <v>Bajo</v>
      </c>
      <c r="BA740" s="797" t="s">
        <v>257</v>
      </c>
      <c r="BB740" s="47"/>
      <c r="BC740" s="47"/>
      <c r="BD740" s="104" t="str">
        <f t="shared" si="86"/>
        <v/>
      </c>
      <c r="BE740" s="9"/>
      <c r="BF740" s="9"/>
      <c r="BG740" s="9"/>
      <c r="BH740" s="9"/>
      <c r="BI740" s="47"/>
      <c r="BJ740" s="47"/>
      <c r="BK740" s="47"/>
      <c r="BL740" s="47"/>
      <c r="BM740" s="49"/>
      <c r="BN740" s="49"/>
      <c r="BO740" s="49"/>
      <c r="BP740" s="49"/>
      <c r="BQ740" s="105" t="str">
        <f t="shared" si="87"/>
        <v/>
      </c>
      <c r="BR740" s="761" t="str">
        <f t="shared" si="88"/>
        <v/>
      </c>
      <c r="BS740" s="818" t="s">
        <v>609</v>
      </c>
      <c r="BT740" s="867" t="s">
        <v>2901</v>
      </c>
      <c r="BU740" s="867" t="s">
        <v>609</v>
      </c>
      <c r="BV740" s="870" t="s">
        <v>609</v>
      </c>
    </row>
    <row r="741" spans="1:74" ht="145.5" x14ac:dyDescent="0.25">
      <c r="A741" s="1062"/>
      <c r="B741" s="928"/>
      <c r="C741" s="1179"/>
      <c r="D741" s="1086"/>
      <c r="E741" s="1086"/>
      <c r="F741" s="834"/>
      <c r="G741" s="804"/>
      <c r="H741" s="837"/>
      <c r="I741" s="798"/>
      <c r="J741" s="840"/>
      <c r="K741" s="843"/>
      <c r="L741" s="804"/>
      <c r="M741" s="874"/>
      <c r="N741" s="804"/>
      <c r="O741" s="804"/>
      <c r="P741" s="868"/>
      <c r="Q741" s="880"/>
      <c r="R741" s="798"/>
      <c r="S741" s="1365"/>
      <c r="T741" s="798"/>
      <c r="U741" s="1365"/>
      <c r="V741" s="798"/>
      <c r="W741" s="1365"/>
      <c r="X741" s="864"/>
      <c r="Y741" s="1365"/>
      <c r="Z741" s="1365"/>
      <c r="AA741" s="852"/>
      <c r="AB741" s="152">
        <v>2</v>
      </c>
      <c r="AC741" s="151" t="s">
        <v>1730</v>
      </c>
      <c r="AD741" s="151">
        <v>2</v>
      </c>
      <c r="AE741" s="151" t="s">
        <v>1552</v>
      </c>
      <c r="AF741" s="147" t="str">
        <f t="shared" si="89"/>
        <v>Probabilidad</v>
      </c>
      <c r="AG741" s="153" t="s">
        <v>216</v>
      </c>
      <c r="AH741" s="760">
        <f t="shared" si="90"/>
        <v>0.25</v>
      </c>
      <c r="AI741" s="153" t="s">
        <v>217</v>
      </c>
      <c r="AJ741" s="760">
        <f t="shared" si="91"/>
        <v>0.15</v>
      </c>
      <c r="AK741" s="149">
        <f t="shared" si="92"/>
        <v>0.4</v>
      </c>
      <c r="AL741" s="154">
        <f>IFERROR(IF(AND(AF740="Probabilidad",AF741="Probabilidad"),(AL740-(+AL740*AK741)),IF(AF741="Probabilidad",(S740-(+S740*AK741)),IF(AF741="Impacto",AL740,""))),"")</f>
        <v>0.18</v>
      </c>
      <c r="AM741" s="154">
        <f>IFERROR(IF(AND(AF740="Impacto",AF741="Impacto"),(AM740-(+AM740*AK741)),IF(AF741="Impacto",(Y740-(Y740*AK741)),IF(AF741="Probabilidad",AM740,""))),"")</f>
        <v>0.4</v>
      </c>
      <c r="AN741" s="155" t="s">
        <v>218</v>
      </c>
      <c r="AO741" s="155" t="s">
        <v>475</v>
      </c>
      <c r="AP741" s="155" t="s">
        <v>243</v>
      </c>
      <c r="AQ741" s="155" t="s">
        <v>244</v>
      </c>
      <c r="AR741" s="837"/>
      <c r="AS741" s="855"/>
      <c r="AT741" s="855"/>
      <c r="AU741" s="852"/>
      <c r="AV741" s="855"/>
      <c r="AW741" s="855"/>
      <c r="AX741" s="852"/>
      <c r="AY741" s="852"/>
      <c r="AZ741" s="852"/>
      <c r="BA741" s="798"/>
      <c r="BB741" s="131"/>
      <c r="BC741" s="131"/>
      <c r="BD741" s="175" t="str">
        <f t="shared" si="86"/>
        <v/>
      </c>
      <c r="BE741" s="151"/>
      <c r="BF741" s="151"/>
      <c r="BG741" s="151"/>
      <c r="BH741" s="151"/>
      <c r="BI741" s="131"/>
      <c r="BJ741" s="131"/>
      <c r="BK741" s="131"/>
      <c r="BL741" s="131"/>
      <c r="BM741" s="157"/>
      <c r="BN741" s="157"/>
      <c r="BO741" s="157"/>
      <c r="BP741" s="157"/>
      <c r="BQ741" s="158" t="str">
        <f t="shared" si="87"/>
        <v/>
      </c>
      <c r="BR741" s="762" t="str">
        <f t="shared" si="88"/>
        <v/>
      </c>
      <c r="BS741" s="819"/>
      <c r="BT741" s="868"/>
      <c r="BU741" s="868"/>
      <c r="BV741" s="871"/>
    </row>
    <row r="742" spans="1:74" ht="171.75" x14ac:dyDescent="0.25">
      <c r="A742" s="1062"/>
      <c r="B742" s="928"/>
      <c r="C742" s="1179"/>
      <c r="D742" s="1086"/>
      <c r="E742" s="1086"/>
      <c r="F742" s="834"/>
      <c r="G742" s="804"/>
      <c r="H742" s="837"/>
      <c r="I742" s="798"/>
      <c r="J742" s="840"/>
      <c r="K742" s="843"/>
      <c r="L742" s="804"/>
      <c r="M742" s="874"/>
      <c r="N742" s="804"/>
      <c r="O742" s="804"/>
      <c r="P742" s="868"/>
      <c r="Q742" s="880"/>
      <c r="R742" s="798"/>
      <c r="S742" s="1365"/>
      <c r="T742" s="798"/>
      <c r="U742" s="1365"/>
      <c r="V742" s="798"/>
      <c r="W742" s="1365"/>
      <c r="X742" s="864"/>
      <c r="Y742" s="1365"/>
      <c r="Z742" s="1365"/>
      <c r="AA742" s="852"/>
      <c r="AB742" s="152">
        <v>3</v>
      </c>
      <c r="AC742" s="151" t="s">
        <v>2352</v>
      </c>
      <c r="AD742" s="151">
        <v>1</v>
      </c>
      <c r="AE742" s="151" t="s">
        <v>1728</v>
      </c>
      <c r="AF742" s="147" t="str">
        <f t="shared" si="89"/>
        <v>Impacto</v>
      </c>
      <c r="AG742" s="153" t="s">
        <v>267</v>
      </c>
      <c r="AH742" s="760">
        <f t="shared" si="90"/>
        <v>0.1</v>
      </c>
      <c r="AI742" s="153" t="s">
        <v>217</v>
      </c>
      <c r="AJ742" s="760">
        <f t="shared" si="91"/>
        <v>0.15</v>
      </c>
      <c r="AK742" s="149">
        <f t="shared" si="92"/>
        <v>0.25</v>
      </c>
      <c r="AL742" s="154">
        <f>IFERROR(IF(AND(AF741="Probabilidad",AF742="Probabilidad"),(AL741-(+AL741*AK742)),IF(AND(AF741="Impacto",AF742="Probabilidad"),(AL740-(+AL740*AK742)),IF(AF742="Impacto",AL741,""))),"")</f>
        <v>0.18</v>
      </c>
      <c r="AM742" s="154">
        <f>IFERROR(IF(AND(AF741="Impacto",AF742="Impacto"),(AM741-(+AM741*AK742)),IF(AND(AF741="Probabilidad",AF742="Impacto"),(AM740-(+AM740*AK742)),IF(AF742="Probabilidad",AM741,""))),"")</f>
        <v>0.30000000000000004</v>
      </c>
      <c r="AN742" s="155" t="s">
        <v>218</v>
      </c>
      <c r="AO742" s="155" t="s">
        <v>296</v>
      </c>
      <c r="AP742" s="155" t="s">
        <v>243</v>
      </c>
      <c r="AQ742" s="155" t="s">
        <v>221</v>
      </c>
      <c r="AR742" s="837"/>
      <c r="AS742" s="855"/>
      <c r="AT742" s="855"/>
      <c r="AU742" s="852"/>
      <c r="AV742" s="855"/>
      <c r="AW742" s="855"/>
      <c r="AX742" s="852"/>
      <c r="AY742" s="852"/>
      <c r="AZ742" s="852"/>
      <c r="BA742" s="798"/>
      <c r="BB742" s="131"/>
      <c r="BC742" s="131"/>
      <c r="BD742" s="175" t="str">
        <f t="shared" si="86"/>
        <v/>
      </c>
      <c r="BE742" s="151"/>
      <c r="BF742" s="151"/>
      <c r="BG742" s="151"/>
      <c r="BH742" s="151"/>
      <c r="BI742" s="131"/>
      <c r="BJ742" s="131"/>
      <c r="BK742" s="131"/>
      <c r="BL742" s="131"/>
      <c r="BM742" s="157"/>
      <c r="BN742" s="157"/>
      <c r="BO742" s="157"/>
      <c r="BP742" s="157"/>
      <c r="BQ742" s="158" t="str">
        <f t="shared" si="87"/>
        <v/>
      </c>
      <c r="BR742" s="762" t="str">
        <f t="shared" si="88"/>
        <v/>
      </c>
      <c r="BS742" s="819"/>
      <c r="BT742" s="868"/>
      <c r="BU742" s="868"/>
      <c r="BV742" s="871"/>
    </row>
    <row r="743" spans="1:74" ht="171.75" x14ac:dyDescent="0.25">
      <c r="A743" s="1062"/>
      <c r="B743" s="928"/>
      <c r="C743" s="1179"/>
      <c r="D743" s="1086"/>
      <c r="E743" s="1086"/>
      <c r="F743" s="834"/>
      <c r="G743" s="804"/>
      <c r="H743" s="837"/>
      <c r="I743" s="798"/>
      <c r="J743" s="840"/>
      <c r="K743" s="843"/>
      <c r="L743" s="804"/>
      <c r="M743" s="874"/>
      <c r="N743" s="804"/>
      <c r="O743" s="804"/>
      <c r="P743" s="868"/>
      <c r="Q743" s="880"/>
      <c r="R743" s="798"/>
      <c r="S743" s="1365"/>
      <c r="T743" s="798"/>
      <c r="U743" s="1365"/>
      <c r="V743" s="798"/>
      <c r="W743" s="1365"/>
      <c r="X743" s="864"/>
      <c r="Y743" s="1365"/>
      <c r="Z743" s="1365"/>
      <c r="AA743" s="852"/>
      <c r="AB743" s="152">
        <v>4</v>
      </c>
      <c r="AC743" s="151" t="s">
        <v>2349</v>
      </c>
      <c r="AD743" s="151">
        <v>1</v>
      </c>
      <c r="AE743" s="151" t="s">
        <v>2299</v>
      </c>
      <c r="AF743" s="147" t="str">
        <f t="shared" si="89"/>
        <v>Probabilidad</v>
      </c>
      <c r="AG743" s="153" t="s">
        <v>216</v>
      </c>
      <c r="AH743" s="760">
        <f t="shared" si="90"/>
        <v>0.25</v>
      </c>
      <c r="AI743" s="153" t="s">
        <v>217</v>
      </c>
      <c r="AJ743" s="760">
        <f t="shared" si="91"/>
        <v>0.15</v>
      </c>
      <c r="AK743" s="149">
        <f t="shared" si="92"/>
        <v>0.4</v>
      </c>
      <c r="AL743" s="154">
        <f>IFERROR(IF(AND(AF742="Probabilidad",AF743="Probabilidad"),(AL742-(+AL742*AK743)),IF(AND(AF742="Impacto",AF743="Probabilidad"),(AL741-(+AL741*AK743)),IF(AF743="Impacto",AL742,""))),"")</f>
        <v>0.108</v>
      </c>
      <c r="AM743" s="154">
        <f>IFERROR(IF(AND(AF742="Impacto",AF743="Impacto"),(AM742-(+AM742*AK743)),IF(AND(AF742="Probabilidad",AF743="Impacto"),(AM741-(+AM741*AK743)),IF(AF743="Probabilidad",AM742,""))),"")</f>
        <v>0.30000000000000004</v>
      </c>
      <c r="AN743" s="155" t="s">
        <v>218</v>
      </c>
      <c r="AO743" s="155" t="s">
        <v>296</v>
      </c>
      <c r="AP743" s="155" t="s">
        <v>220</v>
      </c>
      <c r="AQ743" s="155" t="s">
        <v>221</v>
      </c>
      <c r="AR743" s="837"/>
      <c r="AS743" s="855"/>
      <c r="AT743" s="855"/>
      <c r="AU743" s="852"/>
      <c r="AV743" s="855"/>
      <c r="AW743" s="855"/>
      <c r="AX743" s="852"/>
      <c r="AY743" s="852"/>
      <c r="AZ743" s="852"/>
      <c r="BA743" s="798"/>
      <c r="BB743" s="131"/>
      <c r="BC743" s="131"/>
      <c r="BD743" s="175" t="str">
        <f t="shared" si="86"/>
        <v/>
      </c>
      <c r="BE743" s="151"/>
      <c r="BF743" s="151"/>
      <c r="BG743" s="151"/>
      <c r="BH743" s="151"/>
      <c r="BI743" s="131"/>
      <c r="BJ743" s="131"/>
      <c r="BK743" s="131"/>
      <c r="BL743" s="131"/>
      <c r="BM743" s="157"/>
      <c r="BN743" s="157"/>
      <c r="BO743" s="157"/>
      <c r="BP743" s="157"/>
      <c r="BQ743" s="158" t="str">
        <f t="shared" si="87"/>
        <v/>
      </c>
      <c r="BR743" s="762" t="str">
        <f t="shared" si="88"/>
        <v/>
      </c>
      <c r="BS743" s="819"/>
      <c r="BT743" s="868"/>
      <c r="BU743" s="868"/>
      <c r="BV743" s="871"/>
    </row>
    <row r="744" spans="1:74" x14ac:dyDescent="0.25">
      <c r="A744" s="1062"/>
      <c r="B744" s="928"/>
      <c r="C744" s="1179"/>
      <c r="D744" s="1086"/>
      <c r="E744" s="1086"/>
      <c r="F744" s="834"/>
      <c r="G744" s="804"/>
      <c r="H744" s="837"/>
      <c r="I744" s="798"/>
      <c r="J744" s="840"/>
      <c r="K744" s="843"/>
      <c r="L744" s="804"/>
      <c r="M744" s="874"/>
      <c r="N744" s="804"/>
      <c r="O744" s="804"/>
      <c r="P744" s="868"/>
      <c r="Q744" s="880"/>
      <c r="R744" s="798"/>
      <c r="S744" s="1365"/>
      <c r="T744" s="798"/>
      <c r="U744" s="1365"/>
      <c r="V744" s="798"/>
      <c r="W744" s="1365"/>
      <c r="X744" s="864"/>
      <c r="Y744" s="1365"/>
      <c r="Z744" s="1365"/>
      <c r="AA744" s="852"/>
      <c r="AB744" s="152">
        <v>5</v>
      </c>
      <c r="AC744" s="151"/>
      <c r="AD744" s="151"/>
      <c r="AE744" s="151"/>
      <c r="AF744" s="147" t="str">
        <f t="shared" si="89"/>
        <v/>
      </c>
      <c r="AG744" s="153"/>
      <c r="AH744" s="760" t="str">
        <f t="shared" si="90"/>
        <v/>
      </c>
      <c r="AI744" s="153"/>
      <c r="AJ744" s="760" t="str">
        <f t="shared" si="91"/>
        <v/>
      </c>
      <c r="AK744" s="149" t="str">
        <f t="shared" si="92"/>
        <v/>
      </c>
      <c r="AL744" s="154" t="str">
        <f>IFERROR(IF(AND(AF743="Probabilidad",AF744="Probabilidad"),(AL743-(+AL743*AK744)),IF(AND(AF743="Impacto",AF744="Probabilidad"),(AL742-(+AL742*AK744)),IF(AF744="Impacto",AL743,""))),"")</f>
        <v/>
      </c>
      <c r="AM744" s="154" t="str">
        <f>IFERROR(IF(AND(AF743="Impacto",AF744="Impacto"),(AM743-(+AM743*AK744)),IF(AND(AF743="Probabilidad",AF744="Impacto"),(AM742-(+AM742*AK744)),IF(AF744="Probabilidad",AM743,""))),"")</f>
        <v/>
      </c>
      <c r="AN744" s="155"/>
      <c r="AO744" s="155"/>
      <c r="AP744" s="155"/>
      <c r="AQ744" s="155"/>
      <c r="AR744" s="837"/>
      <c r="AS744" s="855"/>
      <c r="AT744" s="855"/>
      <c r="AU744" s="852"/>
      <c r="AV744" s="855"/>
      <c r="AW744" s="855"/>
      <c r="AX744" s="852"/>
      <c r="AY744" s="852"/>
      <c r="AZ744" s="852"/>
      <c r="BA744" s="798"/>
      <c r="BB744" s="131"/>
      <c r="BC744" s="131"/>
      <c r="BD744" s="175" t="str">
        <f t="shared" si="86"/>
        <v/>
      </c>
      <c r="BE744" s="151"/>
      <c r="BF744" s="151"/>
      <c r="BG744" s="151"/>
      <c r="BH744" s="151"/>
      <c r="BI744" s="131"/>
      <c r="BJ744" s="131"/>
      <c r="BK744" s="131"/>
      <c r="BL744" s="131"/>
      <c r="BM744" s="157"/>
      <c r="BN744" s="157"/>
      <c r="BO744" s="157"/>
      <c r="BP744" s="157"/>
      <c r="BQ744" s="158" t="str">
        <f t="shared" si="87"/>
        <v/>
      </c>
      <c r="BR744" s="762" t="str">
        <f t="shared" si="88"/>
        <v/>
      </c>
      <c r="BS744" s="819"/>
      <c r="BT744" s="868"/>
      <c r="BU744" s="868"/>
      <c r="BV744" s="871"/>
    </row>
    <row r="745" spans="1:74" ht="15.75" thickBot="1" x14ac:dyDescent="0.3">
      <c r="A745" s="1062"/>
      <c r="B745" s="928"/>
      <c r="C745" s="1179"/>
      <c r="D745" s="1086"/>
      <c r="E745" s="1086"/>
      <c r="F745" s="834"/>
      <c r="G745" s="805"/>
      <c r="H745" s="838"/>
      <c r="I745" s="799"/>
      <c r="J745" s="841"/>
      <c r="K745" s="844"/>
      <c r="L745" s="805"/>
      <c r="M745" s="875"/>
      <c r="N745" s="805"/>
      <c r="O745" s="805"/>
      <c r="P745" s="869"/>
      <c r="Q745" s="881"/>
      <c r="R745" s="799"/>
      <c r="S745" s="1366"/>
      <c r="T745" s="799"/>
      <c r="U745" s="1366"/>
      <c r="V745" s="799"/>
      <c r="W745" s="1366"/>
      <c r="X745" s="865"/>
      <c r="Y745" s="1366"/>
      <c r="Z745" s="1366"/>
      <c r="AA745" s="853"/>
      <c r="AB745" s="164">
        <v>6</v>
      </c>
      <c r="AC745" s="162"/>
      <c r="AD745" s="162"/>
      <c r="AE745" s="162"/>
      <c r="AF745" s="177" t="str">
        <f t="shared" si="89"/>
        <v/>
      </c>
      <c r="AG745" s="165"/>
      <c r="AH745" s="763" t="str">
        <f t="shared" si="90"/>
        <v/>
      </c>
      <c r="AI745" s="165"/>
      <c r="AJ745" s="763" t="str">
        <f t="shared" si="91"/>
        <v/>
      </c>
      <c r="AK745" s="166" t="str">
        <f t="shared" si="92"/>
        <v/>
      </c>
      <c r="AL745" s="222" t="str">
        <f>IFERROR(IF(AND(AF744="Probabilidad",AF745="Probabilidad"),(AL744-(+AL744*AK745)),IF(AND(AF744="Impacto",AF745="Probabilidad"),(AL743-(+AL743*AK745)),IF(AF745="Impacto",AL744,""))),"")</f>
        <v/>
      </c>
      <c r="AM745" s="222" t="str">
        <f>IFERROR(IF(AND(AF744="Impacto",AF745="Impacto"),(AM744-(+AM744*AK745)),IF(AND(AF744="Probabilidad",AF745="Impacto"),(AM743-(+AM743*AK745)),IF(AF745="Probabilidad",AM744,""))),"")</f>
        <v/>
      </c>
      <c r="AN745" s="52"/>
      <c r="AO745" s="52"/>
      <c r="AP745" s="52"/>
      <c r="AQ745" s="52"/>
      <c r="AR745" s="838"/>
      <c r="AS745" s="856"/>
      <c r="AT745" s="856"/>
      <c r="AU745" s="853"/>
      <c r="AV745" s="856"/>
      <c r="AW745" s="856"/>
      <c r="AX745" s="853"/>
      <c r="AY745" s="853"/>
      <c r="AZ745" s="853"/>
      <c r="BA745" s="799"/>
      <c r="BB745" s="169"/>
      <c r="BC745" s="169"/>
      <c r="BD745" s="178" t="str">
        <f t="shared" si="86"/>
        <v/>
      </c>
      <c r="BE745" s="162"/>
      <c r="BF745" s="162"/>
      <c r="BG745" s="162"/>
      <c r="BH745" s="162"/>
      <c r="BI745" s="169"/>
      <c r="BJ745" s="169"/>
      <c r="BK745" s="169"/>
      <c r="BL745" s="169"/>
      <c r="BM745" s="170"/>
      <c r="BN745" s="170"/>
      <c r="BO745" s="170"/>
      <c r="BP745" s="170"/>
      <c r="BQ745" s="171" t="str">
        <f t="shared" si="87"/>
        <v/>
      </c>
      <c r="BR745" s="764" t="str">
        <f t="shared" si="88"/>
        <v/>
      </c>
      <c r="BS745" s="820"/>
      <c r="BT745" s="869"/>
      <c r="BU745" s="869"/>
      <c r="BV745" s="872"/>
    </row>
    <row r="746" spans="1:74" ht="171.75" x14ac:dyDescent="0.25">
      <c r="A746" s="1062"/>
      <c r="B746" s="928"/>
      <c r="C746" s="1179"/>
      <c r="D746" s="1086" t="s">
        <v>1533</v>
      </c>
      <c r="E746" s="1086" t="s">
        <v>1152</v>
      </c>
      <c r="F746" s="834">
        <v>22</v>
      </c>
      <c r="G746" s="803" t="s">
        <v>2353</v>
      </c>
      <c r="H746" s="836" t="s">
        <v>1372</v>
      </c>
      <c r="I746" s="797" t="s">
        <v>1344</v>
      </c>
      <c r="J746" s="839" t="s">
        <v>3093</v>
      </c>
      <c r="K746" s="842" t="s">
        <v>324</v>
      </c>
      <c r="L746" s="803" t="s">
        <v>618</v>
      </c>
      <c r="M746" s="873" t="s">
        <v>1535</v>
      </c>
      <c r="N746" s="803" t="s">
        <v>2354</v>
      </c>
      <c r="O746" s="803" t="s">
        <v>2325</v>
      </c>
      <c r="P746" s="867" t="s">
        <v>609</v>
      </c>
      <c r="Q746" s="879" t="s">
        <v>609</v>
      </c>
      <c r="R746" s="797" t="s">
        <v>212</v>
      </c>
      <c r="S746" s="1364">
        <f>IF(R746="Muy Alta",100%,IF(R746="Alta",80%,IF(R746="Media",60%,IF(R746="Baja",40%,IF(R746="Muy Baja",20%,"")))))</f>
        <v>0.6</v>
      </c>
      <c r="T746" s="797" t="s">
        <v>328</v>
      </c>
      <c r="U746" s="1364">
        <f>IF(T746="Catastrófico",100%,IF(T746="Mayor",80%,IF(T746="Moderado",60%,IF(T746="Menor",40%,IF(T746="Leve",20%,"")))))</f>
        <v>0.2</v>
      </c>
      <c r="V746" s="797" t="s">
        <v>253</v>
      </c>
      <c r="W746" s="1364">
        <f>IF(V746="Catastrófico",100%,IF(V746="Mayor",80%,IF(V746="Moderado",60%,IF(V746="Menor",40%,IF(V746="Leve",20%,"")))))</f>
        <v>0.4</v>
      </c>
      <c r="X746" s="863" t="str">
        <f>IF(Y746=100%,"Catastrófico",IF(Y746=80%,"Mayor",IF(Y746=60%,"Moderado",IF(Y746=40%,"Menor",IF(Y746=20%,"Leve","")))))</f>
        <v>Menor</v>
      </c>
      <c r="Y746" s="1364">
        <f>IF(AND(U746="",W746=""),"",MAX(U746,W746))</f>
        <v>0.4</v>
      </c>
      <c r="Z746" s="1364" t="str">
        <f>CONCATENATE(R746,X746)</f>
        <v>MediaMenor</v>
      </c>
      <c r="AA746" s="851" t="str">
        <f>IF(Z746="Muy AltaLeve","Alto",IF(Z746="Muy AltaMenor","Alto",IF(Z746="Muy AltaModerado","Alto",IF(Z746="Muy AltaMayor","Alto",IF(Z746="Muy AltaCatastrófico","Extremo",IF(Z746="AltaLeve","Moderado",IF(Z746="AltaMenor","Moderado",IF(Z746="AltaModerado","Alto",IF(Z746="AltaMayor","Alto",IF(Z746="AltaCatastrófico","Extremo",IF(Z746="MediaLeve","Moderado",IF(Z746="MediaMenor","Moderado",IF(Z746="MediaModerado","Moderado",IF(Z746="MediaMayor","Alto",IF(Z746="MediaCatastrófico","Extremo",IF(Z746="BajaLeve","Bajo",IF(Z746="BajaMenor","Moderado",IF(Z746="BajaModerado","Moderado",IF(Z746="BajaMayor","Alto",IF(Z746="BajaCatastrófico","Extremo",IF(Z746="Muy BajaLeve","Bajo",IF(Z746="Muy BajaMenor","Bajo",IF(Z746="Muy BajaModerado","Moderado",IF(Z746="Muy BajaMayor","Alto",IF(Z746="Muy BajaCatastrófico","Extremo","")))))))))))))))))))))))))</f>
        <v>Moderado</v>
      </c>
      <c r="AB746" s="98">
        <v>1</v>
      </c>
      <c r="AC746" s="9" t="s">
        <v>2282</v>
      </c>
      <c r="AD746" s="9">
        <v>3</v>
      </c>
      <c r="AE746" s="9" t="s">
        <v>1899</v>
      </c>
      <c r="AF746" s="100" t="str">
        <f t="shared" si="89"/>
        <v>Probabilidad</v>
      </c>
      <c r="AG746" s="10" t="s">
        <v>216</v>
      </c>
      <c r="AH746" s="759">
        <f t="shared" si="90"/>
        <v>0.25</v>
      </c>
      <c r="AI746" s="10" t="s">
        <v>217</v>
      </c>
      <c r="AJ746" s="759">
        <f t="shared" si="91"/>
        <v>0.15</v>
      </c>
      <c r="AK746" s="102">
        <f t="shared" si="92"/>
        <v>0.4</v>
      </c>
      <c r="AL746" s="101">
        <f>IFERROR(IF(AF746="Probabilidad",(S746-(+S746*AK746)),IF(AF746="Impacto",S746,"")),"")</f>
        <v>0.36</v>
      </c>
      <c r="AM746" s="101">
        <f>IFERROR(IF(AF746="Impacto",(Y746-(+Y746*AK746)),IF(AF746="Probabilidad",Y746,"")),"")</f>
        <v>0.4</v>
      </c>
      <c r="AN746" s="51" t="s">
        <v>952</v>
      </c>
      <c r="AO746" s="51" t="s">
        <v>296</v>
      </c>
      <c r="AP746" s="51" t="s">
        <v>243</v>
      </c>
      <c r="AQ746" s="51" t="s">
        <v>221</v>
      </c>
      <c r="AR746" s="866" t="s">
        <v>2313</v>
      </c>
      <c r="AS746" s="854">
        <f>S746</f>
        <v>0.6</v>
      </c>
      <c r="AT746" s="854">
        <f>IF(AL746="","",MIN(AL746:AL751))</f>
        <v>0.126</v>
      </c>
      <c r="AU746" s="851" t="str">
        <f>IFERROR(IF(AT746="","",IF(AT746&lt;=0.2,"Muy Baja",IF(AT746&lt;=0.4,"Baja",IF(AT746&lt;=0.6,"Media",IF(AT746&lt;=0.8,"Alta","Muy Alta"))))),"")</f>
        <v>Muy Baja</v>
      </c>
      <c r="AV746" s="854">
        <f>Y746</f>
        <v>0.4</v>
      </c>
      <c r="AW746" s="854">
        <f>IF(AM746="","",MIN(AM746:AM751))</f>
        <v>0.30000000000000004</v>
      </c>
      <c r="AX746" s="851" t="str">
        <f>IFERROR(IF(AW746="","",IF(AW746&lt;=0.2,"Leve",IF(AW746&lt;=0.4,"Menor",IF(AW746&lt;=0.6,"Moderado",IF(AW746&lt;=0.8,"Mayor","Catastrófico"))))),"")</f>
        <v>Menor</v>
      </c>
      <c r="AY746" s="851" t="str">
        <f>AA746</f>
        <v>Moderado</v>
      </c>
      <c r="AZ746" s="851" t="str">
        <f>IFERROR(IF(OR(AND(AU746="Muy Baja",AX746="Leve"),AND(AU746="Muy Baja",AX746="Menor"),AND(AU746="Baja",AX746="Leve")),"Bajo",IF(OR(AND(AU746="Muy baja",AX746="Moderado"),AND(AU746="Baja",AX746="Menor"),AND(AU746="Baja",AX746="Moderado"),AND(AU746="Media",AX746="Leve"),AND(AU746="Media",AX746="Menor"),AND(AU746="Media",AX746="Moderado"),AND(AU746="Alta",AX746="Leve"),AND(AU746="Alta",AX746="Menor")),"Moderado",IF(OR(AND(AU746="Muy Baja",AX746="Mayor"),AND(AU746="Baja",AX746="Mayor"),AND(AU746="Media",AX746="Mayor"),AND(AU746="Alta",AX746="Moderado"),AND(AU746="Alta",AX746="Mayor"),AND(AU746="Muy Alta",AX746="Leve"),AND(AU746="Muy Alta",AX746="Menor"),AND(AU746="Muy Alta",AX746="Moderado"),AND(AU746="Muy Alta",AX746="Mayor")),"Alto",IF(OR(AND(AU746="Muy Baja",AX746="Catastrófico"),AND(AU746="Baja",AX746="Catastrófico"),AND(AU746="Media",AX746="Catastrófico"),AND(AU746="Alta",AX746="Catastrófico"),AND(AU746="Muy Alta",AX746="Catastrófico")),"Extremo","")))),"")</f>
        <v>Bajo</v>
      </c>
      <c r="BA746" s="797" t="s">
        <v>257</v>
      </c>
      <c r="BB746" s="47"/>
      <c r="BC746" s="47"/>
      <c r="BD746" s="104" t="str">
        <f t="shared" si="86"/>
        <v/>
      </c>
      <c r="BE746" s="9"/>
      <c r="BF746" s="9"/>
      <c r="BG746" s="9"/>
      <c r="BH746" s="9"/>
      <c r="BI746" s="47"/>
      <c r="BJ746" s="47"/>
      <c r="BK746" s="47"/>
      <c r="BL746" s="47"/>
      <c r="BM746" s="49"/>
      <c r="BN746" s="49"/>
      <c r="BO746" s="49"/>
      <c r="BP746" s="49"/>
      <c r="BQ746" s="105" t="str">
        <f t="shared" si="87"/>
        <v/>
      </c>
      <c r="BR746" s="761" t="str">
        <f t="shared" si="88"/>
        <v/>
      </c>
      <c r="BS746" s="818" t="s">
        <v>609</v>
      </c>
      <c r="BT746" s="867" t="s">
        <v>2901</v>
      </c>
      <c r="BU746" s="867" t="s">
        <v>609</v>
      </c>
      <c r="BV746" s="870" t="s">
        <v>609</v>
      </c>
    </row>
    <row r="747" spans="1:74" ht="145.5" x14ac:dyDescent="0.25">
      <c r="A747" s="1062"/>
      <c r="B747" s="928"/>
      <c r="C747" s="1179"/>
      <c r="D747" s="1086"/>
      <c r="E747" s="1086"/>
      <c r="F747" s="834"/>
      <c r="G747" s="804"/>
      <c r="H747" s="837"/>
      <c r="I747" s="798"/>
      <c r="J747" s="840"/>
      <c r="K747" s="843"/>
      <c r="L747" s="804"/>
      <c r="M747" s="874"/>
      <c r="N747" s="804"/>
      <c r="O747" s="804"/>
      <c r="P747" s="868"/>
      <c r="Q747" s="880"/>
      <c r="R747" s="798"/>
      <c r="S747" s="1365"/>
      <c r="T747" s="798"/>
      <c r="U747" s="1365"/>
      <c r="V747" s="798"/>
      <c r="W747" s="1365"/>
      <c r="X747" s="864"/>
      <c r="Y747" s="1365"/>
      <c r="Z747" s="1365"/>
      <c r="AA747" s="852"/>
      <c r="AB747" s="152">
        <v>2</v>
      </c>
      <c r="AC747" s="151" t="s">
        <v>2278</v>
      </c>
      <c r="AD747" s="151">
        <v>5</v>
      </c>
      <c r="AE747" s="151" t="s">
        <v>1552</v>
      </c>
      <c r="AF747" s="147" t="str">
        <f t="shared" si="89"/>
        <v>Probabilidad</v>
      </c>
      <c r="AG747" s="153" t="s">
        <v>216</v>
      </c>
      <c r="AH747" s="760">
        <f t="shared" si="90"/>
        <v>0.25</v>
      </c>
      <c r="AI747" s="153" t="s">
        <v>814</v>
      </c>
      <c r="AJ747" s="760">
        <f t="shared" si="91"/>
        <v>0.25</v>
      </c>
      <c r="AK747" s="149">
        <f t="shared" si="92"/>
        <v>0.5</v>
      </c>
      <c r="AL747" s="154">
        <f>IFERROR(IF(AND(AF746="Probabilidad",AF747="Probabilidad"),(AL746-(+AL746*AK747)),IF(AF747="Probabilidad",(S746-(+S746*AK747)),IF(AF747="Impacto",AL746,""))),"")</f>
        <v>0.18</v>
      </c>
      <c r="AM747" s="154">
        <f>IFERROR(IF(AND(AF746="Impacto",AF747="Impacto"),(AM746-(+AM746*AK747)),IF(AF747="Impacto",(Y746-(Y746*AK747)),IF(AF747="Probabilidad",AM746,""))),"")</f>
        <v>0.4</v>
      </c>
      <c r="AN747" s="155" t="s">
        <v>218</v>
      </c>
      <c r="AO747" s="155" t="s">
        <v>475</v>
      </c>
      <c r="AP747" s="155" t="s">
        <v>243</v>
      </c>
      <c r="AQ747" s="155" t="s">
        <v>244</v>
      </c>
      <c r="AR747" s="837"/>
      <c r="AS747" s="855"/>
      <c r="AT747" s="855"/>
      <c r="AU747" s="852"/>
      <c r="AV747" s="855"/>
      <c r="AW747" s="855"/>
      <c r="AX747" s="852"/>
      <c r="AY747" s="852"/>
      <c r="AZ747" s="852"/>
      <c r="BA747" s="798"/>
      <c r="BB747" s="131"/>
      <c r="BC747" s="131"/>
      <c r="BD747" s="175" t="str">
        <f t="shared" si="86"/>
        <v/>
      </c>
      <c r="BE747" s="151"/>
      <c r="BF747" s="151"/>
      <c r="BG747" s="151"/>
      <c r="BH747" s="151"/>
      <c r="BI747" s="131"/>
      <c r="BJ747" s="131"/>
      <c r="BK747" s="131"/>
      <c r="BL747" s="131"/>
      <c r="BM747" s="157"/>
      <c r="BN747" s="157"/>
      <c r="BO747" s="157"/>
      <c r="BP747" s="157"/>
      <c r="BQ747" s="158" t="str">
        <f t="shared" si="87"/>
        <v/>
      </c>
      <c r="BR747" s="762" t="str">
        <f t="shared" si="88"/>
        <v/>
      </c>
      <c r="BS747" s="819"/>
      <c r="BT747" s="868"/>
      <c r="BU747" s="868"/>
      <c r="BV747" s="871"/>
    </row>
    <row r="748" spans="1:74" ht="145.5" x14ac:dyDescent="0.25">
      <c r="A748" s="1062"/>
      <c r="B748" s="928"/>
      <c r="C748" s="1179"/>
      <c r="D748" s="1086"/>
      <c r="E748" s="1086"/>
      <c r="F748" s="834"/>
      <c r="G748" s="804"/>
      <c r="H748" s="837"/>
      <c r="I748" s="798"/>
      <c r="J748" s="840"/>
      <c r="K748" s="843"/>
      <c r="L748" s="804"/>
      <c r="M748" s="874"/>
      <c r="N748" s="804"/>
      <c r="O748" s="804"/>
      <c r="P748" s="868"/>
      <c r="Q748" s="880"/>
      <c r="R748" s="798"/>
      <c r="S748" s="1365"/>
      <c r="T748" s="798"/>
      <c r="U748" s="1365"/>
      <c r="V748" s="798"/>
      <c r="W748" s="1365"/>
      <c r="X748" s="864"/>
      <c r="Y748" s="1365"/>
      <c r="Z748" s="1365"/>
      <c r="AA748" s="852"/>
      <c r="AB748" s="152">
        <v>3</v>
      </c>
      <c r="AC748" s="151" t="s">
        <v>2283</v>
      </c>
      <c r="AD748" s="151">
        <v>4</v>
      </c>
      <c r="AE748" s="151" t="s">
        <v>1728</v>
      </c>
      <c r="AF748" s="147" t="str">
        <f t="shared" si="89"/>
        <v>Probabilidad</v>
      </c>
      <c r="AG748" s="153" t="s">
        <v>286</v>
      </c>
      <c r="AH748" s="760">
        <f t="shared" si="90"/>
        <v>0.15</v>
      </c>
      <c r="AI748" s="153" t="s">
        <v>217</v>
      </c>
      <c r="AJ748" s="760">
        <f t="shared" si="91"/>
        <v>0.15</v>
      </c>
      <c r="AK748" s="149">
        <f t="shared" si="92"/>
        <v>0.3</v>
      </c>
      <c r="AL748" s="154">
        <f>IFERROR(IF(AND(AF747="Probabilidad",AF748="Probabilidad"),(AL747-(+AL747*AK748)),IF(AND(AF747="Impacto",AF748="Probabilidad"),(AL746-(+AL746*AK748)),IF(AF748="Impacto",AL747,""))),"")</f>
        <v>0.126</v>
      </c>
      <c r="AM748" s="154">
        <f>IFERROR(IF(AND(AF747="Impacto",AF748="Impacto"),(AM747-(+AM747*AK748)),IF(AND(AF747="Probabilidad",AF748="Impacto"),(AM746-(+AM746*AK748)),IF(AF748="Probabilidad",AM747,""))),"")</f>
        <v>0.4</v>
      </c>
      <c r="AN748" s="155" t="s">
        <v>218</v>
      </c>
      <c r="AO748" s="155" t="s">
        <v>475</v>
      </c>
      <c r="AP748" s="155" t="s">
        <v>243</v>
      </c>
      <c r="AQ748" s="155" t="s">
        <v>221</v>
      </c>
      <c r="AR748" s="837"/>
      <c r="AS748" s="855"/>
      <c r="AT748" s="855"/>
      <c r="AU748" s="852"/>
      <c r="AV748" s="855"/>
      <c r="AW748" s="855"/>
      <c r="AX748" s="852"/>
      <c r="AY748" s="852"/>
      <c r="AZ748" s="852"/>
      <c r="BA748" s="798"/>
      <c r="BB748" s="131"/>
      <c r="BC748" s="131"/>
      <c r="BD748" s="175" t="str">
        <f t="shared" si="86"/>
        <v/>
      </c>
      <c r="BE748" s="151"/>
      <c r="BF748" s="151"/>
      <c r="BG748" s="151"/>
      <c r="BH748" s="151"/>
      <c r="BI748" s="131"/>
      <c r="BJ748" s="131"/>
      <c r="BK748" s="131"/>
      <c r="BL748" s="131"/>
      <c r="BM748" s="157"/>
      <c r="BN748" s="157"/>
      <c r="BO748" s="157"/>
      <c r="BP748" s="157"/>
      <c r="BQ748" s="158" t="str">
        <f t="shared" si="87"/>
        <v/>
      </c>
      <c r="BR748" s="762" t="str">
        <f t="shared" si="88"/>
        <v/>
      </c>
      <c r="BS748" s="819"/>
      <c r="BT748" s="868"/>
      <c r="BU748" s="868"/>
      <c r="BV748" s="871"/>
    </row>
    <row r="749" spans="1:74" ht="171.75" x14ac:dyDescent="0.25">
      <c r="A749" s="1062"/>
      <c r="B749" s="928"/>
      <c r="C749" s="1179"/>
      <c r="D749" s="1086"/>
      <c r="E749" s="1086"/>
      <c r="F749" s="834"/>
      <c r="G749" s="804"/>
      <c r="H749" s="837"/>
      <c r="I749" s="798"/>
      <c r="J749" s="840"/>
      <c r="K749" s="843"/>
      <c r="L749" s="804"/>
      <c r="M749" s="874"/>
      <c r="N749" s="804"/>
      <c r="O749" s="804"/>
      <c r="P749" s="868"/>
      <c r="Q749" s="880"/>
      <c r="R749" s="798"/>
      <c r="S749" s="1365"/>
      <c r="T749" s="798"/>
      <c r="U749" s="1365"/>
      <c r="V749" s="798"/>
      <c r="W749" s="1365"/>
      <c r="X749" s="864"/>
      <c r="Y749" s="1365"/>
      <c r="Z749" s="1365"/>
      <c r="AA749" s="852"/>
      <c r="AB749" s="152">
        <v>4</v>
      </c>
      <c r="AC749" s="151" t="s">
        <v>2355</v>
      </c>
      <c r="AD749" s="151">
        <v>1</v>
      </c>
      <c r="AE749" s="151" t="s">
        <v>1728</v>
      </c>
      <c r="AF749" s="147" t="str">
        <f t="shared" si="89"/>
        <v>Impacto</v>
      </c>
      <c r="AG749" s="153" t="s">
        <v>267</v>
      </c>
      <c r="AH749" s="760">
        <f t="shared" si="90"/>
        <v>0.1</v>
      </c>
      <c r="AI749" s="153" t="s">
        <v>217</v>
      </c>
      <c r="AJ749" s="760">
        <f t="shared" si="91"/>
        <v>0.15</v>
      </c>
      <c r="AK749" s="149">
        <f t="shared" si="92"/>
        <v>0.25</v>
      </c>
      <c r="AL749" s="154">
        <f>IFERROR(IF(AND(AF748="Probabilidad",AF749="Probabilidad"),(AL748-(+AL748*AK749)),IF(AND(AF748="Impacto",AF749="Probabilidad"),(AL747-(+AL747*AK749)),IF(AF749="Impacto",AL748,""))),"")</f>
        <v>0.126</v>
      </c>
      <c r="AM749" s="154">
        <f>IFERROR(IF(AND(AF748="Impacto",AF749="Impacto"),(AM748-(+AM748*AK749)),IF(AND(AF748="Probabilidad",AF749="Impacto"),(AM747-(+AM747*AK749)),IF(AF749="Probabilidad",AM748,""))),"")</f>
        <v>0.30000000000000004</v>
      </c>
      <c r="AN749" s="155" t="s">
        <v>218</v>
      </c>
      <c r="AO749" s="155" t="s">
        <v>296</v>
      </c>
      <c r="AP749" s="155" t="s">
        <v>243</v>
      </c>
      <c r="AQ749" s="155" t="s">
        <v>221</v>
      </c>
      <c r="AR749" s="837"/>
      <c r="AS749" s="855"/>
      <c r="AT749" s="855"/>
      <c r="AU749" s="852"/>
      <c r="AV749" s="855"/>
      <c r="AW749" s="855"/>
      <c r="AX749" s="852"/>
      <c r="AY749" s="852"/>
      <c r="AZ749" s="852"/>
      <c r="BA749" s="798"/>
      <c r="BB749" s="131"/>
      <c r="BC749" s="131"/>
      <c r="BD749" s="175" t="str">
        <f t="shared" ref="BD749:BD787" si="93">IF(SUM(BE749:BH749)=0,"",SUM(BE749:BH749))</f>
        <v/>
      </c>
      <c r="BE749" s="151"/>
      <c r="BF749" s="151"/>
      <c r="BG749" s="151"/>
      <c r="BH749" s="151"/>
      <c r="BI749" s="131"/>
      <c r="BJ749" s="131"/>
      <c r="BK749" s="131"/>
      <c r="BL749" s="131"/>
      <c r="BM749" s="157"/>
      <c r="BN749" s="157"/>
      <c r="BO749" s="157"/>
      <c r="BP749" s="157"/>
      <c r="BQ749" s="158" t="str">
        <f t="shared" si="87"/>
        <v/>
      </c>
      <c r="BR749" s="762" t="str">
        <f t="shared" si="88"/>
        <v/>
      </c>
      <c r="BS749" s="819"/>
      <c r="BT749" s="868"/>
      <c r="BU749" s="868"/>
      <c r="BV749" s="871"/>
    </row>
    <row r="750" spans="1:74" x14ac:dyDescent="0.25">
      <c r="A750" s="1062"/>
      <c r="B750" s="928"/>
      <c r="C750" s="1179"/>
      <c r="D750" s="1086"/>
      <c r="E750" s="1086"/>
      <c r="F750" s="834"/>
      <c r="G750" s="804"/>
      <c r="H750" s="837"/>
      <c r="I750" s="798"/>
      <c r="J750" s="840"/>
      <c r="K750" s="843"/>
      <c r="L750" s="804"/>
      <c r="M750" s="874"/>
      <c r="N750" s="804"/>
      <c r="O750" s="804"/>
      <c r="P750" s="868"/>
      <c r="Q750" s="880"/>
      <c r="R750" s="798"/>
      <c r="S750" s="1365"/>
      <c r="T750" s="798"/>
      <c r="U750" s="1365"/>
      <c r="V750" s="798"/>
      <c r="W750" s="1365"/>
      <c r="X750" s="864"/>
      <c r="Y750" s="1365"/>
      <c r="Z750" s="1365"/>
      <c r="AA750" s="852"/>
      <c r="AB750" s="152">
        <v>5</v>
      </c>
      <c r="AC750" s="151"/>
      <c r="AD750" s="151"/>
      <c r="AE750" s="151"/>
      <c r="AF750" s="147" t="str">
        <f t="shared" si="89"/>
        <v/>
      </c>
      <c r="AG750" s="153"/>
      <c r="AH750" s="760" t="str">
        <f t="shared" si="90"/>
        <v/>
      </c>
      <c r="AI750" s="153"/>
      <c r="AJ750" s="760" t="str">
        <f t="shared" si="91"/>
        <v/>
      </c>
      <c r="AK750" s="149" t="str">
        <f t="shared" si="92"/>
        <v/>
      </c>
      <c r="AL750" s="154" t="str">
        <f>IFERROR(IF(AND(AF749="Probabilidad",AF750="Probabilidad"),(AL749-(+AL749*AK750)),IF(AND(AF749="Impacto",AF750="Probabilidad"),(AL748-(+AL748*AK750)),IF(AF750="Impacto",AL749,""))),"")</f>
        <v/>
      </c>
      <c r="AM750" s="154" t="str">
        <f>IFERROR(IF(AND(AF749="Impacto",AF750="Impacto"),(AM749-(+AM749*AK750)),IF(AND(AF749="Probabilidad",AF750="Impacto"),(AM748-(+AM748*AK750)),IF(AF750="Probabilidad",AM749,""))),"")</f>
        <v/>
      </c>
      <c r="AN750" s="155"/>
      <c r="AO750" s="155"/>
      <c r="AP750" s="155"/>
      <c r="AQ750" s="155"/>
      <c r="AR750" s="837"/>
      <c r="AS750" s="855"/>
      <c r="AT750" s="855"/>
      <c r="AU750" s="852"/>
      <c r="AV750" s="855"/>
      <c r="AW750" s="855"/>
      <c r="AX750" s="852"/>
      <c r="AY750" s="852"/>
      <c r="AZ750" s="852"/>
      <c r="BA750" s="798"/>
      <c r="BB750" s="131"/>
      <c r="BC750" s="131"/>
      <c r="BD750" s="175" t="str">
        <f t="shared" si="93"/>
        <v/>
      </c>
      <c r="BE750" s="151"/>
      <c r="BF750" s="151"/>
      <c r="BG750" s="151"/>
      <c r="BH750" s="151"/>
      <c r="BI750" s="131"/>
      <c r="BJ750" s="131"/>
      <c r="BK750" s="131"/>
      <c r="BL750" s="131"/>
      <c r="BM750" s="157"/>
      <c r="BN750" s="157"/>
      <c r="BO750" s="157"/>
      <c r="BP750" s="157"/>
      <c r="BQ750" s="158" t="str">
        <f t="shared" ref="BQ750:BQ787" si="94">IF(SUM(BM750:BP750)=0,"",SUM(BM750:BP750))</f>
        <v/>
      </c>
      <c r="BR750" s="762" t="str">
        <f t="shared" ref="BR750:BR787" si="95">IF(ISERROR(BQ750/BD750),"",(BQ750/BD750))</f>
        <v/>
      </c>
      <c r="BS750" s="819"/>
      <c r="BT750" s="868"/>
      <c r="BU750" s="868"/>
      <c r="BV750" s="871"/>
    </row>
    <row r="751" spans="1:74" ht="15.75" thickBot="1" x14ac:dyDescent="0.3">
      <c r="A751" s="1062"/>
      <c r="B751" s="928"/>
      <c r="C751" s="1179"/>
      <c r="D751" s="1086"/>
      <c r="E751" s="1086"/>
      <c r="F751" s="834"/>
      <c r="G751" s="805"/>
      <c r="H751" s="838"/>
      <c r="I751" s="799"/>
      <c r="J751" s="841"/>
      <c r="K751" s="844"/>
      <c r="L751" s="805"/>
      <c r="M751" s="875"/>
      <c r="N751" s="805"/>
      <c r="O751" s="805"/>
      <c r="P751" s="869"/>
      <c r="Q751" s="881"/>
      <c r="R751" s="799"/>
      <c r="S751" s="1366"/>
      <c r="T751" s="799"/>
      <c r="U751" s="1366"/>
      <c r="V751" s="799"/>
      <c r="W751" s="1366"/>
      <c r="X751" s="865"/>
      <c r="Y751" s="1366"/>
      <c r="Z751" s="1366"/>
      <c r="AA751" s="853"/>
      <c r="AB751" s="164">
        <v>6</v>
      </c>
      <c r="AC751" s="162"/>
      <c r="AD751" s="162"/>
      <c r="AE751" s="162"/>
      <c r="AF751" s="177" t="str">
        <f t="shared" si="89"/>
        <v/>
      </c>
      <c r="AG751" s="165"/>
      <c r="AH751" s="763" t="str">
        <f t="shared" si="90"/>
        <v/>
      </c>
      <c r="AI751" s="165"/>
      <c r="AJ751" s="763" t="str">
        <f t="shared" si="91"/>
        <v/>
      </c>
      <c r="AK751" s="166" t="str">
        <f t="shared" si="92"/>
        <v/>
      </c>
      <c r="AL751" s="222" t="str">
        <f>IFERROR(IF(AND(AF750="Probabilidad",AF751="Probabilidad"),(AL750-(+AL750*AK751)),IF(AND(AF750="Impacto",AF751="Probabilidad"),(AL749-(+AL749*AK751)),IF(AF751="Impacto",AL750,""))),"")</f>
        <v/>
      </c>
      <c r="AM751" s="222" t="str">
        <f>IFERROR(IF(AND(AF750="Impacto",AF751="Impacto"),(AM750-(+AM750*AK751)),IF(AND(AF750="Probabilidad",AF751="Impacto"),(AM749-(+AM749*AK751)),IF(AF751="Probabilidad",AM750,""))),"")</f>
        <v/>
      </c>
      <c r="AN751" s="52"/>
      <c r="AO751" s="52"/>
      <c r="AP751" s="52"/>
      <c r="AQ751" s="52"/>
      <c r="AR751" s="838"/>
      <c r="AS751" s="856"/>
      <c r="AT751" s="856"/>
      <c r="AU751" s="853"/>
      <c r="AV751" s="856"/>
      <c r="AW751" s="856"/>
      <c r="AX751" s="853"/>
      <c r="AY751" s="853"/>
      <c r="AZ751" s="853"/>
      <c r="BA751" s="799"/>
      <c r="BB751" s="169"/>
      <c r="BC751" s="169"/>
      <c r="BD751" s="178" t="str">
        <f t="shared" si="93"/>
        <v/>
      </c>
      <c r="BE751" s="162"/>
      <c r="BF751" s="162"/>
      <c r="BG751" s="162"/>
      <c r="BH751" s="162"/>
      <c r="BI751" s="169"/>
      <c r="BJ751" s="169"/>
      <c r="BK751" s="169"/>
      <c r="BL751" s="169"/>
      <c r="BM751" s="170"/>
      <c r="BN751" s="170"/>
      <c r="BO751" s="170"/>
      <c r="BP751" s="170"/>
      <c r="BQ751" s="171" t="str">
        <f t="shared" si="94"/>
        <v/>
      </c>
      <c r="BR751" s="764" t="str">
        <f t="shared" si="95"/>
        <v/>
      </c>
      <c r="BS751" s="820"/>
      <c r="BT751" s="869"/>
      <c r="BU751" s="869"/>
      <c r="BV751" s="872"/>
    </row>
    <row r="752" spans="1:74" ht="172.5" thickBot="1" x14ac:dyDescent="0.3">
      <c r="A752" s="1062"/>
      <c r="B752" s="928"/>
      <c r="C752" s="1179"/>
      <c r="D752" s="1086" t="s">
        <v>1533</v>
      </c>
      <c r="E752" s="1086" t="s">
        <v>1152</v>
      </c>
      <c r="F752" s="834">
        <v>23</v>
      </c>
      <c r="G752" s="803" t="s">
        <v>2356</v>
      </c>
      <c r="H752" s="836" t="s">
        <v>1372</v>
      </c>
      <c r="I752" s="797" t="s">
        <v>1347</v>
      </c>
      <c r="J752" s="839" t="s">
        <v>3094</v>
      </c>
      <c r="K752" s="842" t="s">
        <v>324</v>
      </c>
      <c r="L752" s="803" t="s">
        <v>618</v>
      </c>
      <c r="M752" s="873" t="s">
        <v>1535</v>
      </c>
      <c r="N752" s="803" t="s">
        <v>2357</v>
      </c>
      <c r="O752" s="803" t="s">
        <v>2358</v>
      </c>
      <c r="P752" s="867" t="s">
        <v>609</v>
      </c>
      <c r="Q752" s="879" t="s">
        <v>609</v>
      </c>
      <c r="R752" s="836" t="s">
        <v>252</v>
      </c>
      <c r="S752" s="1364">
        <f>IF(R752="Muy Alta",100%,IF(R752="Alta",80%,IF(R752="Media",60%,IF(R752="Baja",40%,IF(R752="Muy Baja",20%,"")))))</f>
        <v>0.4</v>
      </c>
      <c r="T752" s="797" t="s">
        <v>328</v>
      </c>
      <c r="U752" s="1364">
        <f>IF(T752="Catastrófico",100%,IF(T752="Mayor",80%,IF(T752="Moderado",60%,IF(T752="Menor",40%,IF(T752="Leve",20%,"")))))</f>
        <v>0.2</v>
      </c>
      <c r="V752" s="797" t="s">
        <v>213</v>
      </c>
      <c r="W752" s="1364">
        <f>IF(V752="Catastrófico",100%,IF(V752="Mayor",80%,IF(V752="Moderado",60%,IF(V752="Menor",40%,IF(V752="Leve",20%,"")))))</f>
        <v>0.6</v>
      </c>
      <c r="X752" s="863" t="str">
        <f>IF(Y752=100%,"Catastrófico",IF(Y752=80%,"Mayor",IF(Y752=60%,"Moderado",IF(Y752=40%,"Menor",IF(Y752=20%,"Leve","")))))</f>
        <v>Moderado</v>
      </c>
      <c r="Y752" s="1364">
        <f>IF(AND(U752="",W752=""),"",MAX(U752,W752))</f>
        <v>0.6</v>
      </c>
      <c r="Z752" s="1364" t="str">
        <f>CONCATENATE(R752,X752)</f>
        <v>BajaModerado</v>
      </c>
      <c r="AA752" s="851" t="str">
        <f>IF(Z752="Muy AltaLeve","Alto",IF(Z752="Muy AltaMenor","Alto",IF(Z752="Muy AltaModerado","Alto",IF(Z752="Muy AltaMayor","Alto",IF(Z752="Muy AltaCatastrófico","Extremo",IF(Z752="AltaLeve","Moderado",IF(Z752="AltaMenor","Moderado",IF(Z752="AltaModerado","Alto",IF(Z752="AltaMayor","Alto",IF(Z752="AltaCatastrófico","Extremo",IF(Z752="MediaLeve","Moderado",IF(Z752="MediaMenor","Moderado",IF(Z752="MediaModerado","Moderado",IF(Z752="MediaMayor","Alto",IF(Z752="MediaCatastrófico","Extremo",IF(Z752="BajaLeve","Bajo",IF(Z752="BajaMenor","Moderado",IF(Z752="BajaModerado","Moderado",IF(Z752="BajaMayor","Alto",IF(Z752="BajaCatastrófico","Extremo",IF(Z752="Muy BajaLeve","Bajo",IF(Z752="Muy BajaMenor","Bajo",IF(Z752="Muy BajaModerado","Moderado",IF(Z752="Muy BajaMayor","Alto",IF(Z752="Muy BajaCatastrófico","Extremo","")))))))))))))))))))))))))</f>
        <v>Moderado</v>
      </c>
      <c r="AB752" s="98">
        <v>1</v>
      </c>
      <c r="AC752" s="9" t="s">
        <v>2359</v>
      </c>
      <c r="AD752" s="9">
        <v>3</v>
      </c>
      <c r="AE752" s="9" t="s">
        <v>1899</v>
      </c>
      <c r="AF752" s="100" t="str">
        <f t="shared" si="89"/>
        <v>Probabilidad</v>
      </c>
      <c r="AG752" s="10" t="s">
        <v>216</v>
      </c>
      <c r="AH752" s="759">
        <f t="shared" si="90"/>
        <v>0.25</v>
      </c>
      <c r="AI752" s="10" t="s">
        <v>814</v>
      </c>
      <c r="AJ752" s="759">
        <f t="shared" si="91"/>
        <v>0.25</v>
      </c>
      <c r="AK752" s="102">
        <f t="shared" si="92"/>
        <v>0.5</v>
      </c>
      <c r="AL752" s="101">
        <f>IFERROR(IF(AF752="Probabilidad",(S752-(+S752*AK752)),IF(AF752="Impacto",S752,"")),"")</f>
        <v>0.2</v>
      </c>
      <c r="AM752" s="101">
        <f>IFERROR(IF(AF752="Impacto",(Y752-(+Y752*AK752)),IF(AF752="Probabilidad",Y752,"")),"")</f>
        <v>0.6</v>
      </c>
      <c r="AN752" s="51" t="s">
        <v>952</v>
      </c>
      <c r="AO752" s="51" t="s">
        <v>296</v>
      </c>
      <c r="AP752" s="51" t="s">
        <v>243</v>
      </c>
      <c r="AQ752" s="51" t="s">
        <v>221</v>
      </c>
      <c r="AR752" s="866" t="s">
        <v>2360</v>
      </c>
      <c r="AS752" s="854">
        <f>S752</f>
        <v>0.4</v>
      </c>
      <c r="AT752" s="854">
        <f>IF(AL752="","",MIN(AL752:AL757))</f>
        <v>5.04E-2</v>
      </c>
      <c r="AU752" s="851" t="str">
        <f>IFERROR(IF(AT752="","",IF(AT752&lt;=0.2,"Muy Baja",IF(AT752&lt;=0.4,"Baja",IF(AT752&lt;=0.6,"Media",IF(AT752&lt;=0.8,"Alta","Muy Alta"))))),"")</f>
        <v>Muy Baja</v>
      </c>
      <c r="AV752" s="854">
        <f>Y752</f>
        <v>0.6</v>
      </c>
      <c r="AW752" s="854">
        <f>IF(AM752="","",MIN(AM752:AM757))</f>
        <v>0.44999999999999996</v>
      </c>
      <c r="AX752" s="851" t="str">
        <f>IFERROR(IF(AW752="","",IF(AW752&lt;=0.2,"Leve",IF(AW752&lt;=0.4,"Menor",IF(AW752&lt;=0.6,"Moderado",IF(AW752&lt;=0.8,"Mayor","Catastrófico"))))),"")</f>
        <v>Moderado</v>
      </c>
      <c r="AY752" s="851" t="str">
        <f>AA752</f>
        <v>Moderado</v>
      </c>
      <c r="AZ752" s="851" t="str">
        <f>IFERROR(IF(OR(AND(AU752="Muy Baja",AX752="Leve"),AND(AU752="Muy Baja",AX752="Menor"),AND(AU752="Baja",AX752="Leve")),"Bajo",IF(OR(AND(AU752="Muy baja",AX752="Moderado"),AND(AU752="Baja",AX752="Menor"),AND(AU752="Baja",AX752="Moderado"),AND(AU752="Media",AX752="Leve"),AND(AU752="Media",AX752="Menor"),AND(AU752="Media",AX752="Moderado"),AND(AU752="Alta",AX752="Leve"),AND(AU752="Alta",AX752="Menor")),"Moderado",IF(OR(AND(AU752="Muy Baja",AX752="Mayor"),AND(AU752="Baja",AX752="Mayor"),AND(AU752="Media",AX752="Mayor"),AND(AU752="Alta",AX752="Moderado"),AND(AU752="Alta",AX752="Mayor"),AND(AU752="Muy Alta",AX752="Leve"),AND(AU752="Muy Alta",AX752="Menor"),AND(AU752="Muy Alta",AX752="Moderado"),AND(AU752="Muy Alta",AX752="Mayor")),"Alto",IF(OR(AND(AU752="Muy Baja",AX752="Catastrófico"),AND(AU752="Baja",AX752="Catastrófico"),AND(AU752="Media",AX752="Catastrófico"),AND(AU752="Alta",AX752="Catastrófico"),AND(AU752="Muy Alta",AX752="Catastrófico")),"Extremo","")))),"")</f>
        <v>Moderado</v>
      </c>
      <c r="BA752" s="797" t="s">
        <v>223</v>
      </c>
      <c r="BB752" s="47" t="s">
        <v>2219</v>
      </c>
      <c r="BC752" s="47" t="s">
        <v>2220</v>
      </c>
      <c r="BD752" s="104">
        <f t="shared" si="93"/>
        <v>4</v>
      </c>
      <c r="BE752" s="9">
        <v>1</v>
      </c>
      <c r="BF752" s="9">
        <v>1</v>
      </c>
      <c r="BG752" s="9">
        <v>1</v>
      </c>
      <c r="BH752" s="9">
        <v>1</v>
      </c>
      <c r="BI752" s="47" t="s">
        <v>1885</v>
      </c>
      <c r="BJ752" s="47" t="s">
        <v>2361</v>
      </c>
      <c r="BK752" s="47" t="s">
        <v>2952</v>
      </c>
      <c r="BL752" s="47" t="s">
        <v>2953</v>
      </c>
      <c r="BM752" s="49">
        <v>1</v>
      </c>
      <c r="BN752" s="49"/>
      <c r="BO752" s="49"/>
      <c r="BP752" s="49"/>
      <c r="BQ752" s="105">
        <f t="shared" si="94"/>
        <v>1</v>
      </c>
      <c r="BR752" s="761">
        <f t="shared" si="95"/>
        <v>0.25</v>
      </c>
      <c r="BS752" s="818" t="s">
        <v>609</v>
      </c>
      <c r="BT752" s="867" t="s">
        <v>2901</v>
      </c>
      <c r="BU752" s="867" t="s">
        <v>609</v>
      </c>
      <c r="BV752" s="870" t="s">
        <v>609</v>
      </c>
    </row>
    <row r="753" spans="1:74" ht="409.5" x14ac:dyDescent="0.25">
      <c r="A753" s="1062"/>
      <c r="B753" s="928"/>
      <c r="C753" s="1179"/>
      <c r="D753" s="1086"/>
      <c r="E753" s="1086"/>
      <c r="F753" s="834"/>
      <c r="G753" s="804"/>
      <c r="H753" s="837"/>
      <c r="I753" s="798"/>
      <c r="J753" s="840"/>
      <c r="K753" s="843"/>
      <c r="L753" s="804"/>
      <c r="M753" s="874"/>
      <c r="N753" s="804"/>
      <c r="O753" s="804"/>
      <c r="P753" s="868"/>
      <c r="Q753" s="880"/>
      <c r="R753" s="837"/>
      <c r="S753" s="1365"/>
      <c r="T753" s="798"/>
      <c r="U753" s="1365"/>
      <c r="V753" s="798"/>
      <c r="W753" s="1365"/>
      <c r="X753" s="864"/>
      <c r="Y753" s="1365"/>
      <c r="Z753" s="1365"/>
      <c r="AA753" s="852"/>
      <c r="AB753" s="152">
        <v>2</v>
      </c>
      <c r="AC753" s="151" t="s">
        <v>2362</v>
      </c>
      <c r="AD753" s="151">
        <v>1</v>
      </c>
      <c r="AE753" s="151" t="s">
        <v>1712</v>
      </c>
      <c r="AF753" s="147" t="str">
        <f t="shared" si="89"/>
        <v>Probabilidad</v>
      </c>
      <c r="AG753" s="153" t="s">
        <v>286</v>
      </c>
      <c r="AH753" s="760">
        <f t="shared" si="90"/>
        <v>0.15</v>
      </c>
      <c r="AI753" s="153" t="s">
        <v>217</v>
      </c>
      <c r="AJ753" s="760">
        <f t="shared" si="91"/>
        <v>0.15</v>
      </c>
      <c r="AK753" s="149">
        <f t="shared" si="92"/>
        <v>0.3</v>
      </c>
      <c r="AL753" s="154">
        <f>IFERROR(IF(AND(AF752="Probabilidad",AF753="Probabilidad"),(AL752-(+AL752*AK753)),IF(AF753="Probabilidad",(S752-(+S752*AK753)),IF(AF753="Impacto",AL752,""))),"")</f>
        <v>0.14000000000000001</v>
      </c>
      <c r="AM753" s="154">
        <f>IFERROR(IF(AND(AF752="Impacto",AF753="Impacto"),(AM752-(+AM752*AK753)),IF(AF753="Impacto",(Y752-(Y752*AK753)),IF(AF753="Probabilidad",AM752,""))),"")</f>
        <v>0.6</v>
      </c>
      <c r="AN753" s="155" t="s">
        <v>218</v>
      </c>
      <c r="AO753" s="155" t="s">
        <v>296</v>
      </c>
      <c r="AP753" s="155" t="s">
        <v>243</v>
      </c>
      <c r="AQ753" s="155" t="s">
        <v>221</v>
      </c>
      <c r="AR753" s="837"/>
      <c r="AS753" s="855"/>
      <c r="AT753" s="855"/>
      <c r="AU753" s="852"/>
      <c r="AV753" s="855"/>
      <c r="AW753" s="855"/>
      <c r="AX753" s="852"/>
      <c r="AY753" s="852"/>
      <c r="AZ753" s="852"/>
      <c r="BA753" s="798"/>
      <c r="BB753" s="131" t="s">
        <v>2224</v>
      </c>
      <c r="BC753" s="131" t="s">
        <v>2340</v>
      </c>
      <c r="BD753" s="175">
        <f t="shared" si="93"/>
        <v>4</v>
      </c>
      <c r="BE753" s="151">
        <v>1</v>
      </c>
      <c r="BF753" s="151">
        <v>1</v>
      </c>
      <c r="BG753" s="151">
        <v>1</v>
      </c>
      <c r="BH753" s="151">
        <v>1</v>
      </c>
      <c r="BI753" s="131" t="s">
        <v>1885</v>
      </c>
      <c r="BJ753" s="131" t="s">
        <v>2361</v>
      </c>
      <c r="BK753" s="780" t="s">
        <v>2954</v>
      </c>
      <c r="BL753" s="131" t="s">
        <v>2955</v>
      </c>
      <c r="BM753" s="157">
        <v>1</v>
      </c>
      <c r="BN753" s="157"/>
      <c r="BO753" s="157"/>
      <c r="BP753" s="157"/>
      <c r="BQ753" s="158">
        <f t="shared" si="94"/>
        <v>1</v>
      </c>
      <c r="BR753" s="762">
        <f t="shared" si="95"/>
        <v>0.25</v>
      </c>
      <c r="BS753" s="819"/>
      <c r="BT753" s="868"/>
      <c r="BU753" s="868"/>
      <c r="BV753" s="871"/>
    </row>
    <row r="754" spans="1:74" ht="171.75" x14ac:dyDescent="0.25">
      <c r="A754" s="1062"/>
      <c r="B754" s="928"/>
      <c r="C754" s="1179"/>
      <c r="D754" s="1086"/>
      <c r="E754" s="1086"/>
      <c r="F754" s="834"/>
      <c r="G754" s="804"/>
      <c r="H754" s="837"/>
      <c r="I754" s="798"/>
      <c r="J754" s="840"/>
      <c r="K754" s="843"/>
      <c r="L754" s="804"/>
      <c r="M754" s="874"/>
      <c r="N754" s="804"/>
      <c r="O754" s="804"/>
      <c r="P754" s="868"/>
      <c r="Q754" s="880"/>
      <c r="R754" s="837"/>
      <c r="S754" s="1365"/>
      <c r="T754" s="798"/>
      <c r="U754" s="1365"/>
      <c r="V754" s="798"/>
      <c r="W754" s="1365"/>
      <c r="X754" s="864"/>
      <c r="Y754" s="1365"/>
      <c r="Z754" s="1365"/>
      <c r="AA754" s="852"/>
      <c r="AB754" s="152">
        <v>3</v>
      </c>
      <c r="AC754" s="151" t="s">
        <v>2363</v>
      </c>
      <c r="AD754" s="151">
        <v>2</v>
      </c>
      <c r="AE754" s="151" t="s">
        <v>1712</v>
      </c>
      <c r="AF754" s="147" t="str">
        <f t="shared" si="89"/>
        <v>Impacto</v>
      </c>
      <c r="AG754" s="153" t="s">
        <v>267</v>
      </c>
      <c r="AH754" s="760">
        <f t="shared" si="90"/>
        <v>0.1</v>
      </c>
      <c r="AI754" s="153" t="s">
        <v>217</v>
      </c>
      <c r="AJ754" s="760">
        <f t="shared" si="91"/>
        <v>0.15</v>
      </c>
      <c r="AK754" s="149">
        <f t="shared" si="92"/>
        <v>0.25</v>
      </c>
      <c r="AL754" s="154">
        <f>IFERROR(IF(AND(AF753="Probabilidad",AF754="Probabilidad"),(AL753-(+AL753*AK754)),IF(AND(AF753="Impacto",AF754="Probabilidad"),(AL752-(+AL752*AK754)),IF(AF754="Impacto",AL753,""))),"")</f>
        <v>0.14000000000000001</v>
      </c>
      <c r="AM754" s="154">
        <f>IFERROR(IF(AND(AF753="Impacto",AF754="Impacto"),(AM753-(+AM753*AK754)),IF(AND(AF753="Probabilidad",AF754="Impacto"),(AM752-(+AM752*AK754)),IF(AF754="Probabilidad",AM753,""))),"")</f>
        <v>0.44999999999999996</v>
      </c>
      <c r="AN754" s="155" t="s">
        <v>218</v>
      </c>
      <c r="AO754" s="155" t="s">
        <v>296</v>
      </c>
      <c r="AP754" s="155" t="s">
        <v>243</v>
      </c>
      <c r="AQ754" s="155" t="s">
        <v>221</v>
      </c>
      <c r="AR754" s="837"/>
      <c r="AS754" s="855"/>
      <c r="AT754" s="855"/>
      <c r="AU754" s="852"/>
      <c r="AV754" s="855"/>
      <c r="AW754" s="855"/>
      <c r="AX754" s="852"/>
      <c r="AY754" s="852"/>
      <c r="AZ754" s="852"/>
      <c r="BA754" s="798"/>
      <c r="BB754" s="131"/>
      <c r="BC754" s="131"/>
      <c r="BD754" s="175" t="str">
        <f t="shared" si="93"/>
        <v/>
      </c>
      <c r="BE754" s="151"/>
      <c r="BF754" s="151"/>
      <c r="BG754" s="151"/>
      <c r="BH754" s="151"/>
      <c r="BI754" s="131"/>
      <c r="BJ754" s="131"/>
      <c r="BK754" s="131"/>
      <c r="BL754" s="131"/>
      <c r="BM754" s="157"/>
      <c r="BN754" s="157"/>
      <c r="BO754" s="157"/>
      <c r="BP754" s="157"/>
      <c r="BQ754" s="158" t="str">
        <f t="shared" si="94"/>
        <v/>
      </c>
      <c r="BR754" s="762" t="str">
        <f t="shared" si="95"/>
        <v/>
      </c>
      <c r="BS754" s="819"/>
      <c r="BT754" s="868"/>
      <c r="BU754" s="868"/>
      <c r="BV754" s="871"/>
    </row>
    <row r="755" spans="1:74" ht="145.5" x14ac:dyDescent="0.25">
      <c r="A755" s="1062"/>
      <c r="B755" s="928"/>
      <c r="C755" s="1179"/>
      <c r="D755" s="1086"/>
      <c r="E755" s="1086"/>
      <c r="F755" s="834"/>
      <c r="G755" s="804"/>
      <c r="H755" s="837"/>
      <c r="I755" s="798"/>
      <c r="J755" s="840"/>
      <c r="K755" s="843"/>
      <c r="L755" s="804"/>
      <c r="M755" s="874"/>
      <c r="N755" s="804"/>
      <c r="O755" s="804"/>
      <c r="P755" s="868"/>
      <c r="Q755" s="880"/>
      <c r="R755" s="837"/>
      <c r="S755" s="1365"/>
      <c r="T755" s="798"/>
      <c r="U755" s="1365"/>
      <c r="V755" s="798"/>
      <c r="W755" s="1365"/>
      <c r="X755" s="864"/>
      <c r="Y755" s="1365"/>
      <c r="Z755" s="1365"/>
      <c r="AA755" s="852"/>
      <c r="AB755" s="152">
        <v>4</v>
      </c>
      <c r="AC755" s="151" t="s">
        <v>2364</v>
      </c>
      <c r="AD755" s="151" t="s">
        <v>658</v>
      </c>
      <c r="AE755" s="151" t="s">
        <v>1712</v>
      </c>
      <c r="AF755" s="147" t="str">
        <f t="shared" si="89"/>
        <v>Probabilidad</v>
      </c>
      <c r="AG755" s="153" t="s">
        <v>286</v>
      </c>
      <c r="AH755" s="760">
        <f t="shared" si="90"/>
        <v>0.15</v>
      </c>
      <c r="AI755" s="153" t="s">
        <v>814</v>
      </c>
      <c r="AJ755" s="760">
        <f t="shared" si="91"/>
        <v>0.25</v>
      </c>
      <c r="AK755" s="149">
        <f t="shared" si="92"/>
        <v>0.4</v>
      </c>
      <c r="AL755" s="154">
        <f>IFERROR(IF(AND(AF754="Probabilidad",AF755="Probabilidad"),(AL754-(+AL754*AK755)),IF(AND(AF754="Impacto",AF755="Probabilidad"),(AL753-(+AL753*AK755)),IF(AF755="Impacto",AL754,""))),"")</f>
        <v>8.4000000000000005E-2</v>
      </c>
      <c r="AM755" s="154">
        <f>IFERROR(IF(AND(AF754="Impacto",AF755="Impacto"),(AM754-(+AM754*AK755)),IF(AND(AF754="Probabilidad",AF755="Impacto"),(AM753-(+AM753*AK755)),IF(AF755="Probabilidad",AM754,""))),"")</f>
        <v>0.44999999999999996</v>
      </c>
      <c r="AN755" s="155" t="s">
        <v>218</v>
      </c>
      <c r="AO755" s="155" t="s">
        <v>475</v>
      </c>
      <c r="AP755" s="155" t="s">
        <v>243</v>
      </c>
      <c r="AQ755" s="155" t="s">
        <v>221</v>
      </c>
      <c r="AR755" s="837"/>
      <c r="AS755" s="855"/>
      <c r="AT755" s="855"/>
      <c r="AU755" s="852"/>
      <c r="AV755" s="855"/>
      <c r="AW755" s="855"/>
      <c r="AX755" s="852"/>
      <c r="AY755" s="852"/>
      <c r="AZ755" s="852"/>
      <c r="BA755" s="798"/>
      <c r="BB755" s="131"/>
      <c r="BC755" s="131"/>
      <c r="BD755" s="175" t="str">
        <f t="shared" si="93"/>
        <v/>
      </c>
      <c r="BE755" s="151"/>
      <c r="BF755" s="151"/>
      <c r="BG755" s="151"/>
      <c r="BH755" s="151"/>
      <c r="BI755" s="131"/>
      <c r="BJ755" s="131"/>
      <c r="BK755" s="131"/>
      <c r="BL755" s="131"/>
      <c r="BM755" s="157"/>
      <c r="BN755" s="157"/>
      <c r="BO755" s="157"/>
      <c r="BP755" s="157"/>
      <c r="BQ755" s="158" t="str">
        <f t="shared" si="94"/>
        <v/>
      </c>
      <c r="BR755" s="762" t="str">
        <f t="shared" si="95"/>
        <v/>
      </c>
      <c r="BS755" s="819"/>
      <c r="BT755" s="868"/>
      <c r="BU755" s="868"/>
      <c r="BV755" s="871"/>
    </row>
    <row r="756" spans="1:74" ht="145.5" x14ac:dyDescent="0.25">
      <c r="A756" s="1062"/>
      <c r="B756" s="928"/>
      <c r="C756" s="1179"/>
      <c r="D756" s="1086"/>
      <c r="E756" s="1086"/>
      <c r="F756" s="834"/>
      <c r="G756" s="804"/>
      <c r="H756" s="837"/>
      <c r="I756" s="798"/>
      <c r="J756" s="840"/>
      <c r="K756" s="843"/>
      <c r="L756" s="804"/>
      <c r="M756" s="874"/>
      <c r="N756" s="804"/>
      <c r="O756" s="804"/>
      <c r="P756" s="868"/>
      <c r="Q756" s="880"/>
      <c r="R756" s="837"/>
      <c r="S756" s="1365"/>
      <c r="T756" s="798"/>
      <c r="U756" s="1365"/>
      <c r="V756" s="798"/>
      <c r="W756" s="1365"/>
      <c r="X756" s="864"/>
      <c r="Y756" s="1365"/>
      <c r="Z756" s="1365"/>
      <c r="AA756" s="852"/>
      <c r="AB756" s="152">
        <v>5</v>
      </c>
      <c r="AC756" s="151" t="s">
        <v>2318</v>
      </c>
      <c r="AD756" s="151">
        <v>1</v>
      </c>
      <c r="AE756" s="151" t="s">
        <v>1552</v>
      </c>
      <c r="AF756" s="147" t="str">
        <f t="shared" si="89"/>
        <v>Probabilidad</v>
      </c>
      <c r="AG756" s="153" t="s">
        <v>216</v>
      </c>
      <c r="AH756" s="760">
        <f t="shared" si="90"/>
        <v>0.25</v>
      </c>
      <c r="AI756" s="153" t="s">
        <v>217</v>
      </c>
      <c r="AJ756" s="760">
        <f t="shared" si="91"/>
        <v>0.15</v>
      </c>
      <c r="AK756" s="149">
        <f t="shared" si="92"/>
        <v>0.4</v>
      </c>
      <c r="AL756" s="154">
        <f>IFERROR(IF(AND(AF755="Probabilidad",AF756="Probabilidad"),(AL755-(+AL755*AK756)),IF(AND(AF755="Impacto",AF756="Probabilidad"),(AL754-(+AL754*AK756)),IF(AF756="Impacto",AL755,""))),"")</f>
        <v>5.04E-2</v>
      </c>
      <c r="AM756" s="154">
        <f>IFERROR(IF(AND(AF755="Impacto",AF756="Impacto"),(AM755-(+AM755*AK756)),IF(AND(AF755="Probabilidad",AF756="Impacto"),(AM754-(+AM754*AK756)),IF(AF756="Probabilidad",AM755,""))),"")</f>
        <v>0.44999999999999996</v>
      </c>
      <c r="AN756" s="155" t="s">
        <v>218</v>
      </c>
      <c r="AO756" s="155" t="s">
        <v>475</v>
      </c>
      <c r="AP756" s="155" t="s">
        <v>243</v>
      </c>
      <c r="AQ756" s="155" t="s">
        <v>221</v>
      </c>
      <c r="AR756" s="837"/>
      <c r="AS756" s="855"/>
      <c r="AT756" s="855"/>
      <c r="AU756" s="852"/>
      <c r="AV756" s="855"/>
      <c r="AW756" s="855"/>
      <c r="AX756" s="852"/>
      <c r="AY756" s="852"/>
      <c r="AZ756" s="852"/>
      <c r="BA756" s="798"/>
      <c r="BB756" s="131"/>
      <c r="BC756" s="131"/>
      <c r="BD756" s="175" t="str">
        <f t="shared" si="93"/>
        <v/>
      </c>
      <c r="BE756" s="151"/>
      <c r="BF756" s="151"/>
      <c r="BG756" s="151"/>
      <c r="BH756" s="151"/>
      <c r="BI756" s="131"/>
      <c r="BJ756" s="131"/>
      <c r="BK756" s="131"/>
      <c r="BL756" s="131"/>
      <c r="BM756" s="157"/>
      <c r="BN756" s="157"/>
      <c r="BO756" s="157"/>
      <c r="BP756" s="157"/>
      <c r="BQ756" s="158" t="str">
        <f t="shared" si="94"/>
        <v/>
      </c>
      <c r="BR756" s="762" t="str">
        <f t="shared" si="95"/>
        <v/>
      </c>
      <c r="BS756" s="819"/>
      <c r="BT756" s="868"/>
      <c r="BU756" s="868"/>
      <c r="BV756" s="871"/>
    </row>
    <row r="757" spans="1:74" ht="15.75" thickBot="1" x14ac:dyDescent="0.3">
      <c r="A757" s="1062"/>
      <c r="B757" s="928"/>
      <c r="C757" s="1179"/>
      <c r="D757" s="1086"/>
      <c r="E757" s="1086"/>
      <c r="F757" s="834"/>
      <c r="G757" s="805"/>
      <c r="H757" s="838"/>
      <c r="I757" s="799"/>
      <c r="J757" s="841"/>
      <c r="K757" s="844"/>
      <c r="L757" s="805"/>
      <c r="M757" s="875"/>
      <c r="N757" s="805"/>
      <c r="O757" s="805"/>
      <c r="P757" s="869"/>
      <c r="Q757" s="881"/>
      <c r="R757" s="838"/>
      <c r="S757" s="1366"/>
      <c r="T757" s="799"/>
      <c r="U757" s="1366"/>
      <c r="V757" s="799"/>
      <c r="W757" s="1366"/>
      <c r="X757" s="865"/>
      <c r="Y757" s="1366"/>
      <c r="Z757" s="1366"/>
      <c r="AA757" s="853"/>
      <c r="AB757" s="164">
        <v>6</v>
      </c>
      <c r="AC757" s="162"/>
      <c r="AD757" s="162"/>
      <c r="AE757" s="162"/>
      <c r="AF757" s="177" t="str">
        <f t="shared" si="89"/>
        <v/>
      </c>
      <c r="AG757" s="165"/>
      <c r="AH757" s="763" t="str">
        <f t="shared" si="90"/>
        <v/>
      </c>
      <c r="AI757" s="165"/>
      <c r="AJ757" s="763" t="str">
        <f t="shared" si="91"/>
        <v/>
      </c>
      <c r="AK757" s="166" t="str">
        <f t="shared" si="92"/>
        <v/>
      </c>
      <c r="AL757" s="222" t="str">
        <f>IFERROR(IF(AND(AF756="Probabilidad",AF757="Probabilidad"),(AL756-(+AL756*AK757)),IF(AND(AF756="Impacto",AF757="Probabilidad"),(AL755-(+AL755*AK757)),IF(AF757="Impacto",AL756,""))),"")</f>
        <v/>
      </c>
      <c r="AM757" s="222" t="str">
        <f>IFERROR(IF(AND(AF756="Impacto",AF757="Impacto"),(AM756-(+AM756*AK757)),IF(AND(AF756="Probabilidad",AF757="Impacto"),(AM755-(+AM755*AK757)),IF(AF757="Probabilidad",AM756,""))),"")</f>
        <v/>
      </c>
      <c r="AN757" s="52"/>
      <c r="AO757" s="52"/>
      <c r="AP757" s="52"/>
      <c r="AQ757" s="52"/>
      <c r="AR757" s="838"/>
      <c r="AS757" s="856"/>
      <c r="AT757" s="856"/>
      <c r="AU757" s="853"/>
      <c r="AV757" s="856"/>
      <c r="AW757" s="856"/>
      <c r="AX757" s="853"/>
      <c r="AY757" s="853"/>
      <c r="AZ757" s="853"/>
      <c r="BA757" s="799"/>
      <c r="BB757" s="169"/>
      <c r="BC757" s="169"/>
      <c r="BD757" s="178" t="str">
        <f t="shared" si="93"/>
        <v/>
      </c>
      <c r="BE757" s="162"/>
      <c r="BF757" s="162"/>
      <c r="BG757" s="162"/>
      <c r="BH757" s="162"/>
      <c r="BI757" s="169"/>
      <c r="BJ757" s="169"/>
      <c r="BK757" s="169"/>
      <c r="BL757" s="169"/>
      <c r="BM757" s="170"/>
      <c r="BN757" s="170"/>
      <c r="BO757" s="170"/>
      <c r="BP757" s="170"/>
      <c r="BQ757" s="171" t="str">
        <f t="shared" si="94"/>
        <v/>
      </c>
      <c r="BR757" s="764" t="str">
        <f t="shared" si="95"/>
        <v/>
      </c>
      <c r="BS757" s="820"/>
      <c r="BT757" s="869"/>
      <c r="BU757" s="869"/>
      <c r="BV757" s="872"/>
    </row>
    <row r="758" spans="1:74" ht="171.75" customHeight="1" x14ac:dyDescent="0.25">
      <c r="A758" s="1062"/>
      <c r="B758" s="928"/>
      <c r="C758" s="1179"/>
      <c r="D758" s="1086" t="s">
        <v>1533</v>
      </c>
      <c r="E758" s="1086" t="s">
        <v>1152</v>
      </c>
      <c r="F758" s="834">
        <v>24</v>
      </c>
      <c r="G758" s="803" t="s">
        <v>2356</v>
      </c>
      <c r="H758" s="836" t="s">
        <v>1372</v>
      </c>
      <c r="I758" s="797" t="s">
        <v>1344</v>
      </c>
      <c r="J758" s="839" t="s">
        <v>3095</v>
      </c>
      <c r="K758" s="842" t="s">
        <v>324</v>
      </c>
      <c r="L758" s="803" t="s">
        <v>618</v>
      </c>
      <c r="M758" s="873" t="s">
        <v>1535</v>
      </c>
      <c r="N758" s="803" t="s">
        <v>2268</v>
      </c>
      <c r="O758" s="803" t="s">
        <v>2269</v>
      </c>
      <c r="P758" s="867" t="s">
        <v>609</v>
      </c>
      <c r="Q758" s="879" t="s">
        <v>609</v>
      </c>
      <c r="R758" s="836" t="s">
        <v>252</v>
      </c>
      <c r="S758" s="1364">
        <f>IF(R758="Muy Alta",100%,IF(R758="Alta",80%,IF(R758="Media",60%,IF(R758="Baja",40%,IF(R758="Muy Baja",20%,"")))))</f>
        <v>0.4</v>
      </c>
      <c r="T758" s="797" t="s">
        <v>328</v>
      </c>
      <c r="U758" s="1364">
        <f>IF(T758="Catastrófico",100%,IF(T758="Mayor",80%,IF(T758="Moderado",60%,IF(T758="Menor",40%,IF(T758="Leve",20%,"")))))</f>
        <v>0.2</v>
      </c>
      <c r="V758" s="797" t="s">
        <v>213</v>
      </c>
      <c r="W758" s="1364">
        <f>IF(V758="Catastrófico",100%,IF(V758="Mayor",80%,IF(V758="Moderado",60%,IF(V758="Menor",40%,IF(V758="Leve",20%,"")))))</f>
        <v>0.6</v>
      </c>
      <c r="X758" s="863" t="str">
        <f>IF(Y758=100%,"Catastrófico",IF(Y758=80%,"Mayor",IF(Y758=60%,"Moderado",IF(Y758=40%,"Menor",IF(Y758=20%,"Leve","")))))</f>
        <v>Moderado</v>
      </c>
      <c r="Y758" s="1364">
        <f>IF(AND(U758="",W758=""),"",MAX(U758,W758))</f>
        <v>0.6</v>
      </c>
      <c r="Z758" s="1364" t="str">
        <f>CONCATENATE(R758,X758)</f>
        <v>BajaModerado</v>
      </c>
      <c r="AA758" s="851" t="str">
        <f>IF(Z758="Muy AltaLeve","Alto",IF(Z758="Muy AltaMenor","Alto",IF(Z758="Muy AltaModerado","Alto",IF(Z758="Muy AltaMayor","Alto",IF(Z758="Muy AltaCatastrófico","Extremo",IF(Z758="AltaLeve","Moderado",IF(Z758="AltaMenor","Moderado",IF(Z758="AltaModerado","Alto",IF(Z758="AltaMayor","Alto",IF(Z758="AltaCatastrófico","Extremo",IF(Z758="MediaLeve","Moderado",IF(Z758="MediaMenor","Moderado",IF(Z758="MediaModerado","Moderado",IF(Z758="MediaMayor","Alto",IF(Z758="MediaCatastrófico","Extremo",IF(Z758="BajaLeve","Bajo",IF(Z758="BajaMenor","Moderado",IF(Z758="BajaModerado","Moderado",IF(Z758="BajaMayor","Alto",IF(Z758="BajaCatastrófico","Extremo",IF(Z758="Muy BajaLeve","Bajo",IF(Z758="Muy BajaMenor","Bajo",IF(Z758="Muy BajaModerado","Moderado",IF(Z758="Muy BajaMayor","Alto",IF(Z758="Muy BajaCatastrófico","Extremo","")))))))))))))))))))))))))</f>
        <v>Moderado</v>
      </c>
      <c r="AB758" s="98">
        <v>1</v>
      </c>
      <c r="AC758" s="9" t="s">
        <v>2270</v>
      </c>
      <c r="AD758" s="9">
        <v>2</v>
      </c>
      <c r="AE758" s="9" t="s">
        <v>1899</v>
      </c>
      <c r="AF758" s="100" t="str">
        <f t="shared" si="89"/>
        <v>Probabilidad</v>
      </c>
      <c r="AG758" s="10" t="s">
        <v>216</v>
      </c>
      <c r="AH758" s="759">
        <f t="shared" si="90"/>
        <v>0.25</v>
      </c>
      <c r="AI758" s="10" t="s">
        <v>814</v>
      </c>
      <c r="AJ758" s="759">
        <f t="shared" si="91"/>
        <v>0.25</v>
      </c>
      <c r="AK758" s="102">
        <f t="shared" si="92"/>
        <v>0.5</v>
      </c>
      <c r="AL758" s="101">
        <f>IFERROR(IF(AF758="Probabilidad",(S758-(+S758*AK758)),IF(AF758="Impacto",S758,"")),"")</f>
        <v>0.2</v>
      </c>
      <c r="AM758" s="101">
        <f>IFERROR(IF(AF758="Impacto",(Y758-(+Y758*AK758)),IF(AF758="Probabilidad",Y758,"")),"")</f>
        <v>0.6</v>
      </c>
      <c r="AN758" s="51" t="s">
        <v>952</v>
      </c>
      <c r="AO758" s="51" t="s">
        <v>296</v>
      </c>
      <c r="AP758" s="51" t="s">
        <v>243</v>
      </c>
      <c r="AQ758" s="51" t="s">
        <v>221</v>
      </c>
      <c r="AR758" s="866" t="s">
        <v>2360</v>
      </c>
      <c r="AS758" s="854">
        <f>S758</f>
        <v>0.4</v>
      </c>
      <c r="AT758" s="854">
        <f>IF(AL758="","",MIN(AL758:AL763))</f>
        <v>3.5999999999999997E-2</v>
      </c>
      <c r="AU758" s="851" t="str">
        <f>IFERROR(IF(AT758="","",IF(AT758&lt;=0.2,"Muy Baja",IF(AT758&lt;=0.4,"Baja",IF(AT758&lt;=0.6,"Media",IF(AT758&lt;=0.8,"Alta","Muy Alta"))))),"")</f>
        <v>Muy Baja</v>
      </c>
      <c r="AV758" s="854">
        <f>Y758</f>
        <v>0.6</v>
      </c>
      <c r="AW758" s="854">
        <f>IF(AM758="","",MIN(AM758:AM763))</f>
        <v>0.33749999999999997</v>
      </c>
      <c r="AX758" s="851" t="str">
        <f>IFERROR(IF(AW758="","",IF(AW758&lt;=0.2,"Leve",IF(AW758&lt;=0.4,"Menor",IF(AW758&lt;=0.6,"Moderado",IF(AW758&lt;=0.8,"Mayor","Catastrófico"))))),"")</f>
        <v>Menor</v>
      </c>
      <c r="AY758" s="851" t="str">
        <f>AA758</f>
        <v>Moderado</v>
      </c>
      <c r="AZ758" s="851" t="str">
        <f>IFERROR(IF(OR(AND(AU758="Muy Baja",AX758="Leve"),AND(AU758="Muy Baja",AX758="Menor"),AND(AU758="Baja",AX758="Leve")),"Bajo",IF(OR(AND(AU758="Muy baja",AX758="Moderado"),AND(AU758="Baja",AX758="Menor"),AND(AU758="Baja",AX758="Moderado"),AND(AU758="Media",AX758="Leve"),AND(AU758="Media",AX758="Menor"),AND(AU758="Media",AX758="Moderado"),AND(AU758="Alta",AX758="Leve"),AND(AU758="Alta",AX758="Menor")),"Moderado",IF(OR(AND(AU758="Muy Baja",AX758="Mayor"),AND(AU758="Baja",AX758="Mayor"),AND(AU758="Media",AX758="Mayor"),AND(AU758="Alta",AX758="Moderado"),AND(AU758="Alta",AX758="Mayor"),AND(AU758="Muy Alta",AX758="Leve"),AND(AU758="Muy Alta",AX758="Menor"),AND(AU758="Muy Alta",AX758="Moderado"),AND(AU758="Muy Alta",AX758="Mayor")),"Alto",IF(OR(AND(AU758="Muy Baja",AX758="Catastrófico"),AND(AU758="Baja",AX758="Catastrófico"),AND(AU758="Media",AX758="Catastrófico"),AND(AU758="Alta",AX758="Catastrófico"),AND(AU758="Muy Alta",AX758="Catastrófico")),"Extremo","")))),"")</f>
        <v>Bajo</v>
      </c>
      <c r="BA758" s="797" t="s">
        <v>257</v>
      </c>
      <c r="BB758" s="47"/>
      <c r="BC758" s="47"/>
      <c r="BD758" s="104" t="str">
        <f t="shared" si="93"/>
        <v/>
      </c>
      <c r="BE758" s="9"/>
      <c r="BF758" s="9"/>
      <c r="BG758" s="9"/>
      <c r="BH758" s="9"/>
      <c r="BI758" s="47"/>
      <c r="BJ758" s="47"/>
      <c r="BK758" s="47"/>
      <c r="BL758" s="47"/>
      <c r="BM758" s="49"/>
      <c r="BN758" s="49"/>
      <c r="BO758" s="49"/>
      <c r="BP758" s="49"/>
      <c r="BQ758" s="105" t="str">
        <f t="shared" si="94"/>
        <v/>
      </c>
      <c r="BR758" s="761" t="str">
        <f t="shared" si="95"/>
        <v/>
      </c>
      <c r="BS758" s="818" t="s">
        <v>609</v>
      </c>
      <c r="BT758" s="867" t="s">
        <v>2901</v>
      </c>
      <c r="BU758" s="867" t="s">
        <v>609</v>
      </c>
      <c r="BV758" s="870" t="s">
        <v>609</v>
      </c>
    </row>
    <row r="759" spans="1:74" ht="145.5" x14ac:dyDescent="0.25">
      <c r="A759" s="1062"/>
      <c r="B759" s="928"/>
      <c r="C759" s="1179"/>
      <c r="D759" s="1086"/>
      <c r="E759" s="1086"/>
      <c r="F759" s="834"/>
      <c r="G759" s="804"/>
      <c r="H759" s="837"/>
      <c r="I759" s="798"/>
      <c r="J759" s="840"/>
      <c r="K759" s="843"/>
      <c r="L759" s="804"/>
      <c r="M759" s="874"/>
      <c r="N759" s="804"/>
      <c r="O759" s="804"/>
      <c r="P759" s="868"/>
      <c r="Q759" s="880"/>
      <c r="R759" s="837"/>
      <c r="S759" s="1365"/>
      <c r="T759" s="798"/>
      <c r="U759" s="1365"/>
      <c r="V759" s="798"/>
      <c r="W759" s="1365"/>
      <c r="X759" s="864"/>
      <c r="Y759" s="1365"/>
      <c r="Z759" s="1365"/>
      <c r="AA759" s="852"/>
      <c r="AB759" s="152">
        <v>2</v>
      </c>
      <c r="AC759" s="151" t="s">
        <v>2365</v>
      </c>
      <c r="AD759" s="151">
        <v>3</v>
      </c>
      <c r="AE759" s="151" t="s">
        <v>2102</v>
      </c>
      <c r="AF759" s="147" t="str">
        <f t="shared" si="89"/>
        <v>Probabilidad</v>
      </c>
      <c r="AG759" s="153" t="s">
        <v>1794</v>
      </c>
      <c r="AH759" s="760">
        <f t="shared" si="90"/>
        <v>0.25</v>
      </c>
      <c r="AI759" s="153" t="s">
        <v>1939</v>
      </c>
      <c r="AJ759" s="760">
        <f t="shared" si="91"/>
        <v>0.15</v>
      </c>
      <c r="AK759" s="149">
        <f t="shared" si="92"/>
        <v>0.4</v>
      </c>
      <c r="AL759" s="154">
        <f>IFERROR(IF(AND(AF758="Probabilidad",AF759="Probabilidad"),(AL758-(+AL758*AK759)),IF(AF759="Probabilidad",(S758-(+S758*AK759)),IF(AF759="Impacto",AL758,""))),"")</f>
        <v>0.12</v>
      </c>
      <c r="AM759" s="154">
        <f>IFERROR(IF(AND(AF758="Impacto",AF759="Impacto"),(AM758-(+AM758*AK759)),IF(AF759="Impacto",(Y758-(Y758*AK759)),IF(AF759="Probabilidad",AM758,""))),"")</f>
        <v>0.6</v>
      </c>
      <c r="AN759" s="155" t="s">
        <v>218</v>
      </c>
      <c r="AO759" s="155" t="s">
        <v>242</v>
      </c>
      <c r="AP759" s="155" t="s">
        <v>243</v>
      </c>
      <c r="AQ759" s="155" t="s">
        <v>221</v>
      </c>
      <c r="AR759" s="837"/>
      <c r="AS759" s="855"/>
      <c r="AT759" s="855"/>
      <c r="AU759" s="852"/>
      <c r="AV759" s="855"/>
      <c r="AW759" s="855"/>
      <c r="AX759" s="852"/>
      <c r="AY759" s="852"/>
      <c r="AZ759" s="852"/>
      <c r="BA759" s="798"/>
      <c r="BB759" s="131"/>
      <c r="BC759" s="131"/>
      <c r="BD759" s="175" t="str">
        <f t="shared" si="93"/>
        <v/>
      </c>
      <c r="BE759" s="151"/>
      <c r="BF759" s="151"/>
      <c r="BG759" s="151"/>
      <c r="BH759" s="151"/>
      <c r="BI759" s="131"/>
      <c r="BJ759" s="131"/>
      <c r="BK759" s="131"/>
      <c r="BL759" s="131"/>
      <c r="BM759" s="157"/>
      <c r="BN759" s="157"/>
      <c r="BO759" s="157"/>
      <c r="BP759" s="157"/>
      <c r="BQ759" s="158" t="str">
        <f t="shared" si="94"/>
        <v/>
      </c>
      <c r="BR759" s="762" t="str">
        <f t="shared" si="95"/>
        <v/>
      </c>
      <c r="BS759" s="819"/>
      <c r="BT759" s="868"/>
      <c r="BU759" s="868"/>
      <c r="BV759" s="871"/>
    </row>
    <row r="760" spans="1:74" ht="171.75" x14ac:dyDescent="0.25">
      <c r="A760" s="1062"/>
      <c r="B760" s="928"/>
      <c r="C760" s="1179"/>
      <c r="D760" s="1086"/>
      <c r="E760" s="1086"/>
      <c r="F760" s="834"/>
      <c r="G760" s="804"/>
      <c r="H760" s="837"/>
      <c r="I760" s="798"/>
      <c r="J760" s="840"/>
      <c r="K760" s="843"/>
      <c r="L760" s="804"/>
      <c r="M760" s="874"/>
      <c r="N760" s="804"/>
      <c r="O760" s="804"/>
      <c r="P760" s="868"/>
      <c r="Q760" s="880"/>
      <c r="R760" s="837"/>
      <c r="S760" s="1365"/>
      <c r="T760" s="798"/>
      <c r="U760" s="1365"/>
      <c r="V760" s="798"/>
      <c r="W760" s="1365"/>
      <c r="X760" s="864"/>
      <c r="Y760" s="1365"/>
      <c r="Z760" s="1365"/>
      <c r="AA760" s="852"/>
      <c r="AB760" s="152">
        <v>3</v>
      </c>
      <c r="AC760" s="151" t="s">
        <v>2366</v>
      </c>
      <c r="AD760" s="151">
        <v>6</v>
      </c>
      <c r="AE760" s="151" t="s">
        <v>2102</v>
      </c>
      <c r="AF760" s="147" t="str">
        <f t="shared" ref="AF760:AF823" si="96">IF(OR(AG760="Preventivo",AG760="Detectivo"),"Probabilidad",IF(AG760="Correctivo","Impacto",""))</f>
        <v>Impacto</v>
      </c>
      <c r="AG760" s="153" t="s">
        <v>267</v>
      </c>
      <c r="AH760" s="760">
        <f t="shared" ref="AH760:AH823" si="97">IF(AG760="","",IF(AG760="Preventivo",25%,IF(AG760="Detectivo",15%,IF(AG760="Correctivo",10%))))</f>
        <v>0.1</v>
      </c>
      <c r="AI760" s="153" t="s">
        <v>1939</v>
      </c>
      <c r="AJ760" s="760">
        <f t="shared" ref="AJ760:AJ823" si="98">IF(AI760="Automático",25%,IF(AI760="Manual",15%,""))</f>
        <v>0.15</v>
      </c>
      <c r="AK760" s="149">
        <f t="shared" ref="AK760:AK823" si="99">IF(OR(AH760="",AJ760=""),"",AH760+AJ760)</f>
        <v>0.25</v>
      </c>
      <c r="AL760" s="154">
        <f>IFERROR(IF(AND(AF759="Probabilidad",AF760="Probabilidad"),(AL759-(+AL759*AK760)),IF(AND(AF759="Impacto",AF760="Probabilidad"),(AL758-(+AL758*AK760)),IF(AF760="Impacto",AL759,""))),"")</f>
        <v>0.12</v>
      </c>
      <c r="AM760" s="154">
        <f>IFERROR(IF(AND(AF759="Impacto",AF760="Impacto"),(AM759-(+AM759*AK760)),IF(AND(AF759="Probabilidad",AF760="Impacto"),(AM758-(+AM758*AK760)),IF(AF760="Probabilidad",AM759,""))),"")</f>
        <v>0.44999999999999996</v>
      </c>
      <c r="AN760" s="155" t="s">
        <v>218</v>
      </c>
      <c r="AO760" s="155" t="s">
        <v>296</v>
      </c>
      <c r="AP760" s="155" t="s">
        <v>243</v>
      </c>
      <c r="AQ760" s="155" t="s">
        <v>221</v>
      </c>
      <c r="AR760" s="837"/>
      <c r="AS760" s="855"/>
      <c r="AT760" s="855"/>
      <c r="AU760" s="852"/>
      <c r="AV760" s="855"/>
      <c r="AW760" s="855"/>
      <c r="AX760" s="852"/>
      <c r="AY760" s="852"/>
      <c r="AZ760" s="852"/>
      <c r="BA760" s="798"/>
      <c r="BB760" s="131"/>
      <c r="BC760" s="131"/>
      <c r="BD760" s="175" t="str">
        <f t="shared" si="93"/>
        <v/>
      </c>
      <c r="BE760" s="151"/>
      <c r="BF760" s="151"/>
      <c r="BG760" s="151"/>
      <c r="BH760" s="151"/>
      <c r="BI760" s="131"/>
      <c r="BJ760" s="131"/>
      <c r="BK760" s="131"/>
      <c r="BL760" s="131"/>
      <c r="BM760" s="157"/>
      <c r="BN760" s="157"/>
      <c r="BO760" s="157"/>
      <c r="BP760" s="157"/>
      <c r="BQ760" s="158" t="str">
        <f t="shared" si="94"/>
        <v/>
      </c>
      <c r="BR760" s="762" t="str">
        <f t="shared" si="95"/>
        <v/>
      </c>
      <c r="BS760" s="819"/>
      <c r="BT760" s="868"/>
      <c r="BU760" s="868"/>
      <c r="BV760" s="871"/>
    </row>
    <row r="761" spans="1:74" ht="145.5" x14ac:dyDescent="0.25">
      <c r="A761" s="1062"/>
      <c r="B761" s="928"/>
      <c r="C761" s="1179"/>
      <c r="D761" s="1086"/>
      <c r="E761" s="1086"/>
      <c r="F761" s="834"/>
      <c r="G761" s="804"/>
      <c r="H761" s="837"/>
      <c r="I761" s="798"/>
      <c r="J761" s="840"/>
      <c r="K761" s="843"/>
      <c r="L761" s="804"/>
      <c r="M761" s="874"/>
      <c r="N761" s="804"/>
      <c r="O761" s="804"/>
      <c r="P761" s="868"/>
      <c r="Q761" s="880"/>
      <c r="R761" s="837"/>
      <c r="S761" s="1365"/>
      <c r="T761" s="798"/>
      <c r="U761" s="1365"/>
      <c r="V761" s="798"/>
      <c r="W761" s="1365"/>
      <c r="X761" s="864"/>
      <c r="Y761" s="1365"/>
      <c r="Z761" s="1365"/>
      <c r="AA761" s="852"/>
      <c r="AB761" s="152">
        <v>4</v>
      </c>
      <c r="AC761" s="151" t="s">
        <v>2364</v>
      </c>
      <c r="AD761" s="151" t="s">
        <v>1749</v>
      </c>
      <c r="AE761" s="151" t="s">
        <v>1552</v>
      </c>
      <c r="AF761" s="147" t="str">
        <f t="shared" si="96"/>
        <v>Probabilidad</v>
      </c>
      <c r="AG761" s="153" t="s">
        <v>216</v>
      </c>
      <c r="AH761" s="760">
        <f t="shared" si="97"/>
        <v>0.25</v>
      </c>
      <c r="AI761" s="153" t="s">
        <v>814</v>
      </c>
      <c r="AJ761" s="760">
        <f t="shared" si="98"/>
        <v>0.25</v>
      </c>
      <c r="AK761" s="149">
        <f t="shared" si="99"/>
        <v>0.5</v>
      </c>
      <c r="AL761" s="154">
        <f>IFERROR(IF(AND(AF760="Probabilidad",AF761="Probabilidad"),(AL760-(+AL760*AK761)),IF(AND(AF760="Impacto",AF761="Probabilidad"),(AL759-(+AL759*AK761)),IF(AF761="Impacto",AL760,""))),"")</f>
        <v>0.06</v>
      </c>
      <c r="AM761" s="154">
        <f>IFERROR(IF(AND(AF760="Impacto",AF761="Impacto"),(AM760-(+AM760*AK761)),IF(AND(AF760="Probabilidad",AF761="Impacto"),(AM759-(+AM759*AK761)),IF(AF761="Probabilidad",AM760,""))),"")</f>
        <v>0.44999999999999996</v>
      </c>
      <c r="AN761" s="155" t="s">
        <v>218</v>
      </c>
      <c r="AO761" s="155" t="s">
        <v>475</v>
      </c>
      <c r="AP761" s="155" t="s">
        <v>243</v>
      </c>
      <c r="AQ761" s="155" t="s">
        <v>221</v>
      </c>
      <c r="AR761" s="837"/>
      <c r="AS761" s="855"/>
      <c r="AT761" s="855"/>
      <c r="AU761" s="852"/>
      <c r="AV761" s="855"/>
      <c r="AW761" s="855"/>
      <c r="AX761" s="852"/>
      <c r="AY761" s="852"/>
      <c r="AZ761" s="852"/>
      <c r="BA761" s="798"/>
      <c r="BB761" s="131"/>
      <c r="BC761" s="131"/>
      <c r="BD761" s="175" t="str">
        <f t="shared" si="93"/>
        <v/>
      </c>
      <c r="BE761" s="151"/>
      <c r="BF761" s="151"/>
      <c r="BG761" s="151"/>
      <c r="BH761" s="151"/>
      <c r="BI761" s="131"/>
      <c r="BJ761" s="131"/>
      <c r="BK761" s="131"/>
      <c r="BL761" s="131"/>
      <c r="BM761" s="157"/>
      <c r="BN761" s="157"/>
      <c r="BO761" s="157"/>
      <c r="BP761" s="157"/>
      <c r="BQ761" s="158" t="str">
        <f t="shared" si="94"/>
        <v/>
      </c>
      <c r="BR761" s="762" t="str">
        <f t="shared" si="95"/>
        <v/>
      </c>
      <c r="BS761" s="819"/>
      <c r="BT761" s="868"/>
      <c r="BU761" s="868"/>
      <c r="BV761" s="871"/>
    </row>
    <row r="762" spans="1:74" ht="145.5" x14ac:dyDescent="0.25">
      <c r="A762" s="1062"/>
      <c r="B762" s="928"/>
      <c r="C762" s="1179"/>
      <c r="D762" s="1086"/>
      <c r="E762" s="1086"/>
      <c r="F762" s="834"/>
      <c r="G762" s="804"/>
      <c r="H762" s="837"/>
      <c r="I762" s="798"/>
      <c r="J762" s="840"/>
      <c r="K762" s="843"/>
      <c r="L762" s="804"/>
      <c r="M762" s="874"/>
      <c r="N762" s="804"/>
      <c r="O762" s="804"/>
      <c r="P762" s="868"/>
      <c r="Q762" s="880"/>
      <c r="R762" s="837"/>
      <c r="S762" s="1365"/>
      <c r="T762" s="798"/>
      <c r="U762" s="1365"/>
      <c r="V762" s="798"/>
      <c r="W762" s="1365"/>
      <c r="X762" s="864"/>
      <c r="Y762" s="1365"/>
      <c r="Z762" s="1365"/>
      <c r="AA762" s="852"/>
      <c r="AB762" s="152">
        <v>5</v>
      </c>
      <c r="AC762" s="151" t="s">
        <v>2367</v>
      </c>
      <c r="AD762" s="151">
        <v>1</v>
      </c>
      <c r="AE762" s="151" t="s">
        <v>1712</v>
      </c>
      <c r="AF762" s="147" t="str">
        <f t="shared" si="96"/>
        <v>Probabilidad</v>
      </c>
      <c r="AG762" s="153" t="s">
        <v>216</v>
      </c>
      <c r="AH762" s="760">
        <f t="shared" si="97"/>
        <v>0.25</v>
      </c>
      <c r="AI762" s="153" t="s">
        <v>1939</v>
      </c>
      <c r="AJ762" s="760">
        <f t="shared" si="98"/>
        <v>0.15</v>
      </c>
      <c r="AK762" s="149">
        <f t="shared" si="99"/>
        <v>0.4</v>
      </c>
      <c r="AL762" s="154">
        <f>IFERROR(IF(AND(AF761="Probabilidad",AF762="Probabilidad"),(AL761-(+AL761*AK762)),IF(AND(AF761="Impacto",AF762="Probabilidad"),(AL760-(+AL760*AK762)),IF(AF762="Impacto",AL761,""))),"")</f>
        <v>3.5999999999999997E-2</v>
      </c>
      <c r="AM762" s="154">
        <f>IFERROR(IF(AND(AF761="Impacto",AF762="Impacto"),(AM761-(+AM761*AK762)),IF(AND(AF761="Probabilidad",AF762="Impacto"),(AM760-(+AM760*AK762)),IF(AF762="Probabilidad",AM761,""))),"")</f>
        <v>0.44999999999999996</v>
      </c>
      <c r="AN762" s="155" t="s">
        <v>218</v>
      </c>
      <c r="AO762" s="155" t="s">
        <v>475</v>
      </c>
      <c r="AP762" s="155" t="s">
        <v>243</v>
      </c>
      <c r="AQ762" s="155" t="s">
        <v>221</v>
      </c>
      <c r="AR762" s="837"/>
      <c r="AS762" s="855"/>
      <c r="AT762" s="855"/>
      <c r="AU762" s="852"/>
      <c r="AV762" s="855"/>
      <c r="AW762" s="855"/>
      <c r="AX762" s="852"/>
      <c r="AY762" s="852"/>
      <c r="AZ762" s="852"/>
      <c r="BA762" s="798"/>
      <c r="BB762" s="131"/>
      <c r="BC762" s="131"/>
      <c r="BD762" s="175" t="str">
        <f t="shared" si="93"/>
        <v/>
      </c>
      <c r="BE762" s="151"/>
      <c r="BF762" s="151"/>
      <c r="BG762" s="151"/>
      <c r="BH762" s="151"/>
      <c r="BI762" s="131"/>
      <c r="BJ762" s="131"/>
      <c r="BK762" s="131"/>
      <c r="BL762" s="131"/>
      <c r="BM762" s="157"/>
      <c r="BN762" s="157"/>
      <c r="BO762" s="157"/>
      <c r="BP762" s="157"/>
      <c r="BQ762" s="158" t="str">
        <f t="shared" si="94"/>
        <v/>
      </c>
      <c r="BR762" s="762" t="str">
        <f t="shared" si="95"/>
        <v/>
      </c>
      <c r="BS762" s="819"/>
      <c r="BT762" s="868"/>
      <c r="BU762" s="868"/>
      <c r="BV762" s="871"/>
    </row>
    <row r="763" spans="1:74" ht="172.5" thickBot="1" x14ac:dyDescent="0.3">
      <c r="A763" s="1062"/>
      <c r="B763" s="928"/>
      <c r="C763" s="1179"/>
      <c r="D763" s="1086"/>
      <c r="E763" s="1086"/>
      <c r="F763" s="834"/>
      <c r="G763" s="805"/>
      <c r="H763" s="838"/>
      <c r="I763" s="799"/>
      <c r="J763" s="841"/>
      <c r="K763" s="844"/>
      <c r="L763" s="805"/>
      <c r="M763" s="875"/>
      <c r="N763" s="805"/>
      <c r="O763" s="805"/>
      <c r="P763" s="869"/>
      <c r="Q763" s="881"/>
      <c r="R763" s="838"/>
      <c r="S763" s="1366"/>
      <c r="T763" s="799"/>
      <c r="U763" s="1366"/>
      <c r="V763" s="799"/>
      <c r="W763" s="1366"/>
      <c r="X763" s="865"/>
      <c r="Y763" s="1366"/>
      <c r="Z763" s="1366"/>
      <c r="AA763" s="853"/>
      <c r="AB763" s="164">
        <v>6</v>
      </c>
      <c r="AC763" s="162" t="s">
        <v>2368</v>
      </c>
      <c r="AD763" s="162">
        <v>4.5999999999999996</v>
      </c>
      <c r="AE763" s="162" t="s">
        <v>1712</v>
      </c>
      <c r="AF763" s="177" t="str">
        <f t="shared" si="96"/>
        <v>Impacto</v>
      </c>
      <c r="AG763" s="165" t="s">
        <v>267</v>
      </c>
      <c r="AH763" s="763">
        <f t="shared" si="97"/>
        <v>0.1</v>
      </c>
      <c r="AI763" s="165" t="s">
        <v>1939</v>
      </c>
      <c r="AJ763" s="763">
        <f t="shared" si="98"/>
        <v>0.15</v>
      </c>
      <c r="AK763" s="166">
        <f t="shared" si="99"/>
        <v>0.25</v>
      </c>
      <c r="AL763" s="222">
        <f>IFERROR(IF(AND(AF762="Probabilidad",AF763="Probabilidad"),(AL762-(+AL762*AK763)),IF(AND(AF762="Impacto",AF763="Probabilidad"),(AL761-(+AL761*AK763)),IF(AF763="Impacto",AL762,""))),"")</f>
        <v>3.5999999999999997E-2</v>
      </c>
      <c r="AM763" s="222">
        <f>IFERROR(IF(AND(AF762="Impacto",AF763="Impacto"),(AM762-(+AM762*AK763)),IF(AND(AF762="Probabilidad",AF763="Impacto"),(AM761-(+AM761*AK763)),IF(AF763="Probabilidad",AM762,""))),"")</f>
        <v>0.33749999999999997</v>
      </c>
      <c r="AN763" s="155" t="s">
        <v>218</v>
      </c>
      <c r="AO763" s="52" t="s">
        <v>296</v>
      </c>
      <c r="AP763" s="155" t="s">
        <v>243</v>
      </c>
      <c r="AQ763" s="155" t="s">
        <v>221</v>
      </c>
      <c r="AR763" s="838"/>
      <c r="AS763" s="856"/>
      <c r="AT763" s="856"/>
      <c r="AU763" s="853"/>
      <c r="AV763" s="856"/>
      <c r="AW763" s="856"/>
      <c r="AX763" s="853"/>
      <c r="AY763" s="853"/>
      <c r="AZ763" s="853"/>
      <c r="BA763" s="799"/>
      <c r="BB763" s="169"/>
      <c r="BC763" s="169"/>
      <c r="BD763" s="178" t="str">
        <f t="shared" si="93"/>
        <v/>
      </c>
      <c r="BE763" s="162"/>
      <c r="BF763" s="162"/>
      <c r="BG763" s="162"/>
      <c r="BH763" s="162"/>
      <c r="BI763" s="169"/>
      <c r="BJ763" s="169"/>
      <c r="BK763" s="169"/>
      <c r="BL763" s="169"/>
      <c r="BM763" s="170"/>
      <c r="BN763" s="170"/>
      <c r="BO763" s="170"/>
      <c r="BP763" s="170"/>
      <c r="BQ763" s="171" t="str">
        <f t="shared" si="94"/>
        <v/>
      </c>
      <c r="BR763" s="764" t="str">
        <f t="shared" si="95"/>
        <v/>
      </c>
      <c r="BS763" s="820"/>
      <c r="BT763" s="869"/>
      <c r="BU763" s="869"/>
      <c r="BV763" s="872"/>
    </row>
    <row r="764" spans="1:74" ht="145.5" x14ac:dyDescent="0.25">
      <c r="A764" s="1062"/>
      <c r="B764" s="928"/>
      <c r="C764" s="1179"/>
      <c r="D764" s="1086" t="s">
        <v>1533</v>
      </c>
      <c r="E764" s="1086" t="s">
        <v>1152</v>
      </c>
      <c r="F764" s="834">
        <v>25</v>
      </c>
      <c r="G764" s="803" t="s">
        <v>2369</v>
      </c>
      <c r="H764" s="836" t="s">
        <v>1376</v>
      </c>
      <c r="I764" s="797" t="s">
        <v>1347</v>
      </c>
      <c r="J764" s="839" t="s">
        <v>3096</v>
      </c>
      <c r="K764" s="842" t="s">
        <v>324</v>
      </c>
      <c r="L764" s="803" t="s">
        <v>1308</v>
      </c>
      <c r="M764" s="873" t="s">
        <v>1535</v>
      </c>
      <c r="N764" s="803" t="s">
        <v>2370</v>
      </c>
      <c r="O764" s="803" t="s">
        <v>2371</v>
      </c>
      <c r="P764" s="867" t="s">
        <v>609</v>
      </c>
      <c r="Q764" s="879" t="s">
        <v>609</v>
      </c>
      <c r="R764" s="836" t="s">
        <v>212</v>
      </c>
      <c r="S764" s="1364">
        <f>IF(R764="Muy Alta",100%,IF(R764="Alta",80%,IF(R764="Media",60%,IF(R764="Baja",40%,IF(R764="Muy Baja",20%,"")))))</f>
        <v>0.6</v>
      </c>
      <c r="T764" s="797" t="s">
        <v>328</v>
      </c>
      <c r="U764" s="1364">
        <f>IF(T764="Catastrófico",100%,IF(T764="Mayor",80%,IF(T764="Moderado",60%,IF(T764="Menor",40%,IF(T764="Leve",20%,"")))))</f>
        <v>0.2</v>
      </c>
      <c r="V764" s="797" t="s">
        <v>213</v>
      </c>
      <c r="W764" s="1364">
        <f>IF(V764="Catastrófico",100%,IF(V764="Mayor",80%,IF(V764="Moderado",60%,IF(V764="Menor",40%,IF(V764="Leve",20%,"")))))</f>
        <v>0.6</v>
      </c>
      <c r="X764" s="863" t="str">
        <f>IF(Y764=100%,"Catastrófico",IF(Y764=80%,"Mayor",IF(Y764=60%,"Moderado",IF(Y764=40%,"Menor",IF(Y764=20%,"Leve","")))))</f>
        <v>Moderado</v>
      </c>
      <c r="Y764" s="1364">
        <f>IF(AND(U764="",W764=""),"",MAX(U764,W764))</f>
        <v>0.6</v>
      </c>
      <c r="Z764" s="1364" t="str">
        <f>CONCATENATE(R764,X764)</f>
        <v>MediaModerado</v>
      </c>
      <c r="AA764" s="851" t="str">
        <f>IF(Z764="Muy AltaLeve","Alto",IF(Z764="Muy AltaMenor","Alto",IF(Z764="Muy AltaModerado","Alto",IF(Z764="Muy AltaMayor","Alto",IF(Z764="Muy AltaCatastrófico","Extremo",IF(Z764="AltaLeve","Moderado",IF(Z764="AltaMenor","Moderado",IF(Z764="AltaModerado","Alto",IF(Z764="AltaMayor","Alto",IF(Z764="AltaCatastrófico","Extremo",IF(Z764="MediaLeve","Moderado",IF(Z764="MediaMenor","Moderado",IF(Z764="MediaModerado","Moderado",IF(Z764="MediaMayor","Alto",IF(Z764="MediaCatastrófico","Extremo",IF(Z764="BajaLeve","Bajo",IF(Z764="BajaMenor","Moderado",IF(Z764="BajaModerado","Moderado",IF(Z764="BajaMayor","Alto",IF(Z764="BajaCatastrófico","Extremo",IF(Z764="Muy BajaLeve","Bajo",IF(Z764="Muy BajaMenor","Bajo",IF(Z764="Muy BajaModerado","Moderado",IF(Z764="Muy BajaMayor","Alto",IF(Z764="Muy BajaCatastrófico","Extremo","")))))))))))))))))))))))))</f>
        <v>Moderado</v>
      </c>
      <c r="AB764" s="98">
        <v>1</v>
      </c>
      <c r="AC764" s="9" t="s">
        <v>2372</v>
      </c>
      <c r="AD764" s="9">
        <v>3.4</v>
      </c>
      <c r="AE764" s="9" t="s">
        <v>1712</v>
      </c>
      <c r="AF764" s="100" t="str">
        <f t="shared" si="96"/>
        <v>Probabilidad</v>
      </c>
      <c r="AG764" s="10" t="s">
        <v>216</v>
      </c>
      <c r="AH764" s="759">
        <f t="shared" si="97"/>
        <v>0.25</v>
      </c>
      <c r="AI764" s="10" t="s">
        <v>217</v>
      </c>
      <c r="AJ764" s="759">
        <f t="shared" si="98"/>
        <v>0.15</v>
      </c>
      <c r="AK764" s="102">
        <f t="shared" si="99"/>
        <v>0.4</v>
      </c>
      <c r="AL764" s="101">
        <f>IFERROR(IF(AF764="Probabilidad",(S764-(+S764*AK764)),IF(AF764="Impacto",S764,"")),"")</f>
        <v>0.36</v>
      </c>
      <c r="AM764" s="101">
        <f>IFERROR(IF(AF764="Impacto",(Y764-(+Y764*AK764)),IF(AF764="Probabilidad",Y764,"")),"")</f>
        <v>0.6</v>
      </c>
      <c r="AN764" s="51" t="s">
        <v>218</v>
      </c>
      <c r="AO764" s="51" t="s">
        <v>475</v>
      </c>
      <c r="AP764" s="51" t="s">
        <v>243</v>
      </c>
      <c r="AQ764" s="51" t="s">
        <v>221</v>
      </c>
      <c r="AR764" s="866" t="s">
        <v>2373</v>
      </c>
      <c r="AS764" s="854">
        <f>S764</f>
        <v>0.6</v>
      </c>
      <c r="AT764" s="854">
        <f>IF(AL764="","",MIN(AL764:AL769))</f>
        <v>0.108</v>
      </c>
      <c r="AU764" s="851" t="str">
        <f>IFERROR(IF(AT764="","",IF(AT764&lt;=0.2,"Muy Baja",IF(AT764&lt;=0.4,"Baja",IF(AT764&lt;=0.6,"Media",IF(AT764&lt;=0.8,"Alta","Muy Alta"))))),"")</f>
        <v>Muy Baja</v>
      </c>
      <c r="AV764" s="854">
        <f>Y764</f>
        <v>0.6</v>
      </c>
      <c r="AW764" s="854">
        <f>IF(AM764="","",MIN(AM764:AM769))</f>
        <v>0.44999999999999996</v>
      </c>
      <c r="AX764" s="851" t="str">
        <f>IFERROR(IF(AW764="","",IF(AW764&lt;=0.2,"Leve",IF(AW764&lt;=0.4,"Menor",IF(AW764&lt;=0.6,"Moderado",IF(AW764&lt;=0.8,"Mayor","Catastrófico"))))),"")</f>
        <v>Moderado</v>
      </c>
      <c r="AY764" s="851" t="str">
        <f>AA764</f>
        <v>Moderado</v>
      </c>
      <c r="AZ764" s="851" t="str">
        <f>IFERROR(IF(OR(AND(AU764="Muy Baja",AX764="Leve"),AND(AU764="Muy Baja",AX764="Menor"),AND(AU764="Baja",AX764="Leve")),"Bajo",IF(OR(AND(AU764="Muy baja",AX764="Moderado"),AND(AU764="Baja",AX764="Menor"),AND(AU764="Baja",AX764="Moderado"),AND(AU764="Media",AX764="Leve"),AND(AU764="Media",AX764="Menor"),AND(AU764="Media",AX764="Moderado"),AND(AU764="Alta",AX764="Leve"),AND(AU764="Alta",AX764="Menor")),"Moderado",IF(OR(AND(AU764="Muy Baja",AX764="Mayor"),AND(AU764="Baja",AX764="Mayor"),AND(AU764="Media",AX764="Mayor"),AND(AU764="Alta",AX764="Moderado"),AND(AU764="Alta",AX764="Mayor"),AND(AU764="Muy Alta",AX764="Leve"),AND(AU764="Muy Alta",AX764="Menor"),AND(AU764="Muy Alta",AX764="Moderado"),AND(AU764="Muy Alta",AX764="Mayor")),"Alto",IF(OR(AND(AU764="Muy Baja",AX764="Catastrófico"),AND(AU764="Baja",AX764="Catastrófico"),AND(AU764="Media",AX764="Catastrófico"),AND(AU764="Alta",AX764="Catastrófico"),AND(AU764="Muy Alta",AX764="Catastrófico")),"Extremo","")))),"")</f>
        <v>Moderado</v>
      </c>
      <c r="BA764" s="797" t="s">
        <v>223</v>
      </c>
      <c r="BB764" s="47" t="s">
        <v>2374</v>
      </c>
      <c r="BC764" s="47" t="s">
        <v>2230</v>
      </c>
      <c r="BD764" s="104">
        <f t="shared" si="93"/>
        <v>4</v>
      </c>
      <c r="BE764" s="9">
        <v>1</v>
      </c>
      <c r="BF764" s="9">
        <v>1</v>
      </c>
      <c r="BG764" s="9">
        <v>1</v>
      </c>
      <c r="BH764" s="9">
        <v>1</v>
      </c>
      <c r="BI764" s="47" t="s">
        <v>1885</v>
      </c>
      <c r="BJ764" s="47" t="s">
        <v>2375</v>
      </c>
      <c r="BK764" s="47" t="s">
        <v>2956</v>
      </c>
      <c r="BL764" s="47" t="s">
        <v>2957</v>
      </c>
      <c r="BM764" s="49">
        <v>1</v>
      </c>
      <c r="BN764" s="49"/>
      <c r="BO764" s="49"/>
      <c r="BP764" s="49"/>
      <c r="BQ764" s="105">
        <f t="shared" si="94"/>
        <v>1</v>
      </c>
      <c r="BR764" s="761">
        <f t="shared" si="95"/>
        <v>0.25</v>
      </c>
      <c r="BS764" s="818" t="s">
        <v>609</v>
      </c>
      <c r="BT764" s="867" t="s">
        <v>2901</v>
      </c>
      <c r="BU764" s="867" t="s">
        <v>609</v>
      </c>
      <c r="BV764" s="870" t="s">
        <v>609</v>
      </c>
    </row>
    <row r="765" spans="1:74" ht="171.75" x14ac:dyDescent="0.25">
      <c r="A765" s="1062"/>
      <c r="B765" s="928"/>
      <c r="C765" s="1179"/>
      <c r="D765" s="1086"/>
      <c r="E765" s="1086"/>
      <c r="F765" s="834"/>
      <c r="G765" s="804"/>
      <c r="H765" s="837"/>
      <c r="I765" s="798"/>
      <c r="J765" s="840"/>
      <c r="K765" s="843"/>
      <c r="L765" s="804"/>
      <c r="M765" s="874"/>
      <c r="N765" s="804"/>
      <c r="O765" s="804"/>
      <c r="P765" s="868"/>
      <c r="Q765" s="880"/>
      <c r="R765" s="837"/>
      <c r="S765" s="1365"/>
      <c r="T765" s="798"/>
      <c r="U765" s="1365"/>
      <c r="V765" s="798"/>
      <c r="W765" s="1365"/>
      <c r="X765" s="864"/>
      <c r="Y765" s="1365"/>
      <c r="Z765" s="1365"/>
      <c r="AA765" s="852"/>
      <c r="AB765" s="152">
        <v>2</v>
      </c>
      <c r="AC765" s="151" t="s">
        <v>2359</v>
      </c>
      <c r="AD765" s="151">
        <v>1.2</v>
      </c>
      <c r="AE765" s="151" t="s">
        <v>1712</v>
      </c>
      <c r="AF765" s="147" t="str">
        <f t="shared" si="96"/>
        <v>Probabilidad</v>
      </c>
      <c r="AG765" s="153" t="s">
        <v>216</v>
      </c>
      <c r="AH765" s="760">
        <f t="shared" si="97"/>
        <v>0.25</v>
      </c>
      <c r="AI765" s="153" t="s">
        <v>217</v>
      </c>
      <c r="AJ765" s="760">
        <f t="shared" si="98"/>
        <v>0.15</v>
      </c>
      <c r="AK765" s="149">
        <f t="shared" si="99"/>
        <v>0.4</v>
      </c>
      <c r="AL765" s="154">
        <f>IFERROR(IF(AND(AF764="Probabilidad",AF765="Probabilidad"),(AL764-(+AL764*AK765)),IF(AF765="Probabilidad",(S764-(+S764*AK765)),IF(AF765="Impacto",AL764,""))),"")</f>
        <v>0.216</v>
      </c>
      <c r="AM765" s="154">
        <f>IFERROR(IF(AND(AF764="Impacto",AF765="Impacto"),(AM764-(+AM764*AK765)),IF(AF765="Impacto",(Y764-(Y764*AK765)),IF(AF765="Probabilidad",AM764,""))),"")</f>
        <v>0.6</v>
      </c>
      <c r="AN765" s="155" t="s">
        <v>218</v>
      </c>
      <c r="AO765" s="155" t="s">
        <v>296</v>
      </c>
      <c r="AP765" s="155" t="s">
        <v>243</v>
      </c>
      <c r="AQ765" s="155" t="s">
        <v>221</v>
      </c>
      <c r="AR765" s="837"/>
      <c r="AS765" s="855"/>
      <c r="AT765" s="855"/>
      <c r="AU765" s="852"/>
      <c r="AV765" s="855"/>
      <c r="AW765" s="855"/>
      <c r="AX765" s="852"/>
      <c r="AY765" s="852"/>
      <c r="AZ765" s="852"/>
      <c r="BA765" s="798"/>
      <c r="BB765" s="131"/>
      <c r="BC765" s="131"/>
      <c r="BD765" s="175" t="str">
        <f t="shared" si="93"/>
        <v/>
      </c>
      <c r="BE765" s="151"/>
      <c r="BF765" s="151"/>
      <c r="BG765" s="151"/>
      <c r="BH765" s="151"/>
      <c r="BI765" s="131"/>
      <c r="BJ765" s="131"/>
      <c r="BK765" s="131"/>
      <c r="BL765" s="131"/>
      <c r="BM765" s="157"/>
      <c r="BN765" s="157"/>
      <c r="BO765" s="157"/>
      <c r="BP765" s="157"/>
      <c r="BQ765" s="158" t="str">
        <f t="shared" si="94"/>
        <v/>
      </c>
      <c r="BR765" s="762" t="str">
        <f t="shared" si="95"/>
        <v/>
      </c>
      <c r="BS765" s="819"/>
      <c r="BT765" s="868"/>
      <c r="BU765" s="868"/>
      <c r="BV765" s="871"/>
    </row>
    <row r="766" spans="1:74" ht="145.5" x14ac:dyDescent="0.25">
      <c r="A766" s="1062"/>
      <c r="B766" s="928"/>
      <c r="C766" s="1179"/>
      <c r="D766" s="1086"/>
      <c r="E766" s="1086"/>
      <c r="F766" s="834"/>
      <c r="G766" s="804"/>
      <c r="H766" s="837"/>
      <c r="I766" s="798"/>
      <c r="J766" s="840"/>
      <c r="K766" s="843"/>
      <c r="L766" s="804"/>
      <c r="M766" s="874"/>
      <c r="N766" s="804"/>
      <c r="O766" s="804"/>
      <c r="P766" s="868"/>
      <c r="Q766" s="880"/>
      <c r="R766" s="837"/>
      <c r="S766" s="1365"/>
      <c r="T766" s="798"/>
      <c r="U766" s="1365"/>
      <c r="V766" s="798"/>
      <c r="W766" s="1365"/>
      <c r="X766" s="864"/>
      <c r="Y766" s="1365"/>
      <c r="Z766" s="1365"/>
      <c r="AA766" s="852"/>
      <c r="AB766" s="152">
        <v>3</v>
      </c>
      <c r="AC766" s="151" t="s">
        <v>2376</v>
      </c>
      <c r="AD766" s="151" t="s">
        <v>667</v>
      </c>
      <c r="AE766" s="151" t="s">
        <v>1712</v>
      </c>
      <c r="AF766" s="147" t="str">
        <f t="shared" si="96"/>
        <v>Impacto</v>
      </c>
      <c r="AG766" s="153" t="s">
        <v>267</v>
      </c>
      <c r="AH766" s="760">
        <f t="shared" si="97"/>
        <v>0.1</v>
      </c>
      <c r="AI766" s="153" t="s">
        <v>217</v>
      </c>
      <c r="AJ766" s="760">
        <f t="shared" si="98"/>
        <v>0.15</v>
      </c>
      <c r="AK766" s="149">
        <f t="shared" si="99"/>
        <v>0.25</v>
      </c>
      <c r="AL766" s="154">
        <f>IFERROR(IF(AND(AF765="Probabilidad",AF766="Probabilidad"),(AL765-(+AL765*AK766)),IF(AND(AF765="Impacto",AF766="Probabilidad"),(AL764-(+AL764*AK766)),IF(AF766="Impacto",AL765,""))),"")</f>
        <v>0.216</v>
      </c>
      <c r="AM766" s="154">
        <f>IFERROR(IF(AND(AF765="Impacto",AF766="Impacto"),(AM765-(+AM765*AK766)),IF(AND(AF765="Probabilidad",AF766="Impacto"),(AM764-(+AM764*AK766)),IF(AF766="Probabilidad",AM765,""))),"")</f>
        <v>0.44999999999999996</v>
      </c>
      <c r="AN766" s="155" t="s">
        <v>218</v>
      </c>
      <c r="AO766" s="155" t="s">
        <v>475</v>
      </c>
      <c r="AP766" s="155" t="s">
        <v>243</v>
      </c>
      <c r="AQ766" s="155" t="s">
        <v>221</v>
      </c>
      <c r="AR766" s="837"/>
      <c r="AS766" s="855"/>
      <c r="AT766" s="855"/>
      <c r="AU766" s="852"/>
      <c r="AV766" s="855"/>
      <c r="AW766" s="855"/>
      <c r="AX766" s="852"/>
      <c r="AY766" s="852"/>
      <c r="AZ766" s="852"/>
      <c r="BA766" s="798"/>
      <c r="BB766" s="131"/>
      <c r="BC766" s="131"/>
      <c r="BD766" s="175" t="str">
        <f t="shared" si="93"/>
        <v/>
      </c>
      <c r="BE766" s="151"/>
      <c r="BF766" s="151"/>
      <c r="BG766" s="151"/>
      <c r="BH766" s="151"/>
      <c r="BI766" s="131"/>
      <c r="BJ766" s="131"/>
      <c r="BK766" s="131"/>
      <c r="BL766" s="131"/>
      <c r="BM766" s="157"/>
      <c r="BN766" s="157"/>
      <c r="BO766" s="157"/>
      <c r="BP766" s="157"/>
      <c r="BQ766" s="158" t="str">
        <f t="shared" si="94"/>
        <v/>
      </c>
      <c r="BR766" s="762" t="str">
        <f t="shared" si="95"/>
        <v/>
      </c>
      <c r="BS766" s="819"/>
      <c r="BT766" s="868"/>
      <c r="BU766" s="868"/>
      <c r="BV766" s="871"/>
    </row>
    <row r="767" spans="1:74" ht="171.75" x14ac:dyDescent="0.25">
      <c r="A767" s="1062"/>
      <c r="B767" s="928"/>
      <c r="C767" s="1179"/>
      <c r="D767" s="1086"/>
      <c r="E767" s="1086"/>
      <c r="F767" s="834"/>
      <c r="G767" s="804"/>
      <c r="H767" s="837"/>
      <c r="I767" s="798"/>
      <c r="J767" s="840"/>
      <c r="K767" s="843"/>
      <c r="L767" s="804"/>
      <c r="M767" s="874"/>
      <c r="N767" s="804"/>
      <c r="O767" s="804"/>
      <c r="P767" s="868"/>
      <c r="Q767" s="880"/>
      <c r="R767" s="837"/>
      <c r="S767" s="1365"/>
      <c r="T767" s="798"/>
      <c r="U767" s="1365"/>
      <c r="V767" s="798"/>
      <c r="W767" s="1365"/>
      <c r="X767" s="864"/>
      <c r="Y767" s="1365"/>
      <c r="Z767" s="1365"/>
      <c r="AA767" s="852"/>
      <c r="AB767" s="152">
        <v>4</v>
      </c>
      <c r="AC767" s="151" t="s">
        <v>2377</v>
      </c>
      <c r="AD767" s="151">
        <v>3.4</v>
      </c>
      <c r="AE767" s="151" t="s">
        <v>1712</v>
      </c>
      <c r="AF767" s="147" t="str">
        <f t="shared" si="96"/>
        <v>Probabilidad</v>
      </c>
      <c r="AG767" s="153" t="s">
        <v>216</v>
      </c>
      <c r="AH767" s="760">
        <f t="shared" si="97"/>
        <v>0.25</v>
      </c>
      <c r="AI767" s="153" t="s">
        <v>814</v>
      </c>
      <c r="AJ767" s="760">
        <f t="shared" si="98"/>
        <v>0.25</v>
      </c>
      <c r="AK767" s="149">
        <f t="shared" si="99"/>
        <v>0.5</v>
      </c>
      <c r="AL767" s="154">
        <f>IFERROR(IF(AND(AF766="Probabilidad",AF767="Probabilidad"),(AL766-(+AL766*AK767)),IF(AND(AF766="Impacto",AF767="Probabilidad"),(AL765-(+AL765*AK767)),IF(AF767="Impacto",AL766,""))),"")</f>
        <v>0.108</v>
      </c>
      <c r="AM767" s="154">
        <f>IFERROR(IF(AND(AF766="Impacto",AF767="Impacto"),(AM766-(+AM766*AK767)),IF(AND(AF766="Probabilidad",AF767="Impacto"),(AM765-(+AM765*AK767)),IF(AF767="Probabilidad",AM766,""))),"")</f>
        <v>0.44999999999999996</v>
      </c>
      <c r="AN767" s="155" t="s">
        <v>218</v>
      </c>
      <c r="AO767" s="155" t="s">
        <v>296</v>
      </c>
      <c r="AP767" s="155" t="s">
        <v>243</v>
      </c>
      <c r="AQ767" s="155" t="s">
        <v>221</v>
      </c>
      <c r="AR767" s="837"/>
      <c r="AS767" s="855"/>
      <c r="AT767" s="855"/>
      <c r="AU767" s="852"/>
      <c r="AV767" s="855"/>
      <c r="AW767" s="855"/>
      <c r="AX767" s="852"/>
      <c r="AY767" s="852"/>
      <c r="AZ767" s="852"/>
      <c r="BA767" s="798"/>
      <c r="BB767" s="131"/>
      <c r="BC767" s="131"/>
      <c r="BD767" s="175" t="str">
        <f t="shared" si="93"/>
        <v/>
      </c>
      <c r="BE767" s="151"/>
      <c r="BF767" s="151"/>
      <c r="BG767" s="151"/>
      <c r="BH767" s="151"/>
      <c r="BI767" s="131"/>
      <c r="BJ767" s="131"/>
      <c r="BK767" s="131"/>
      <c r="BL767" s="131"/>
      <c r="BM767" s="157"/>
      <c r="BN767" s="157"/>
      <c r="BO767" s="157"/>
      <c r="BP767" s="157"/>
      <c r="BQ767" s="158" t="str">
        <f t="shared" si="94"/>
        <v/>
      </c>
      <c r="BR767" s="762" t="str">
        <f t="shared" si="95"/>
        <v/>
      </c>
      <c r="BS767" s="819"/>
      <c r="BT767" s="868"/>
      <c r="BU767" s="868"/>
      <c r="BV767" s="871"/>
    </row>
    <row r="768" spans="1:74" x14ac:dyDescent="0.25">
      <c r="A768" s="1062"/>
      <c r="B768" s="928"/>
      <c r="C768" s="1179"/>
      <c r="D768" s="1086"/>
      <c r="E768" s="1086"/>
      <c r="F768" s="834"/>
      <c r="G768" s="804"/>
      <c r="H768" s="837"/>
      <c r="I768" s="798"/>
      <c r="J768" s="840"/>
      <c r="K768" s="843"/>
      <c r="L768" s="804"/>
      <c r="M768" s="874"/>
      <c r="N768" s="804"/>
      <c r="O768" s="804"/>
      <c r="P768" s="868"/>
      <c r="Q768" s="880"/>
      <c r="R768" s="837"/>
      <c r="S768" s="1365"/>
      <c r="T768" s="798"/>
      <c r="U768" s="1365"/>
      <c r="V768" s="798"/>
      <c r="W768" s="1365"/>
      <c r="X768" s="864"/>
      <c r="Y768" s="1365"/>
      <c r="Z768" s="1365"/>
      <c r="AA768" s="852"/>
      <c r="AB768" s="152">
        <v>5</v>
      </c>
      <c r="AC768" s="151"/>
      <c r="AD768" s="151"/>
      <c r="AE768" s="151"/>
      <c r="AF768" s="147" t="str">
        <f t="shared" si="96"/>
        <v/>
      </c>
      <c r="AG768" s="153"/>
      <c r="AH768" s="760" t="str">
        <f t="shared" si="97"/>
        <v/>
      </c>
      <c r="AI768" s="153"/>
      <c r="AJ768" s="760" t="str">
        <f t="shared" si="98"/>
        <v/>
      </c>
      <c r="AK768" s="149" t="str">
        <f t="shared" si="99"/>
        <v/>
      </c>
      <c r="AL768" s="154" t="str">
        <f>IFERROR(IF(AND(AF767="Probabilidad",AF768="Probabilidad"),(AL767-(+AL767*AK768)),IF(AND(AF767="Impacto",AF768="Probabilidad"),(AL766-(+AL766*AK768)),IF(AF768="Impacto",AL767,""))),"")</f>
        <v/>
      </c>
      <c r="AM768" s="154" t="str">
        <f>IFERROR(IF(AND(AF767="Impacto",AF768="Impacto"),(AM767-(+AM767*AK768)),IF(AND(AF767="Probabilidad",AF768="Impacto"),(AM766-(+AM766*AK768)),IF(AF768="Probabilidad",AM767,""))),"")</f>
        <v/>
      </c>
      <c r="AN768" s="155"/>
      <c r="AO768" s="155"/>
      <c r="AP768" s="155"/>
      <c r="AQ768" s="155"/>
      <c r="AR768" s="837"/>
      <c r="AS768" s="855"/>
      <c r="AT768" s="855"/>
      <c r="AU768" s="852"/>
      <c r="AV768" s="855"/>
      <c r="AW768" s="855"/>
      <c r="AX768" s="852"/>
      <c r="AY768" s="852"/>
      <c r="AZ768" s="852"/>
      <c r="BA768" s="798"/>
      <c r="BB768" s="131"/>
      <c r="BC768" s="131"/>
      <c r="BD768" s="175" t="str">
        <f t="shared" si="93"/>
        <v/>
      </c>
      <c r="BE768" s="151"/>
      <c r="BF768" s="151"/>
      <c r="BG768" s="151"/>
      <c r="BH768" s="151"/>
      <c r="BI768" s="131"/>
      <c r="BJ768" s="131"/>
      <c r="BK768" s="131"/>
      <c r="BL768" s="131"/>
      <c r="BM768" s="157"/>
      <c r="BN768" s="157"/>
      <c r="BO768" s="157"/>
      <c r="BP768" s="157"/>
      <c r="BQ768" s="158" t="str">
        <f t="shared" si="94"/>
        <v/>
      </c>
      <c r="BR768" s="762" t="str">
        <f t="shared" si="95"/>
        <v/>
      </c>
      <c r="BS768" s="819"/>
      <c r="BT768" s="868"/>
      <c r="BU768" s="868"/>
      <c r="BV768" s="871"/>
    </row>
    <row r="769" spans="1:74" ht="15.75" thickBot="1" x14ac:dyDescent="0.3">
      <c r="A769" s="1062"/>
      <c r="B769" s="928"/>
      <c r="C769" s="1179"/>
      <c r="D769" s="1086"/>
      <c r="E769" s="1086"/>
      <c r="F769" s="834"/>
      <c r="G769" s="805"/>
      <c r="H769" s="838"/>
      <c r="I769" s="799"/>
      <c r="J769" s="841"/>
      <c r="K769" s="844"/>
      <c r="L769" s="805"/>
      <c r="M769" s="875"/>
      <c r="N769" s="805"/>
      <c r="O769" s="805"/>
      <c r="P769" s="869"/>
      <c r="Q769" s="881"/>
      <c r="R769" s="838"/>
      <c r="S769" s="1366"/>
      <c r="T769" s="799"/>
      <c r="U769" s="1366"/>
      <c r="V769" s="799"/>
      <c r="W769" s="1366"/>
      <c r="X769" s="865"/>
      <c r="Y769" s="1366"/>
      <c r="Z769" s="1366"/>
      <c r="AA769" s="853"/>
      <c r="AB769" s="164">
        <v>6</v>
      </c>
      <c r="AC769" s="162"/>
      <c r="AD769" s="162"/>
      <c r="AE769" s="162"/>
      <c r="AF769" s="177" t="str">
        <f t="shared" si="96"/>
        <v/>
      </c>
      <c r="AG769" s="165"/>
      <c r="AH769" s="763" t="str">
        <f t="shared" si="97"/>
        <v/>
      </c>
      <c r="AI769" s="165"/>
      <c r="AJ769" s="763" t="str">
        <f t="shared" si="98"/>
        <v/>
      </c>
      <c r="AK769" s="166" t="str">
        <f t="shared" si="99"/>
        <v/>
      </c>
      <c r="AL769" s="222" t="str">
        <f>IFERROR(IF(AND(AF768="Probabilidad",AF769="Probabilidad"),(AL768-(+AL768*AK769)),IF(AND(AF768="Impacto",AF769="Probabilidad"),(AL767-(+AL767*AK769)),IF(AF769="Impacto",AL768,""))),"")</f>
        <v/>
      </c>
      <c r="AM769" s="222" t="str">
        <f>IFERROR(IF(AND(AF768="Impacto",AF769="Impacto"),(AM768-(+AM768*AK769)),IF(AND(AF768="Probabilidad",AF769="Impacto"),(AM767-(+AM767*AK769)),IF(AF769="Probabilidad",AM768,""))),"")</f>
        <v/>
      </c>
      <c r="AN769" s="52"/>
      <c r="AO769" s="52"/>
      <c r="AP769" s="52"/>
      <c r="AQ769" s="52"/>
      <c r="AR769" s="838"/>
      <c r="AS769" s="856"/>
      <c r="AT769" s="856"/>
      <c r="AU769" s="853"/>
      <c r="AV769" s="856"/>
      <c r="AW769" s="856"/>
      <c r="AX769" s="853"/>
      <c r="AY769" s="853"/>
      <c r="AZ769" s="853"/>
      <c r="BA769" s="799"/>
      <c r="BB769" s="169"/>
      <c r="BC769" s="169"/>
      <c r="BD769" s="178" t="str">
        <f t="shared" si="93"/>
        <v/>
      </c>
      <c r="BE769" s="162"/>
      <c r="BF769" s="162"/>
      <c r="BG769" s="162"/>
      <c r="BH769" s="162"/>
      <c r="BI769" s="169"/>
      <c r="BJ769" s="169"/>
      <c r="BK769" s="169"/>
      <c r="BL769" s="169"/>
      <c r="BM769" s="170"/>
      <c r="BN769" s="170"/>
      <c r="BO769" s="170"/>
      <c r="BP769" s="170"/>
      <c r="BQ769" s="171" t="str">
        <f t="shared" si="94"/>
        <v/>
      </c>
      <c r="BR769" s="764" t="str">
        <f t="shared" si="95"/>
        <v/>
      </c>
      <c r="BS769" s="820"/>
      <c r="BT769" s="869"/>
      <c r="BU769" s="869"/>
      <c r="BV769" s="872"/>
    </row>
    <row r="770" spans="1:74" ht="145.5" customHeight="1" x14ac:dyDescent="0.25">
      <c r="A770" s="1062"/>
      <c r="B770" s="928"/>
      <c r="C770" s="1179"/>
      <c r="D770" s="1086" t="s">
        <v>1533</v>
      </c>
      <c r="E770" s="1086" t="s">
        <v>1152</v>
      </c>
      <c r="F770" s="834">
        <v>26</v>
      </c>
      <c r="G770" s="803" t="s">
        <v>2369</v>
      </c>
      <c r="H770" s="836" t="s">
        <v>1376</v>
      </c>
      <c r="I770" s="797" t="s">
        <v>1344</v>
      </c>
      <c r="J770" s="839" t="s">
        <v>3097</v>
      </c>
      <c r="K770" s="842" t="s">
        <v>324</v>
      </c>
      <c r="L770" s="803" t="s">
        <v>1308</v>
      </c>
      <c r="M770" s="873" t="s">
        <v>1535</v>
      </c>
      <c r="N770" s="803" t="s">
        <v>2378</v>
      </c>
      <c r="O770" s="803" t="s">
        <v>2379</v>
      </c>
      <c r="P770" s="867" t="s">
        <v>609</v>
      </c>
      <c r="Q770" s="879" t="s">
        <v>609</v>
      </c>
      <c r="R770" s="836" t="s">
        <v>212</v>
      </c>
      <c r="S770" s="1364">
        <f>IF(R770="Muy Alta",100%,IF(R770="Alta",80%,IF(R770="Media",60%,IF(R770="Baja",40%,IF(R770="Muy Baja",20%,"")))))</f>
        <v>0.6</v>
      </c>
      <c r="T770" s="797" t="s">
        <v>328</v>
      </c>
      <c r="U770" s="1364">
        <f>IF(T770="Catastrófico",100%,IF(T770="Mayor",80%,IF(T770="Moderado",60%,IF(T770="Menor",40%,IF(T770="Leve",20%,"")))))</f>
        <v>0.2</v>
      </c>
      <c r="V770" s="797" t="s">
        <v>253</v>
      </c>
      <c r="W770" s="1364">
        <f>IF(V770="Catastrófico",100%,IF(V770="Mayor",80%,IF(V770="Moderado",60%,IF(V770="Menor",40%,IF(V770="Leve",20%,"")))))</f>
        <v>0.4</v>
      </c>
      <c r="X770" s="863" t="str">
        <f>IF(Y770=100%,"Catastrófico",IF(Y770=80%,"Mayor",IF(Y770=60%,"Moderado",IF(Y770=40%,"Menor",IF(Y770=20%,"Leve","")))))</f>
        <v>Menor</v>
      </c>
      <c r="Y770" s="1364">
        <f>IF(AND(U770="",W770=""),"",MAX(U770,W770))</f>
        <v>0.4</v>
      </c>
      <c r="Z770" s="1364" t="str">
        <f>CONCATENATE(R770,X770)</f>
        <v>MediaMenor</v>
      </c>
      <c r="AA770" s="851" t="str">
        <f>IF(Z770="Muy AltaLeve","Alto",IF(Z770="Muy AltaMenor","Alto",IF(Z770="Muy AltaModerado","Alto",IF(Z770="Muy AltaMayor","Alto",IF(Z770="Muy AltaCatastrófico","Extremo",IF(Z770="AltaLeve","Moderado",IF(Z770="AltaMenor","Moderado",IF(Z770="AltaModerado","Alto",IF(Z770="AltaMayor","Alto",IF(Z770="AltaCatastrófico","Extremo",IF(Z770="MediaLeve","Moderado",IF(Z770="MediaMenor","Moderado",IF(Z770="MediaModerado","Moderado",IF(Z770="MediaMayor","Alto",IF(Z770="MediaCatastrófico","Extremo",IF(Z770="BajaLeve","Bajo",IF(Z770="BajaMenor","Moderado",IF(Z770="BajaModerado","Moderado",IF(Z770="BajaMayor","Alto",IF(Z770="BajaCatastrófico","Extremo",IF(Z770="Muy BajaLeve","Bajo",IF(Z770="Muy BajaMenor","Bajo",IF(Z770="Muy BajaModerado","Moderado",IF(Z770="Muy BajaMayor","Alto",IF(Z770="Muy BajaCatastrófico","Extremo","")))))))))))))))))))))))))</f>
        <v>Moderado</v>
      </c>
      <c r="AB770" s="98">
        <v>1</v>
      </c>
      <c r="AC770" s="9" t="s">
        <v>2372</v>
      </c>
      <c r="AD770" s="9">
        <v>3.4</v>
      </c>
      <c r="AE770" s="9" t="s">
        <v>1712</v>
      </c>
      <c r="AF770" s="100" t="str">
        <f t="shared" si="96"/>
        <v>Probabilidad</v>
      </c>
      <c r="AG770" s="10" t="s">
        <v>216</v>
      </c>
      <c r="AH770" s="759">
        <f t="shared" si="97"/>
        <v>0.25</v>
      </c>
      <c r="AI770" s="10" t="s">
        <v>217</v>
      </c>
      <c r="AJ770" s="759">
        <f t="shared" si="98"/>
        <v>0.15</v>
      </c>
      <c r="AK770" s="102">
        <f t="shared" si="99"/>
        <v>0.4</v>
      </c>
      <c r="AL770" s="101">
        <f>IFERROR(IF(AF770="Probabilidad",(S770-(+S770*AK770)),IF(AF770="Impacto",S770,"")),"")</f>
        <v>0.36</v>
      </c>
      <c r="AM770" s="101">
        <f>IFERROR(IF(AF770="Impacto",(Y770-(+Y770*AK770)),IF(AF770="Probabilidad",Y770,"")),"")</f>
        <v>0.4</v>
      </c>
      <c r="AN770" s="51" t="s">
        <v>218</v>
      </c>
      <c r="AO770" s="51" t="s">
        <v>475</v>
      </c>
      <c r="AP770" s="51" t="s">
        <v>243</v>
      </c>
      <c r="AQ770" s="51" t="s">
        <v>221</v>
      </c>
      <c r="AR770" s="866" t="s">
        <v>2373</v>
      </c>
      <c r="AS770" s="854">
        <f>S770</f>
        <v>0.6</v>
      </c>
      <c r="AT770" s="854">
        <f>IF(AL770="","",MIN(AL770:AL775))</f>
        <v>0.216</v>
      </c>
      <c r="AU770" s="851" t="str">
        <f>IFERROR(IF(AT770="","",IF(AT770&lt;=0.2,"Muy Baja",IF(AT770&lt;=0.4,"Baja",IF(AT770&lt;=0.6,"Media",IF(AT770&lt;=0.8,"Alta","Muy Alta"))))),"")</f>
        <v>Baja</v>
      </c>
      <c r="AV770" s="854">
        <f>Y770</f>
        <v>0.4</v>
      </c>
      <c r="AW770" s="854">
        <f>IF(AM770="","",MIN(AM770:AM775))</f>
        <v>0.30000000000000004</v>
      </c>
      <c r="AX770" s="851" t="str">
        <f>IFERROR(IF(AW770="","",IF(AW770&lt;=0.2,"Leve",IF(AW770&lt;=0.4,"Menor",IF(AW770&lt;=0.6,"Moderado",IF(AW770&lt;=0.8,"Mayor","Catastrófico"))))),"")</f>
        <v>Menor</v>
      </c>
      <c r="AY770" s="851" t="str">
        <f>AA770</f>
        <v>Moderado</v>
      </c>
      <c r="AZ770" s="851" t="str">
        <f>IFERROR(IF(OR(AND(AU770="Muy Baja",AX770="Leve"),AND(AU770="Muy Baja",AX770="Menor"),AND(AU770="Baja",AX770="Leve")),"Bajo",IF(OR(AND(AU770="Muy baja",AX770="Moderado"),AND(AU770="Baja",AX770="Menor"),AND(AU770="Baja",AX770="Moderado"),AND(AU770="Media",AX770="Leve"),AND(AU770="Media",AX770="Menor"),AND(AU770="Media",AX770="Moderado"),AND(AU770="Alta",AX770="Leve"),AND(AU770="Alta",AX770="Menor")),"Moderado",IF(OR(AND(AU770="Muy Baja",AX770="Mayor"),AND(AU770="Baja",AX770="Mayor"),AND(AU770="Media",AX770="Mayor"),AND(AU770="Alta",AX770="Moderado"),AND(AU770="Alta",AX770="Mayor"),AND(AU770="Muy Alta",AX770="Leve"),AND(AU770="Muy Alta",AX770="Menor"),AND(AU770="Muy Alta",AX770="Moderado"),AND(AU770="Muy Alta",AX770="Mayor")),"Alto",IF(OR(AND(AU770="Muy Baja",AX770="Catastrófico"),AND(AU770="Baja",AX770="Catastrófico"),AND(AU770="Media",AX770="Catastrófico"),AND(AU770="Alta",AX770="Catastrófico"),AND(AU770="Muy Alta",AX770="Catastrófico")),"Extremo","")))),"")</f>
        <v>Moderado</v>
      </c>
      <c r="BA770" s="797" t="s">
        <v>223</v>
      </c>
      <c r="BB770" s="47" t="s">
        <v>2380</v>
      </c>
      <c r="BC770" s="47" t="s">
        <v>2230</v>
      </c>
      <c r="BD770" s="104">
        <f t="shared" si="93"/>
        <v>4</v>
      </c>
      <c r="BE770" s="9">
        <v>1</v>
      </c>
      <c r="BF770" s="9">
        <v>1</v>
      </c>
      <c r="BG770" s="9">
        <v>1</v>
      </c>
      <c r="BH770" s="9">
        <v>1</v>
      </c>
      <c r="BI770" s="47" t="s">
        <v>1885</v>
      </c>
      <c r="BJ770" s="47" t="s">
        <v>2375</v>
      </c>
      <c r="BK770" s="47" t="s">
        <v>2958</v>
      </c>
      <c r="BL770" s="47" t="s">
        <v>2959</v>
      </c>
      <c r="BM770" s="49">
        <v>1</v>
      </c>
      <c r="BN770" s="49"/>
      <c r="BO770" s="49"/>
      <c r="BP770" s="49"/>
      <c r="BQ770" s="105">
        <f t="shared" si="94"/>
        <v>1</v>
      </c>
      <c r="BR770" s="761">
        <f t="shared" si="95"/>
        <v>0.25</v>
      </c>
      <c r="BS770" s="818" t="s">
        <v>609</v>
      </c>
      <c r="BT770" s="867" t="s">
        <v>2901</v>
      </c>
      <c r="BU770" s="867" t="s">
        <v>609</v>
      </c>
      <c r="BV770" s="870" t="s">
        <v>609</v>
      </c>
    </row>
    <row r="771" spans="1:74" ht="171.75" x14ac:dyDescent="0.25">
      <c r="A771" s="1062"/>
      <c r="B771" s="928"/>
      <c r="C771" s="1179"/>
      <c r="D771" s="1086"/>
      <c r="E771" s="1086"/>
      <c r="F771" s="834"/>
      <c r="G771" s="804"/>
      <c r="H771" s="837"/>
      <c r="I771" s="798"/>
      <c r="J771" s="840"/>
      <c r="K771" s="843"/>
      <c r="L771" s="804"/>
      <c r="M771" s="874"/>
      <c r="N771" s="804"/>
      <c r="O771" s="804"/>
      <c r="P771" s="868"/>
      <c r="Q771" s="880"/>
      <c r="R771" s="837"/>
      <c r="S771" s="1365"/>
      <c r="T771" s="798"/>
      <c r="U771" s="1365"/>
      <c r="V771" s="798"/>
      <c r="W771" s="1365"/>
      <c r="X771" s="864"/>
      <c r="Y771" s="1365"/>
      <c r="Z771" s="1365"/>
      <c r="AA771" s="852"/>
      <c r="AB771" s="152">
        <v>2</v>
      </c>
      <c r="AC771" s="151" t="s">
        <v>2270</v>
      </c>
      <c r="AD771" s="151">
        <v>1.2</v>
      </c>
      <c r="AE771" s="151" t="s">
        <v>1712</v>
      </c>
      <c r="AF771" s="147" t="s">
        <v>1247</v>
      </c>
      <c r="AG771" s="153" t="s">
        <v>216</v>
      </c>
      <c r="AH771" s="760">
        <v>0.25</v>
      </c>
      <c r="AI771" s="153" t="s">
        <v>217</v>
      </c>
      <c r="AJ771" s="760">
        <v>0.15</v>
      </c>
      <c r="AK771" s="149">
        <v>0.4</v>
      </c>
      <c r="AL771" s="154">
        <v>0.216</v>
      </c>
      <c r="AM771" s="154">
        <v>0.4</v>
      </c>
      <c r="AN771" s="155" t="s">
        <v>218</v>
      </c>
      <c r="AO771" s="155" t="s">
        <v>296</v>
      </c>
      <c r="AP771" s="155" t="s">
        <v>243</v>
      </c>
      <c r="AQ771" s="155" t="s">
        <v>221</v>
      </c>
      <c r="AR771" s="837"/>
      <c r="AS771" s="855"/>
      <c r="AT771" s="855"/>
      <c r="AU771" s="852"/>
      <c r="AV771" s="855"/>
      <c r="AW771" s="855"/>
      <c r="AX771" s="852"/>
      <c r="AY771" s="852"/>
      <c r="AZ771" s="852"/>
      <c r="BA771" s="798"/>
      <c r="BB771" s="131"/>
      <c r="BC771" s="131"/>
      <c r="BD771" s="175" t="str">
        <f t="shared" si="93"/>
        <v/>
      </c>
      <c r="BE771" s="151"/>
      <c r="BF771" s="151"/>
      <c r="BG771" s="151"/>
      <c r="BH771" s="151"/>
      <c r="BI771" s="131"/>
      <c r="BJ771" s="131"/>
      <c r="BK771" s="131"/>
      <c r="BL771" s="131"/>
      <c r="BM771" s="157"/>
      <c r="BN771" s="157"/>
      <c r="BO771" s="157"/>
      <c r="BP771" s="157"/>
      <c r="BQ771" s="158" t="str">
        <f t="shared" si="94"/>
        <v/>
      </c>
      <c r="BR771" s="762" t="str">
        <f t="shared" si="95"/>
        <v/>
      </c>
      <c r="BS771" s="819"/>
      <c r="BT771" s="868"/>
      <c r="BU771" s="868"/>
      <c r="BV771" s="871"/>
    </row>
    <row r="772" spans="1:74" ht="171.75" x14ac:dyDescent="0.25">
      <c r="A772" s="1062"/>
      <c r="B772" s="928"/>
      <c r="C772" s="1179"/>
      <c r="D772" s="1086"/>
      <c r="E772" s="1086"/>
      <c r="F772" s="834"/>
      <c r="G772" s="804"/>
      <c r="H772" s="837"/>
      <c r="I772" s="798"/>
      <c r="J772" s="840"/>
      <c r="K772" s="843"/>
      <c r="L772" s="804"/>
      <c r="M772" s="874"/>
      <c r="N772" s="804"/>
      <c r="O772" s="804"/>
      <c r="P772" s="868"/>
      <c r="Q772" s="880"/>
      <c r="R772" s="837"/>
      <c r="S772" s="1365"/>
      <c r="T772" s="798"/>
      <c r="U772" s="1365"/>
      <c r="V772" s="798"/>
      <c r="W772" s="1365"/>
      <c r="X772" s="864"/>
      <c r="Y772" s="1365"/>
      <c r="Z772" s="1365"/>
      <c r="AA772" s="852"/>
      <c r="AB772" s="152">
        <v>3</v>
      </c>
      <c r="AC772" s="151" t="s">
        <v>2376</v>
      </c>
      <c r="AD772" s="151" t="s">
        <v>667</v>
      </c>
      <c r="AE772" s="151" t="s">
        <v>1712</v>
      </c>
      <c r="AF772" s="147" t="s">
        <v>1256</v>
      </c>
      <c r="AG772" s="153" t="s">
        <v>267</v>
      </c>
      <c r="AH772" s="760">
        <v>0.1</v>
      </c>
      <c r="AI772" s="153" t="s">
        <v>217</v>
      </c>
      <c r="AJ772" s="760">
        <v>0.15</v>
      </c>
      <c r="AK772" s="149">
        <v>0.25</v>
      </c>
      <c r="AL772" s="154">
        <v>0.216</v>
      </c>
      <c r="AM772" s="154">
        <v>0.30000000000000004</v>
      </c>
      <c r="AN772" s="155" t="s">
        <v>218</v>
      </c>
      <c r="AO772" s="155" t="s">
        <v>296</v>
      </c>
      <c r="AP772" s="155" t="s">
        <v>243</v>
      </c>
      <c r="AQ772" s="155" t="s">
        <v>221</v>
      </c>
      <c r="AR772" s="837"/>
      <c r="AS772" s="855"/>
      <c r="AT772" s="855"/>
      <c r="AU772" s="852"/>
      <c r="AV772" s="855"/>
      <c r="AW772" s="855"/>
      <c r="AX772" s="852"/>
      <c r="AY772" s="852"/>
      <c r="AZ772" s="852"/>
      <c r="BA772" s="798"/>
      <c r="BB772" s="131"/>
      <c r="BC772" s="131"/>
      <c r="BD772" s="175" t="str">
        <f t="shared" si="93"/>
        <v/>
      </c>
      <c r="BE772" s="151"/>
      <c r="BF772" s="151"/>
      <c r="BG772" s="151"/>
      <c r="BH772" s="151"/>
      <c r="BI772" s="131"/>
      <c r="BJ772" s="131"/>
      <c r="BK772" s="131"/>
      <c r="BL772" s="131"/>
      <c r="BM772" s="157"/>
      <c r="BN772" s="157"/>
      <c r="BO772" s="157"/>
      <c r="BP772" s="157"/>
      <c r="BQ772" s="158" t="str">
        <f t="shared" si="94"/>
        <v/>
      </c>
      <c r="BR772" s="762" t="str">
        <f t="shared" si="95"/>
        <v/>
      </c>
      <c r="BS772" s="819"/>
      <c r="BT772" s="868"/>
      <c r="BU772" s="868"/>
      <c r="BV772" s="871"/>
    </row>
    <row r="773" spans="1:74" x14ac:dyDescent="0.25">
      <c r="A773" s="1062"/>
      <c r="B773" s="928"/>
      <c r="C773" s="1179"/>
      <c r="D773" s="1086"/>
      <c r="E773" s="1086"/>
      <c r="F773" s="834"/>
      <c r="G773" s="804"/>
      <c r="H773" s="837"/>
      <c r="I773" s="798"/>
      <c r="J773" s="840"/>
      <c r="K773" s="843"/>
      <c r="L773" s="804"/>
      <c r="M773" s="874"/>
      <c r="N773" s="804"/>
      <c r="O773" s="804"/>
      <c r="P773" s="868"/>
      <c r="Q773" s="880"/>
      <c r="R773" s="837"/>
      <c r="S773" s="1365"/>
      <c r="T773" s="798"/>
      <c r="U773" s="1365"/>
      <c r="V773" s="798"/>
      <c r="W773" s="1365"/>
      <c r="X773" s="864"/>
      <c r="Y773" s="1365"/>
      <c r="Z773" s="1365"/>
      <c r="AA773" s="852"/>
      <c r="AB773" s="152">
        <v>4</v>
      </c>
      <c r="AC773" s="151"/>
      <c r="AD773" s="151"/>
      <c r="AE773" s="151"/>
      <c r="AF773" s="147" t="str">
        <f t="shared" si="96"/>
        <v/>
      </c>
      <c r="AG773" s="153"/>
      <c r="AH773" s="760" t="str">
        <f t="shared" si="97"/>
        <v/>
      </c>
      <c r="AI773" s="153"/>
      <c r="AJ773" s="760" t="str">
        <f t="shared" si="98"/>
        <v/>
      </c>
      <c r="AK773" s="149" t="str">
        <f t="shared" si="99"/>
        <v/>
      </c>
      <c r="AL773" s="154" t="str">
        <f>IFERROR(IF(AND(AF772="Probabilidad",AF773="Probabilidad"),(AL772-(+AL772*AK773)),IF(AND(AF772="Impacto",AF773="Probabilidad"),(AL771-(+AL771*AK773)),IF(AF773="Impacto",AL772,""))),"")</f>
        <v/>
      </c>
      <c r="AM773" s="154" t="str">
        <f>IFERROR(IF(AND(AF772="Impacto",AF773="Impacto"),(AM772-(+AM772*AK773)),IF(AND(AF772="Probabilidad",AF773="Impacto"),(AM771-(+AM771*AK773)),IF(AF773="Probabilidad",AM772,""))),"")</f>
        <v/>
      </c>
      <c r="AN773" s="155"/>
      <c r="AO773" s="155"/>
      <c r="AP773" s="155"/>
      <c r="AQ773" s="155"/>
      <c r="AR773" s="837"/>
      <c r="AS773" s="855"/>
      <c r="AT773" s="855"/>
      <c r="AU773" s="852"/>
      <c r="AV773" s="855"/>
      <c r="AW773" s="855"/>
      <c r="AX773" s="852"/>
      <c r="AY773" s="852"/>
      <c r="AZ773" s="852"/>
      <c r="BA773" s="798"/>
      <c r="BB773" s="131"/>
      <c r="BC773" s="131"/>
      <c r="BD773" s="175" t="str">
        <f t="shared" si="93"/>
        <v/>
      </c>
      <c r="BE773" s="151"/>
      <c r="BF773" s="151"/>
      <c r="BG773" s="151"/>
      <c r="BH773" s="151"/>
      <c r="BI773" s="131"/>
      <c r="BJ773" s="131"/>
      <c r="BK773" s="131"/>
      <c r="BL773" s="131"/>
      <c r="BM773" s="157"/>
      <c r="BN773" s="157"/>
      <c r="BO773" s="157"/>
      <c r="BP773" s="157"/>
      <c r="BQ773" s="158" t="str">
        <f t="shared" si="94"/>
        <v/>
      </c>
      <c r="BR773" s="762" t="str">
        <f t="shared" si="95"/>
        <v/>
      </c>
      <c r="BS773" s="819"/>
      <c r="BT773" s="868"/>
      <c r="BU773" s="868"/>
      <c r="BV773" s="871"/>
    </row>
    <row r="774" spans="1:74" x14ac:dyDescent="0.25">
      <c r="A774" s="1062"/>
      <c r="B774" s="928"/>
      <c r="C774" s="1179"/>
      <c r="D774" s="1086"/>
      <c r="E774" s="1086"/>
      <c r="F774" s="834"/>
      <c r="G774" s="804"/>
      <c r="H774" s="837"/>
      <c r="I774" s="798"/>
      <c r="J774" s="840"/>
      <c r="K774" s="843"/>
      <c r="L774" s="804"/>
      <c r="M774" s="874"/>
      <c r="N774" s="804"/>
      <c r="O774" s="804"/>
      <c r="P774" s="868"/>
      <c r="Q774" s="880"/>
      <c r="R774" s="837"/>
      <c r="S774" s="1365"/>
      <c r="T774" s="798"/>
      <c r="U774" s="1365"/>
      <c r="V774" s="798"/>
      <c r="W774" s="1365"/>
      <c r="X774" s="864"/>
      <c r="Y774" s="1365"/>
      <c r="Z774" s="1365"/>
      <c r="AA774" s="852"/>
      <c r="AB774" s="152">
        <v>5</v>
      </c>
      <c r="AC774" s="151"/>
      <c r="AD774" s="151"/>
      <c r="AE774" s="151"/>
      <c r="AF774" s="147" t="str">
        <f t="shared" si="96"/>
        <v/>
      </c>
      <c r="AG774" s="153"/>
      <c r="AH774" s="760" t="str">
        <f t="shared" si="97"/>
        <v/>
      </c>
      <c r="AI774" s="153"/>
      <c r="AJ774" s="760" t="str">
        <f t="shared" si="98"/>
        <v/>
      </c>
      <c r="AK774" s="149" t="str">
        <f t="shared" si="99"/>
        <v/>
      </c>
      <c r="AL774" s="154" t="str">
        <f>IFERROR(IF(AND(AF773="Probabilidad",AF774="Probabilidad"),(AL773-(+AL773*AK774)),IF(AND(AF773="Impacto",AF774="Probabilidad"),(AL772-(+AL772*AK774)),IF(AF774="Impacto",AL773,""))),"")</f>
        <v/>
      </c>
      <c r="AM774" s="154" t="str">
        <f>IFERROR(IF(AND(AF773="Impacto",AF774="Impacto"),(AM773-(+AM773*AK774)),IF(AND(AF773="Probabilidad",AF774="Impacto"),(AM772-(+AM772*AK774)),IF(AF774="Probabilidad",AM773,""))),"")</f>
        <v/>
      </c>
      <c r="AN774" s="155"/>
      <c r="AO774" s="155"/>
      <c r="AP774" s="155"/>
      <c r="AQ774" s="155"/>
      <c r="AR774" s="837"/>
      <c r="AS774" s="855"/>
      <c r="AT774" s="855"/>
      <c r="AU774" s="852"/>
      <c r="AV774" s="855"/>
      <c r="AW774" s="855"/>
      <c r="AX774" s="852"/>
      <c r="AY774" s="852"/>
      <c r="AZ774" s="852"/>
      <c r="BA774" s="798"/>
      <c r="BB774" s="131"/>
      <c r="BC774" s="131"/>
      <c r="BD774" s="175" t="str">
        <f t="shared" si="93"/>
        <v/>
      </c>
      <c r="BE774" s="151"/>
      <c r="BF774" s="151"/>
      <c r="BG774" s="151"/>
      <c r="BH774" s="151"/>
      <c r="BI774" s="131"/>
      <c r="BJ774" s="131"/>
      <c r="BK774" s="131"/>
      <c r="BL774" s="131"/>
      <c r="BM774" s="157"/>
      <c r="BN774" s="157"/>
      <c r="BO774" s="157"/>
      <c r="BP774" s="157"/>
      <c r="BQ774" s="158" t="str">
        <f t="shared" si="94"/>
        <v/>
      </c>
      <c r="BR774" s="762" t="str">
        <f t="shared" si="95"/>
        <v/>
      </c>
      <c r="BS774" s="819"/>
      <c r="BT774" s="868"/>
      <c r="BU774" s="868"/>
      <c r="BV774" s="871"/>
    </row>
    <row r="775" spans="1:74" ht="15.75" thickBot="1" x14ac:dyDescent="0.3">
      <c r="A775" s="1062"/>
      <c r="B775" s="928"/>
      <c r="C775" s="1179"/>
      <c r="D775" s="1086"/>
      <c r="E775" s="1086"/>
      <c r="F775" s="834"/>
      <c r="G775" s="805"/>
      <c r="H775" s="838"/>
      <c r="I775" s="799"/>
      <c r="J775" s="841"/>
      <c r="K775" s="844"/>
      <c r="L775" s="805"/>
      <c r="M775" s="875"/>
      <c r="N775" s="805"/>
      <c r="O775" s="805"/>
      <c r="P775" s="869"/>
      <c r="Q775" s="881"/>
      <c r="R775" s="838"/>
      <c r="S775" s="1366"/>
      <c r="T775" s="799"/>
      <c r="U775" s="1366"/>
      <c r="V775" s="799"/>
      <c r="W775" s="1366"/>
      <c r="X775" s="865"/>
      <c r="Y775" s="1366"/>
      <c r="Z775" s="1366"/>
      <c r="AA775" s="853"/>
      <c r="AB775" s="164">
        <v>6</v>
      </c>
      <c r="AC775" s="162"/>
      <c r="AD775" s="162"/>
      <c r="AE775" s="162"/>
      <c r="AF775" s="177" t="str">
        <f t="shared" si="96"/>
        <v/>
      </c>
      <c r="AG775" s="165"/>
      <c r="AH775" s="763" t="str">
        <f t="shared" si="97"/>
        <v/>
      </c>
      <c r="AI775" s="165"/>
      <c r="AJ775" s="763" t="str">
        <f t="shared" si="98"/>
        <v/>
      </c>
      <c r="AK775" s="166" t="str">
        <f t="shared" si="99"/>
        <v/>
      </c>
      <c r="AL775" s="222" t="str">
        <f>IFERROR(IF(AND(AF774="Probabilidad",AF775="Probabilidad"),(AL774-(+AL774*AK775)),IF(AND(AF774="Impacto",AF775="Probabilidad"),(AL773-(+AL773*AK775)),IF(AF775="Impacto",AL774,""))),"")</f>
        <v/>
      </c>
      <c r="AM775" s="222" t="str">
        <f>IFERROR(IF(AND(AF774="Impacto",AF775="Impacto"),(AM774-(+AM774*AK775)),IF(AND(AF774="Probabilidad",AF775="Impacto"),(AM773-(+AM773*AK775)),IF(AF775="Probabilidad",AM774,""))),"")</f>
        <v/>
      </c>
      <c r="AN775" s="52"/>
      <c r="AO775" s="52"/>
      <c r="AP775" s="52"/>
      <c r="AQ775" s="52"/>
      <c r="AR775" s="838"/>
      <c r="AS775" s="856"/>
      <c r="AT775" s="856"/>
      <c r="AU775" s="853"/>
      <c r="AV775" s="856"/>
      <c r="AW775" s="856"/>
      <c r="AX775" s="853"/>
      <c r="AY775" s="853"/>
      <c r="AZ775" s="853"/>
      <c r="BA775" s="799"/>
      <c r="BB775" s="169"/>
      <c r="BC775" s="169"/>
      <c r="BD775" s="178" t="str">
        <f t="shared" si="93"/>
        <v/>
      </c>
      <c r="BE775" s="162"/>
      <c r="BF775" s="162"/>
      <c r="BG775" s="162"/>
      <c r="BH775" s="162"/>
      <c r="BI775" s="169"/>
      <c r="BJ775" s="169"/>
      <c r="BK775" s="169"/>
      <c r="BL775" s="169"/>
      <c r="BM775" s="170"/>
      <c r="BN775" s="170"/>
      <c r="BO775" s="170"/>
      <c r="BP775" s="170"/>
      <c r="BQ775" s="171" t="str">
        <f t="shared" si="94"/>
        <v/>
      </c>
      <c r="BR775" s="764" t="str">
        <f t="shared" si="95"/>
        <v/>
      </c>
      <c r="BS775" s="820"/>
      <c r="BT775" s="869"/>
      <c r="BU775" s="869"/>
      <c r="BV775" s="872"/>
    </row>
    <row r="776" spans="1:74" ht="120" x14ac:dyDescent="0.25">
      <c r="A776" s="1062"/>
      <c r="B776" s="928"/>
      <c r="C776" s="1179"/>
      <c r="D776" s="1086" t="s">
        <v>1533</v>
      </c>
      <c r="E776" s="1086" t="s">
        <v>1152</v>
      </c>
      <c r="F776" s="834">
        <v>27</v>
      </c>
      <c r="G776" s="803" t="s">
        <v>2381</v>
      </c>
      <c r="H776" s="836" t="s">
        <v>1374</v>
      </c>
      <c r="I776" s="797" t="s">
        <v>1345</v>
      </c>
      <c r="J776" s="839" t="s">
        <v>3098</v>
      </c>
      <c r="K776" s="842" t="s">
        <v>324</v>
      </c>
      <c r="L776" s="803" t="s">
        <v>325</v>
      </c>
      <c r="M776" s="873" t="s">
        <v>1535</v>
      </c>
      <c r="N776" s="803" t="s">
        <v>2382</v>
      </c>
      <c r="O776" s="803" t="s">
        <v>2383</v>
      </c>
      <c r="P776" s="867" t="s">
        <v>609</v>
      </c>
      <c r="Q776" s="879" t="s">
        <v>609</v>
      </c>
      <c r="R776" s="836" t="s">
        <v>252</v>
      </c>
      <c r="S776" s="1364">
        <f>IF(R776="Muy Alta",100%,IF(R776="Alta",80%,IF(R776="Media",60%,IF(R776="Baja",40%,IF(R776="Muy Baja",20%,"")))))</f>
        <v>0.4</v>
      </c>
      <c r="T776" s="797" t="s">
        <v>328</v>
      </c>
      <c r="U776" s="1364">
        <f>IF(T776="Catastrófico",100%,IF(T776="Mayor",80%,IF(T776="Moderado",60%,IF(T776="Menor",40%,IF(T776="Leve",20%,"")))))</f>
        <v>0.2</v>
      </c>
      <c r="V776" s="797" t="s">
        <v>253</v>
      </c>
      <c r="W776" s="1364">
        <f>IF(V776="Catastrófico",100%,IF(V776="Mayor",80%,IF(V776="Moderado",60%,IF(V776="Menor",40%,IF(V776="Leve",20%,"")))))</f>
        <v>0.4</v>
      </c>
      <c r="X776" s="863" t="str">
        <f>IF(Y776=100%,"Catastrófico",IF(Y776=80%,"Mayor",IF(Y776=60%,"Moderado",IF(Y776=40%,"Menor",IF(Y776=20%,"Leve","")))))</f>
        <v>Menor</v>
      </c>
      <c r="Y776" s="1364">
        <f>IF(AND(U776="",W776=""),"",MAX(U776,W776))</f>
        <v>0.4</v>
      </c>
      <c r="Z776" s="1364" t="str">
        <f>CONCATENATE(R776,X776)</f>
        <v>BajaMenor</v>
      </c>
      <c r="AA776" s="851" t="str">
        <f>IF(Z776="Muy AltaLeve","Alto",IF(Z776="Muy AltaMenor","Alto",IF(Z776="Muy AltaModerado","Alto",IF(Z776="Muy AltaMayor","Alto",IF(Z776="Muy AltaCatastrófico","Extremo",IF(Z776="AltaLeve","Moderado",IF(Z776="AltaMenor","Moderado",IF(Z776="AltaModerado","Alto",IF(Z776="AltaMayor","Alto",IF(Z776="AltaCatastrófico","Extremo",IF(Z776="MediaLeve","Moderado",IF(Z776="MediaMenor","Moderado",IF(Z776="MediaModerado","Moderado",IF(Z776="MediaMayor","Alto",IF(Z776="MediaCatastrófico","Extremo",IF(Z776="BajaLeve","Bajo",IF(Z776="BajaMenor","Moderado",IF(Z776="BajaModerado","Moderado",IF(Z776="BajaMayor","Alto",IF(Z776="BajaCatastrófico","Extremo",IF(Z776="Muy BajaLeve","Bajo",IF(Z776="Muy BajaMenor","Bajo",IF(Z776="Muy BajaModerado","Moderado",IF(Z776="Muy BajaMayor","Alto",IF(Z776="Muy BajaCatastrófico","Extremo","")))))))))))))))))))))))))</f>
        <v>Moderado</v>
      </c>
      <c r="AB776" s="98">
        <v>1</v>
      </c>
      <c r="AC776" s="9" t="s">
        <v>1709</v>
      </c>
      <c r="AD776" s="9">
        <v>1</v>
      </c>
      <c r="AE776" s="9" t="s">
        <v>1710</v>
      </c>
      <c r="AF776" s="100" t="str">
        <f t="shared" si="96"/>
        <v>Probabilidad</v>
      </c>
      <c r="AG776" s="10" t="s">
        <v>286</v>
      </c>
      <c r="AH776" s="759">
        <f t="shared" si="97"/>
        <v>0.15</v>
      </c>
      <c r="AI776" s="10" t="s">
        <v>217</v>
      </c>
      <c r="AJ776" s="759">
        <f t="shared" si="98"/>
        <v>0.15</v>
      </c>
      <c r="AK776" s="102">
        <f t="shared" si="99"/>
        <v>0.3</v>
      </c>
      <c r="AL776" s="101">
        <f>IFERROR(IF(AF776="Probabilidad",(S776-(+S776*AK776)),IF(AF776="Impacto",S776,"")),"")</f>
        <v>0.28000000000000003</v>
      </c>
      <c r="AM776" s="101">
        <f>IFERROR(IF(AF776="Impacto",(Y776-(+Y776*AK776)),IF(AF776="Probabilidad",Y776,"")),"")</f>
        <v>0.4</v>
      </c>
      <c r="AN776" s="51" t="s">
        <v>952</v>
      </c>
      <c r="AO776" s="51" t="s">
        <v>247</v>
      </c>
      <c r="AP776" s="51" t="s">
        <v>243</v>
      </c>
      <c r="AQ776" s="51" t="s">
        <v>221</v>
      </c>
      <c r="AR776" s="866" t="s">
        <v>1578</v>
      </c>
      <c r="AS776" s="854">
        <f>S776</f>
        <v>0.4</v>
      </c>
      <c r="AT776" s="854">
        <f>IF(AL776="","",MIN(AL776:AL781))</f>
        <v>0.16800000000000001</v>
      </c>
      <c r="AU776" s="851" t="str">
        <f>IFERROR(IF(AT776="","",IF(AT776&lt;=0.2,"Muy Baja",IF(AT776&lt;=0.4,"Baja",IF(AT776&lt;=0.6,"Media",IF(AT776&lt;=0.8,"Alta","Muy Alta"))))),"")</f>
        <v>Muy Baja</v>
      </c>
      <c r="AV776" s="854">
        <f>Y776</f>
        <v>0.4</v>
      </c>
      <c r="AW776" s="854">
        <f>IF(AM776="","",MIN(AM776:AM781))</f>
        <v>0.4</v>
      </c>
      <c r="AX776" s="851" t="str">
        <f>IFERROR(IF(AW776="","",IF(AW776&lt;=0.2,"Leve",IF(AW776&lt;=0.4,"Menor",IF(AW776&lt;=0.6,"Moderado",IF(AW776&lt;=0.8,"Mayor","Catastrófico"))))),"")</f>
        <v>Menor</v>
      </c>
      <c r="AY776" s="851" t="str">
        <f>AA776</f>
        <v>Moderado</v>
      </c>
      <c r="AZ776" s="851" t="str">
        <f>IFERROR(IF(OR(AND(AU776="Muy Baja",AX776="Leve"),AND(AU776="Muy Baja",AX776="Menor"),AND(AU776="Baja",AX776="Leve")),"Bajo",IF(OR(AND(AU776="Muy baja",AX776="Moderado"),AND(AU776="Baja",AX776="Menor"),AND(AU776="Baja",AX776="Moderado"),AND(AU776="Media",AX776="Leve"),AND(AU776="Media",AX776="Menor"),AND(AU776="Media",AX776="Moderado"),AND(AU776="Alta",AX776="Leve"),AND(AU776="Alta",AX776="Menor")),"Moderado",IF(OR(AND(AU776="Muy Baja",AX776="Mayor"),AND(AU776="Baja",AX776="Mayor"),AND(AU776="Media",AX776="Mayor"),AND(AU776="Alta",AX776="Moderado"),AND(AU776="Alta",AX776="Mayor"),AND(AU776="Muy Alta",AX776="Leve"),AND(AU776="Muy Alta",AX776="Menor"),AND(AU776="Muy Alta",AX776="Moderado"),AND(AU776="Muy Alta",AX776="Mayor")),"Alto",IF(OR(AND(AU776="Muy Baja",AX776="Catastrófico"),AND(AU776="Baja",AX776="Catastrófico"),AND(AU776="Media",AX776="Catastrófico"),AND(AU776="Alta",AX776="Catastrófico"),AND(AU776="Muy Alta",AX776="Catastrófico")),"Extremo","")))),"")</f>
        <v>Bajo</v>
      </c>
      <c r="BA776" s="797" t="s">
        <v>257</v>
      </c>
      <c r="BB776" s="47"/>
      <c r="BC776" s="47"/>
      <c r="BD776" s="104" t="str">
        <f t="shared" si="93"/>
        <v/>
      </c>
      <c r="BE776" s="9"/>
      <c r="BF776" s="9"/>
      <c r="BG776" s="9"/>
      <c r="BH776" s="9"/>
      <c r="BI776" s="47"/>
      <c r="BJ776" s="47"/>
      <c r="BK776" s="47"/>
      <c r="BL776" s="47"/>
      <c r="BM776" s="49"/>
      <c r="BN776" s="49"/>
      <c r="BO776" s="49"/>
      <c r="BP776" s="49"/>
      <c r="BQ776" s="105" t="str">
        <f t="shared" si="94"/>
        <v/>
      </c>
      <c r="BR776" s="761" t="str">
        <f t="shared" si="95"/>
        <v/>
      </c>
      <c r="BS776" s="818" t="s">
        <v>609</v>
      </c>
      <c r="BT776" s="867" t="s">
        <v>2901</v>
      </c>
      <c r="BU776" s="867" t="s">
        <v>609</v>
      </c>
      <c r="BV776" s="870" t="s">
        <v>609</v>
      </c>
    </row>
    <row r="777" spans="1:74" ht="171.75" x14ac:dyDescent="0.25">
      <c r="A777" s="1062"/>
      <c r="B777" s="928"/>
      <c r="C777" s="1179"/>
      <c r="D777" s="1086"/>
      <c r="E777" s="1086"/>
      <c r="F777" s="834"/>
      <c r="G777" s="804"/>
      <c r="H777" s="837"/>
      <c r="I777" s="798"/>
      <c r="J777" s="840"/>
      <c r="K777" s="843"/>
      <c r="L777" s="804"/>
      <c r="M777" s="874"/>
      <c r="N777" s="804"/>
      <c r="O777" s="804"/>
      <c r="P777" s="868"/>
      <c r="Q777" s="880"/>
      <c r="R777" s="837"/>
      <c r="S777" s="1365"/>
      <c r="T777" s="798"/>
      <c r="U777" s="1365"/>
      <c r="V777" s="798"/>
      <c r="W777" s="1365"/>
      <c r="X777" s="864"/>
      <c r="Y777" s="1365"/>
      <c r="Z777" s="1365"/>
      <c r="AA777" s="852"/>
      <c r="AB777" s="152">
        <v>2</v>
      </c>
      <c r="AC777" s="151" t="s">
        <v>1927</v>
      </c>
      <c r="AD777" s="151">
        <v>1</v>
      </c>
      <c r="AE777" s="151" t="s">
        <v>1929</v>
      </c>
      <c r="AF777" s="147" t="str">
        <f t="shared" si="96"/>
        <v>Probabilidad</v>
      </c>
      <c r="AG777" s="153" t="s">
        <v>216</v>
      </c>
      <c r="AH777" s="760">
        <f t="shared" si="97"/>
        <v>0.25</v>
      </c>
      <c r="AI777" s="153" t="s">
        <v>217</v>
      </c>
      <c r="AJ777" s="760">
        <f t="shared" si="98"/>
        <v>0.15</v>
      </c>
      <c r="AK777" s="149">
        <f t="shared" si="99"/>
        <v>0.4</v>
      </c>
      <c r="AL777" s="154">
        <f>IFERROR(IF(AND(AF776="Probabilidad",AF777="Probabilidad"),(AL776-(+AL776*AK777)),IF(AF777="Probabilidad",(S776-(+S776*AK777)),IF(AF777="Impacto",AL776,""))),"")</f>
        <v>0.16800000000000001</v>
      </c>
      <c r="AM777" s="154">
        <f>IFERROR(IF(AND(AF776="Impacto",AF777="Impacto"),(AM776-(+AM776*AK777)),IF(AF777="Impacto",(Y776-(Y776*AK777)),IF(AF777="Probabilidad",AM776,""))),"")</f>
        <v>0.4</v>
      </c>
      <c r="AN777" s="155" t="s">
        <v>952</v>
      </c>
      <c r="AO777" s="155" t="s">
        <v>296</v>
      </c>
      <c r="AP777" s="155" t="s">
        <v>243</v>
      </c>
      <c r="AQ777" s="155" t="s">
        <v>221</v>
      </c>
      <c r="AR777" s="837"/>
      <c r="AS777" s="855"/>
      <c r="AT777" s="855"/>
      <c r="AU777" s="852"/>
      <c r="AV777" s="855"/>
      <c r="AW777" s="855"/>
      <c r="AX777" s="852"/>
      <c r="AY777" s="852"/>
      <c r="AZ777" s="852"/>
      <c r="BA777" s="798"/>
      <c r="BB777" s="131"/>
      <c r="BC777" s="131"/>
      <c r="BD777" s="175" t="str">
        <f t="shared" si="93"/>
        <v/>
      </c>
      <c r="BE777" s="151"/>
      <c r="BF777" s="151"/>
      <c r="BG777" s="151"/>
      <c r="BH777" s="151"/>
      <c r="BI777" s="131"/>
      <c r="BJ777" s="131"/>
      <c r="BK777" s="131"/>
      <c r="BL777" s="131"/>
      <c r="BM777" s="157"/>
      <c r="BN777" s="157"/>
      <c r="BO777" s="157"/>
      <c r="BP777" s="157"/>
      <c r="BQ777" s="158" t="str">
        <f t="shared" si="94"/>
        <v/>
      </c>
      <c r="BR777" s="762" t="str">
        <f t="shared" si="95"/>
        <v/>
      </c>
      <c r="BS777" s="819"/>
      <c r="BT777" s="868"/>
      <c r="BU777" s="868"/>
      <c r="BV777" s="871"/>
    </row>
    <row r="778" spans="1:74" x14ac:dyDescent="0.25">
      <c r="A778" s="1062"/>
      <c r="B778" s="928"/>
      <c r="C778" s="1179"/>
      <c r="D778" s="1086"/>
      <c r="E778" s="1086"/>
      <c r="F778" s="834"/>
      <c r="G778" s="804"/>
      <c r="H778" s="837"/>
      <c r="I778" s="798"/>
      <c r="J778" s="840"/>
      <c r="K778" s="843"/>
      <c r="L778" s="804"/>
      <c r="M778" s="874"/>
      <c r="N778" s="804"/>
      <c r="O778" s="804"/>
      <c r="P778" s="868"/>
      <c r="Q778" s="880"/>
      <c r="R778" s="837"/>
      <c r="S778" s="1365"/>
      <c r="T778" s="798"/>
      <c r="U778" s="1365"/>
      <c r="V778" s="798"/>
      <c r="W778" s="1365"/>
      <c r="X778" s="864"/>
      <c r="Y778" s="1365"/>
      <c r="Z778" s="1365"/>
      <c r="AA778" s="852"/>
      <c r="AB778" s="152">
        <v>3</v>
      </c>
      <c r="AC778" s="151"/>
      <c r="AD778" s="151"/>
      <c r="AE778" s="151"/>
      <c r="AF778" s="147" t="str">
        <f t="shared" si="96"/>
        <v/>
      </c>
      <c r="AG778" s="153"/>
      <c r="AH778" s="760" t="str">
        <f t="shared" si="97"/>
        <v/>
      </c>
      <c r="AI778" s="153"/>
      <c r="AJ778" s="760" t="str">
        <f t="shared" si="98"/>
        <v/>
      </c>
      <c r="AK778" s="149" t="str">
        <f t="shared" si="99"/>
        <v/>
      </c>
      <c r="AL778" s="154" t="str">
        <f>IFERROR(IF(AND(AF777="Probabilidad",AF778="Probabilidad"),(AL777-(+AL777*AK778)),IF(AND(AF777="Impacto",AF778="Probabilidad"),(AL776-(+AL776*AK778)),IF(AF778="Impacto",AL777,""))),"")</f>
        <v/>
      </c>
      <c r="AM778" s="154" t="str">
        <f>IFERROR(IF(AND(AF777="Impacto",AF778="Impacto"),(AM777-(+AM777*AK778)),IF(AND(AF777="Probabilidad",AF778="Impacto"),(AM776-(+AM776*AK778)),IF(AF778="Probabilidad",AM777,""))),"")</f>
        <v/>
      </c>
      <c r="AN778" s="155"/>
      <c r="AO778" s="155"/>
      <c r="AP778" s="155"/>
      <c r="AQ778" s="155"/>
      <c r="AR778" s="837"/>
      <c r="AS778" s="855"/>
      <c r="AT778" s="855"/>
      <c r="AU778" s="852"/>
      <c r="AV778" s="855"/>
      <c r="AW778" s="855"/>
      <c r="AX778" s="852"/>
      <c r="AY778" s="852"/>
      <c r="AZ778" s="852"/>
      <c r="BA778" s="798"/>
      <c r="BB778" s="131"/>
      <c r="BC778" s="131"/>
      <c r="BD778" s="175" t="str">
        <f t="shared" si="93"/>
        <v/>
      </c>
      <c r="BE778" s="151"/>
      <c r="BF778" s="151"/>
      <c r="BG778" s="151"/>
      <c r="BH778" s="151"/>
      <c r="BI778" s="131"/>
      <c r="BJ778" s="131"/>
      <c r="BK778" s="131"/>
      <c r="BL778" s="131"/>
      <c r="BM778" s="157"/>
      <c r="BN778" s="157"/>
      <c r="BO778" s="157"/>
      <c r="BP778" s="157"/>
      <c r="BQ778" s="158" t="str">
        <f t="shared" si="94"/>
        <v/>
      </c>
      <c r="BR778" s="762" t="str">
        <f t="shared" si="95"/>
        <v/>
      </c>
      <c r="BS778" s="819"/>
      <c r="BT778" s="868"/>
      <c r="BU778" s="868"/>
      <c r="BV778" s="871"/>
    </row>
    <row r="779" spans="1:74" x14ac:dyDescent="0.25">
      <c r="A779" s="1062"/>
      <c r="B779" s="928"/>
      <c r="C779" s="1179"/>
      <c r="D779" s="1086"/>
      <c r="E779" s="1086"/>
      <c r="F779" s="834"/>
      <c r="G779" s="804"/>
      <c r="H779" s="837"/>
      <c r="I779" s="798"/>
      <c r="J779" s="840"/>
      <c r="K779" s="843"/>
      <c r="L779" s="804"/>
      <c r="M779" s="874"/>
      <c r="N779" s="804"/>
      <c r="O779" s="804"/>
      <c r="P779" s="868"/>
      <c r="Q779" s="880"/>
      <c r="R779" s="837"/>
      <c r="S779" s="1365"/>
      <c r="T779" s="798"/>
      <c r="U779" s="1365"/>
      <c r="V779" s="798"/>
      <c r="W779" s="1365"/>
      <c r="X779" s="864"/>
      <c r="Y779" s="1365"/>
      <c r="Z779" s="1365"/>
      <c r="AA779" s="852"/>
      <c r="AB779" s="152">
        <v>4</v>
      </c>
      <c r="AC779" s="151"/>
      <c r="AD779" s="151"/>
      <c r="AE779" s="151"/>
      <c r="AF779" s="147" t="str">
        <f t="shared" si="96"/>
        <v/>
      </c>
      <c r="AG779" s="153"/>
      <c r="AH779" s="760" t="str">
        <f t="shared" si="97"/>
        <v/>
      </c>
      <c r="AI779" s="153"/>
      <c r="AJ779" s="760" t="str">
        <f t="shared" si="98"/>
        <v/>
      </c>
      <c r="AK779" s="149" t="str">
        <f t="shared" si="99"/>
        <v/>
      </c>
      <c r="AL779" s="154" t="str">
        <f>IFERROR(IF(AND(AF778="Probabilidad",AF779="Probabilidad"),(AL778-(+AL778*AK779)),IF(AND(AF778="Impacto",AF779="Probabilidad"),(AL777-(+AL777*AK779)),IF(AF779="Impacto",AL778,""))),"")</f>
        <v/>
      </c>
      <c r="AM779" s="154" t="str">
        <f>IFERROR(IF(AND(AF778="Impacto",AF779="Impacto"),(AM778-(+AM778*AK779)),IF(AND(AF778="Probabilidad",AF779="Impacto"),(AM777-(+AM777*AK779)),IF(AF779="Probabilidad",AM778,""))),"")</f>
        <v/>
      </c>
      <c r="AN779" s="155"/>
      <c r="AO779" s="155"/>
      <c r="AP779" s="155"/>
      <c r="AQ779" s="155"/>
      <c r="AR779" s="837"/>
      <c r="AS779" s="855"/>
      <c r="AT779" s="855"/>
      <c r="AU779" s="852"/>
      <c r="AV779" s="855"/>
      <c r="AW779" s="855"/>
      <c r="AX779" s="852"/>
      <c r="AY779" s="852"/>
      <c r="AZ779" s="852"/>
      <c r="BA779" s="798"/>
      <c r="BB779" s="131"/>
      <c r="BC779" s="131"/>
      <c r="BD779" s="175" t="str">
        <f t="shared" si="93"/>
        <v/>
      </c>
      <c r="BE779" s="151"/>
      <c r="BF779" s="151"/>
      <c r="BG779" s="151"/>
      <c r="BH779" s="151"/>
      <c r="BI779" s="131"/>
      <c r="BJ779" s="131"/>
      <c r="BK779" s="131"/>
      <c r="BL779" s="131"/>
      <c r="BM779" s="157"/>
      <c r="BN779" s="157"/>
      <c r="BO779" s="157"/>
      <c r="BP779" s="157"/>
      <c r="BQ779" s="158" t="str">
        <f t="shared" si="94"/>
        <v/>
      </c>
      <c r="BR779" s="762" t="str">
        <f t="shared" si="95"/>
        <v/>
      </c>
      <c r="BS779" s="819"/>
      <c r="BT779" s="868"/>
      <c r="BU779" s="868"/>
      <c r="BV779" s="871"/>
    </row>
    <row r="780" spans="1:74" x14ac:dyDescent="0.25">
      <c r="A780" s="1062"/>
      <c r="B780" s="928"/>
      <c r="C780" s="1179"/>
      <c r="D780" s="1086"/>
      <c r="E780" s="1086"/>
      <c r="F780" s="834"/>
      <c r="G780" s="804"/>
      <c r="H780" s="837"/>
      <c r="I780" s="798"/>
      <c r="J780" s="840"/>
      <c r="K780" s="843"/>
      <c r="L780" s="804"/>
      <c r="M780" s="874"/>
      <c r="N780" s="804"/>
      <c r="O780" s="804"/>
      <c r="P780" s="868"/>
      <c r="Q780" s="880"/>
      <c r="R780" s="837"/>
      <c r="S780" s="1365"/>
      <c r="T780" s="798"/>
      <c r="U780" s="1365"/>
      <c r="V780" s="798"/>
      <c r="W780" s="1365"/>
      <c r="X780" s="864"/>
      <c r="Y780" s="1365"/>
      <c r="Z780" s="1365"/>
      <c r="AA780" s="852"/>
      <c r="AB780" s="152">
        <v>5</v>
      </c>
      <c r="AC780" s="151"/>
      <c r="AD780" s="151"/>
      <c r="AE780" s="151"/>
      <c r="AF780" s="147" t="str">
        <f t="shared" si="96"/>
        <v/>
      </c>
      <c r="AG780" s="153"/>
      <c r="AH780" s="760" t="str">
        <f t="shared" si="97"/>
        <v/>
      </c>
      <c r="AI780" s="153"/>
      <c r="AJ780" s="760" t="str">
        <f t="shared" si="98"/>
        <v/>
      </c>
      <c r="AK780" s="149" t="str">
        <f t="shared" si="99"/>
        <v/>
      </c>
      <c r="AL780" s="154" t="str">
        <f>IFERROR(IF(AND(AF779="Probabilidad",AF780="Probabilidad"),(AL779-(+AL779*AK780)),IF(AND(AF779="Impacto",AF780="Probabilidad"),(AL778-(+AL778*AK780)),IF(AF780="Impacto",AL779,""))),"")</f>
        <v/>
      </c>
      <c r="AM780" s="154" t="str">
        <f>IFERROR(IF(AND(AF779="Impacto",AF780="Impacto"),(AM779-(+AM779*AK780)),IF(AND(AF779="Probabilidad",AF780="Impacto"),(AM778-(+AM778*AK780)),IF(AF780="Probabilidad",AM779,""))),"")</f>
        <v/>
      </c>
      <c r="AN780" s="155"/>
      <c r="AO780" s="155"/>
      <c r="AP780" s="155"/>
      <c r="AQ780" s="155"/>
      <c r="AR780" s="837"/>
      <c r="AS780" s="855"/>
      <c r="AT780" s="855"/>
      <c r="AU780" s="852"/>
      <c r="AV780" s="855"/>
      <c r="AW780" s="855"/>
      <c r="AX780" s="852"/>
      <c r="AY780" s="852"/>
      <c r="AZ780" s="852"/>
      <c r="BA780" s="798"/>
      <c r="BB780" s="131"/>
      <c r="BC780" s="131"/>
      <c r="BD780" s="175" t="str">
        <f t="shared" si="93"/>
        <v/>
      </c>
      <c r="BE780" s="151"/>
      <c r="BF780" s="151"/>
      <c r="BG780" s="151"/>
      <c r="BH780" s="151"/>
      <c r="BI780" s="131"/>
      <c r="BJ780" s="131"/>
      <c r="BK780" s="131"/>
      <c r="BL780" s="131"/>
      <c r="BM780" s="157"/>
      <c r="BN780" s="157"/>
      <c r="BO780" s="157"/>
      <c r="BP780" s="157"/>
      <c r="BQ780" s="158" t="str">
        <f t="shared" si="94"/>
        <v/>
      </c>
      <c r="BR780" s="762" t="str">
        <f t="shared" si="95"/>
        <v/>
      </c>
      <c r="BS780" s="819"/>
      <c r="BT780" s="868"/>
      <c r="BU780" s="868"/>
      <c r="BV780" s="871"/>
    </row>
    <row r="781" spans="1:74" ht="15.75" thickBot="1" x14ac:dyDescent="0.3">
      <c r="A781" s="1062"/>
      <c r="B781" s="928"/>
      <c r="C781" s="1179"/>
      <c r="D781" s="1086"/>
      <c r="E781" s="1086"/>
      <c r="F781" s="834"/>
      <c r="G781" s="805"/>
      <c r="H781" s="838"/>
      <c r="I781" s="799"/>
      <c r="J781" s="841"/>
      <c r="K781" s="844"/>
      <c r="L781" s="805"/>
      <c r="M781" s="875"/>
      <c r="N781" s="805"/>
      <c r="O781" s="805"/>
      <c r="P781" s="869"/>
      <c r="Q781" s="881"/>
      <c r="R781" s="838"/>
      <c r="S781" s="1366"/>
      <c r="T781" s="799"/>
      <c r="U781" s="1366"/>
      <c r="V781" s="799"/>
      <c r="W781" s="1366"/>
      <c r="X781" s="865"/>
      <c r="Y781" s="1366"/>
      <c r="Z781" s="1366"/>
      <c r="AA781" s="853"/>
      <c r="AB781" s="164">
        <v>6</v>
      </c>
      <c r="AC781" s="162"/>
      <c r="AD781" s="162"/>
      <c r="AE781" s="162"/>
      <c r="AF781" s="177" t="str">
        <f t="shared" si="96"/>
        <v/>
      </c>
      <c r="AG781" s="165"/>
      <c r="AH781" s="763" t="str">
        <f t="shared" si="97"/>
        <v/>
      </c>
      <c r="AI781" s="165"/>
      <c r="AJ781" s="763" t="str">
        <f t="shared" si="98"/>
        <v/>
      </c>
      <c r="AK781" s="166" t="str">
        <f t="shared" si="99"/>
        <v/>
      </c>
      <c r="AL781" s="222" t="str">
        <f>IFERROR(IF(AND(AF780="Probabilidad",AF781="Probabilidad"),(AL780-(+AL780*AK781)),IF(AND(AF780="Impacto",AF781="Probabilidad"),(AL779-(+AL779*AK781)),IF(AF781="Impacto",AL780,""))),"")</f>
        <v/>
      </c>
      <c r="AM781" s="222" t="str">
        <f>IFERROR(IF(AND(AF780="Impacto",AF781="Impacto"),(AM780-(+AM780*AK781)),IF(AND(AF780="Probabilidad",AF781="Impacto"),(AM779-(+AM779*AK781)),IF(AF781="Probabilidad",AM780,""))),"")</f>
        <v/>
      </c>
      <c r="AN781" s="52"/>
      <c r="AO781" s="52"/>
      <c r="AP781" s="52"/>
      <c r="AQ781" s="52"/>
      <c r="AR781" s="838"/>
      <c r="AS781" s="856"/>
      <c r="AT781" s="856"/>
      <c r="AU781" s="853"/>
      <c r="AV781" s="856"/>
      <c r="AW781" s="856"/>
      <c r="AX781" s="853"/>
      <c r="AY781" s="853"/>
      <c r="AZ781" s="853"/>
      <c r="BA781" s="799"/>
      <c r="BB781" s="169"/>
      <c r="BC781" s="169"/>
      <c r="BD781" s="178" t="str">
        <f t="shared" si="93"/>
        <v/>
      </c>
      <c r="BE781" s="162"/>
      <c r="BF781" s="162"/>
      <c r="BG781" s="162"/>
      <c r="BH781" s="162"/>
      <c r="BI781" s="169"/>
      <c r="BJ781" s="169"/>
      <c r="BK781" s="169"/>
      <c r="BL781" s="169"/>
      <c r="BM781" s="170"/>
      <c r="BN781" s="170"/>
      <c r="BO781" s="170"/>
      <c r="BP781" s="170"/>
      <c r="BQ781" s="171" t="str">
        <f t="shared" si="94"/>
        <v/>
      </c>
      <c r="BR781" s="764" t="str">
        <f t="shared" si="95"/>
        <v/>
      </c>
      <c r="BS781" s="820"/>
      <c r="BT781" s="869"/>
      <c r="BU781" s="869"/>
      <c r="BV781" s="872"/>
    </row>
    <row r="782" spans="1:74" ht="120" x14ac:dyDescent="0.25">
      <c r="A782" s="1062"/>
      <c r="B782" s="928"/>
      <c r="C782" s="1179"/>
      <c r="D782" s="1086" t="s">
        <v>1533</v>
      </c>
      <c r="E782" s="1086" t="s">
        <v>1152</v>
      </c>
      <c r="F782" s="834">
        <v>28</v>
      </c>
      <c r="G782" s="803" t="s">
        <v>2381</v>
      </c>
      <c r="H782" s="836" t="s">
        <v>1374</v>
      </c>
      <c r="I782" s="797" t="s">
        <v>1344</v>
      </c>
      <c r="J782" s="839" t="s">
        <v>3099</v>
      </c>
      <c r="K782" s="842" t="s">
        <v>324</v>
      </c>
      <c r="L782" s="803" t="s">
        <v>325</v>
      </c>
      <c r="M782" s="873" t="s">
        <v>1535</v>
      </c>
      <c r="N782" s="803" t="s">
        <v>2384</v>
      </c>
      <c r="O782" s="803" t="s">
        <v>2385</v>
      </c>
      <c r="P782" s="867" t="s">
        <v>609</v>
      </c>
      <c r="Q782" s="879" t="s">
        <v>609</v>
      </c>
      <c r="R782" s="836" t="s">
        <v>252</v>
      </c>
      <c r="S782" s="1364">
        <f>IF(R782="Muy Alta",100%,IF(R782="Alta",80%,IF(R782="Media",60%,IF(R782="Baja",40%,IF(R782="Muy Baja",20%,"")))))</f>
        <v>0.4</v>
      </c>
      <c r="T782" s="797" t="s">
        <v>328</v>
      </c>
      <c r="U782" s="1364">
        <f>IF(T782="Catastrófico",100%,IF(T782="Mayor",80%,IF(T782="Moderado",60%,IF(T782="Menor",40%,IF(T782="Leve",20%,"")))))</f>
        <v>0.2</v>
      </c>
      <c r="V782" s="797" t="s">
        <v>253</v>
      </c>
      <c r="W782" s="1364">
        <f>IF(V782="Catastrófico",100%,IF(V782="Mayor",80%,IF(V782="Moderado",60%,IF(V782="Menor",40%,IF(V782="Leve",20%,"")))))</f>
        <v>0.4</v>
      </c>
      <c r="X782" s="863" t="str">
        <f>IF(Y782=100%,"Catastrófico",IF(Y782=80%,"Mayor",IF(Y782=60%,"Moderado",IF(Y782=40%,"Menor",IF(Y782=20%,"Leve","")))))</f>
        <v>Menor</v>
      </c>
      <c r="Y782" s="1364">
        <f>IF(AND(U782="",W782=""),"",MAX(U782,W782))</f>
        <v>0.4</v>
      </c>
      <c r="Z782" s="1364" t="str">
        <f>CONCATENATE(R782,X782)</f>
        <v>BajaMenor</v>
      </c>
      <c r="AA782" s="851" t="str">
        <f>IF(Z782="Muy AltaLeve","Alto",IF(Z782="Muy AltaMenor","Alto",IF(Z782="Muy AltaModerado","Alto",IF(Z782="Muy AltaMayor","Alto",IF(Z782="Muy AltaCatastrófico","Extremo",IF(Z782="AltaLeve","Moderado",IF(Z782="AltaMenor","Moderado",IF(Z782="AltaModerado","Alto",IF(Z782="AltaMayor","Alto",IF(Z782="AltaCatastrófico","Extremo",IF(Z782="MediaLeve","Moderado",IF(Z782="MediaMenor","Moderado",IF(Z782="MediaModerado","Moderado",IF(Z782="MediaMayor","Alto",IF(Z782="MediaCatastrófico","Extremo",IF(Z782="BajaLeve","Bajo",IF(Z782="BajaMenor","Moderado",IF(Z782="BajaModerado","Moderado",IF(Z782="BajaMayor","Alto",IF(Z782="BajaCatastrófico","Extremo",IF(Z782="Muy BajaLeve","Bajo",IF(Z782="Muy BajaMenor","Bajo",IF(Z782="Muy BajaModerado","Moderado",IF(Z782="Muy BajaMayor","Alto",IF(Z782="Muy BajaCatastrófico","Extremo","")))))))))))))))))))))))))</f>
        <v>Moderado</v>
      </c>
      <c r="AB782" s="98">
        <v>1</v>
      </c>
      <c r="AC782" s="9" t="s">
        <v>1709</v>
      </c>
      <c r="AD782" s="9">
        <v>2</v>
      </c>
      <c r="AE782" s="9" t="s">
        <v>1710</v>
      </c>
      <c r="AF782" s="100" t="str">
        <f t="shared" si="96"/>
        <v>Probabilidad</v>
      </c>
      <c r="AG782" s="10" t="s">
        <v>286</v>
      </c>
      <c r="AH782" s="759">
        <f t="shared" si="97"/>
        <v>0.15</v>
      </c>
      <c r="AI782" s="10" t="s">
        <v>217</v>
      </c>
      <c r="AJ782" s="759">
        <f t="shared" si="98"/>
        <v>0.15</v>
      </c>
      <c r="AK782" s="102">
        <f t="shared" si="99"/>
        <v>0.3</v>
      </c>
      <c r="AL782" s="101">
        <f>IFERROR(IF(AF782="Probabilidad",(S782-(+S782*AK782)),IF(AF782="Impacto",S782,"")),"")</f>
        <v>0.28000000000000003</v>
      </c>
      <c r="AM782" s="101">
        <f>IFERROR(IF(AF782="Impacto",(Y782-(+Y782*AK782)),IF(AF782="Probabilidad",Y782,"")),"")</f>
        <v>0.4</v>
      </c>
      <c r="AN782" s="51" t="s">
        <v>952</v>
      </c>
      <c r="AO782" s="51" t="s">
        <v>247</v>
      </c>
      <c r="AP782" s="51" t="s">
        <v>243</v>
      </c>
      <c r="AQ782" s="51" t="s">
        <v>221</v>
      </c>
      <c r="AR782" s="866" t="s">
        <v>1578</v>
      </c>
      <c r="AS782" s="854">
        <f>S782</f>
        <v>0.4</v>
      </c>
      <c r="AT782" s="854">
        <f>IF(AL782="","",MIN(AL782:AL787))</f>
        <v>0.1008</v>
      </c>
      <c r="AU782" s="851" t="str">
        <f>IFERROR(IF(AT782="","",IF(AT782&lt;=0.2,"Muy Baja",IF(AT782&lt;=0.4,"Baja",IF(AT782&lt;=0.6,"Media",IF(AT782&lt;=0.8,"Alta","Muy Alta"))))),"")</f>
        <v>Muy Baja</v>
      </c>
      <c r="AV782" s="854">
        <f>Y782</f>
        <v>0.4</v>
      </c>
      <c r="AW782" s="854">
        <f>IF(AM782="","",MIN(AM782:AM787))</f>
        <v>0.4</v>
      </c>
      <c r="AX782" s="851" t="str">
        <f>IFERROR(IF(AW782="","",IF(AW782&lt;=0.2,"Leve",IF(AW782&lt;=0.4,"Menor",IF(AW782&lt;=0.6,"Moderado",IF(AW782&lt;=0.8,"Mayor","Catastrófico"))))),"")</f>
        <v>Menor</v>
      </c>
      <c r="AY782" s="851" t="str">
        <f>AA782</f>
        <v>Moderado</v>
      </c>
      <c r="AZ782" s="851" t="str">
        <f>IFERROR(IF(OR(AND(AU782="Muy Baja",AX782="Leve"),AND(AU782="Muy Baja",AX782="Menor"),AND(AU782="Baja",AX782="Leve")),"Bajo",IF(OR(AND(AU782="Muy baja",AX782="Moderado"),AND(AU782="Baja",AX782="Menor"),AND(AU782="Baja",AX782="Moderado"),AND(AU782="Media",AX782="Leve"),AND(AU782="Media",AX782="Menor"),AND(AU782="Media",AX782="Moderado"),AND(AU782="Alta",AX782="Leve"),AND(AU782="Alta",AX782="Menor")),"Moderado",IF(OR(AND(AU782="Muy Baja",AX782="Mayor"),AND(AU782="Baja",AX782="Mayor"),AND(AU782="Media",AX782="Mayor"),AND(AU782="Alta",AX782="Moderado"),AND(AU782="Alta",AX782="Mayor"),AND(AU782="Muy Alta",AX782="Leve"),AND(AU782="Muy Alta",AX782="Menor"),AND(AU782="Muy Alta",AX782="Moderado"),AND(AU782="Muy Alta",AX782="Mayor")),"Alto",IF(OR(AND(AU782="Muy Baja",AX782="Catastrófico"),AND(AU782="Baja",AX782="Catastrófico"),AND(AU782="Media",AX782="Catastrófico"),AND(AU782="Alta",AX782="Catastrófico"),AND(AU782="Muy Alta",AX782="Catastrófico")),"Extremo","")))),"")</f>
        <v>Bajo</v>
      </c>
      <c r="BA782" s="797" t="s">
        <v>257</v>
      </c>
      <c r="BB782" s="47"/>
      <c r="BC782" s="47"/>
      <c r="BD782" s="104" t="str">
        <f t="shared" si="93"/>
        <v/>
      </c>
      <c r="BE782" s="9"/>
      <c r="BF782" s="9"/>
      <c r="BG782" s="9"/>
      <c r="BH782" s="9"/>
      <c r="BI782" s="47"/>
      <c r="BJ782" s="47"/>
      <c r="BK782" s="47"/>
      <c r="BL782" s="47"/>
      <c r="BM782" s="49"/>
      <c r="BN782" s="49"/>
      <c r="BO782" s="49"/>
      <c r="BP782" s="49"/>
      <c r="BQ782" s="105" t="str">
        <f t="shared" si="94"/>
        <v/>
      </c>
      <c r="BR782" s="761" t="str">
        <f t="shared" si="95"/>
        <v/>
      </c>
      <c r="BS782" s="818" t="s">
        <v>609</v>
      </c>
      <c r="BT782" s="867" t="s">
        <v>2901</v>
      </c>
      <c r="BU782" s="867" t="s">
        <v>609</v>
      </c>
      <c r="BV782" s="870" t="s">
        <v>609</v>
      </c>
    </row>
    <row r="783" spans="1:74" ht="171.75" x14ac:dyDescent="0.25">
      <c r="A783" s="1062"/>
      <c r="B783" s="928"/>
      <c r="C783" s="1179"/>
      <c r="D783" s="1086"/>
      <c r="E783" s="1086"/>
      <c r="F783" s="834"/>
      <c r="G783" s="804"/>
      <c r="H783" s="837"/>
      <c r="I783" s="798"/>
      <c r="J783" s="840"/>
      <c r="K783" s="843"/>
      <c r="L783" s="804"/>
      <c r="M783" s="874"/>
      <c r="N783" s="804"/>
      <c r="O783" s="804"/>
      <c r="P783" s="868"/>
      <c r="Q783" s="880"/>
      <c r="R783" s="837"/>
      <c r="S783" s="1365"/>
      <c r="T783" s="798"/>
      <c r="U783" s="1365"/>
      <c r="V783" s="798"/>
      <c r="W783" s="1365"/>
      <c r="X783" s="864"/>
      <c r="Y783" s="1365"/>
      <c r="Z783" s="1365"/>
      <c r="AA783" s="852"/>
      <c r="AB783" s="152">
        <v>2</v>
      </c>
      <c r="AC783" s="151" t="s">
        <v>2386</v>
      </c>
      <c r="AD783" s="151">
        <v>1</v>
      </c>
      <c r="AE783" s="151" t="s">
        <v>1932</v>
      </c>
      <c r="AF783" s="147" t="str">
        <f t="shared" si="96"/>
        <v>Probabilidad</v>
      </c>
      <c r="AG783" s="153" t="s">
        <v>216</v>
      </c>
      <c r="AH783" s="760">
        <f t="shared" si="97"/>
        <v>0.25</v>
      </c>
      <c r="AI783" s="153" t="s">
        <v>217</v>
      </c>
      <c r="AJ783" s="760">
        <f t="shared" si="98"/>
        <v>0.15</v>
      </c>
      <c r="AK783" s="149">
        <f t="shared" si="99"/>
        <v>0.4</v>
      </c>
      <c r="AL783" s="154">
        <f>IFERROR(IF(AND(AF782="Probabilidad",AF783="Probabilidad"),(AL782-(+AL782*AK783)),IF(AF783="Probabilidad",(S782-(+S782*AK783)),IF(AF783="Impacto",AL782,""))),"")</f>
        <v>0.16800000000000001</v>
      </c>
      <c r="AM783" s="154">
        <f>IFERROR(IF(AND(AF782="Impacto",AF783="Impacto"),(AM782-(+AM782*AK783)),IF(AF783="Impacto",(Y782-(Y782*AK783)),IF(AF783="Probabilidad",AM782,""))),"")</f>
        <v>0.4</v>
      </c>
      <c r="AN783" s="155" t="s">
        <v>218</v>
      </c>
      <c r="AO783" s="155" t="s">
        <v>296</v>
      </c>
      <c r="AP783" s="155" t="s">
        <v>243</v>
      </c>
      <c r="AQ783" s="155" t="s">
        <v>221</v>
      </c>
      <c r="AR783" s="837"/>
      <c r="AS783" s="855"/>
      <c r="AT783" s="855"/>
      <c r="AU783" s="852"/>
      <c r="AV783" s="855"/>
      <c r="AW783" s="855"/>
      <c r="AX783" s="852"/>
      <c r="AY783" s="852"/>
      <c r="AZ783" s="852"/>
      <c r="BA783" s="798"/>
      <c r="BB783" s="131"/>
      <c r="BC783" s="131"/>
      <c r="BD783" s="175" t="str">
        <f t="shared" si="93"/>
        <v/>
      </c>
      <c r="BE783" s="151"/>
      <c r="BF783" s="151"/>
      <c r="BG783" s="151"/>
      <c r="BH783" s="151"/>
      <c r="BI783" s="131"/>
      <c r="BJ783" s="131"/>
      <c r="BK783" s="131"/>
      <c r="BL783" s="131"/>
      <c r="BM783" s="157"/>
      <c r="BN783" s="157"/>
      <c r="BO783" s="157"/>
      <c r="BP783" s="157"/>
      <c r="BQ783" s="158" t="str">
        <f t="shared" si="94"/>
        <v/>
      </c>
      <c r="BR783" s="762" t="str">
        <f t="shared" si="95"/>
        <v/>
      </c>
      <c r="BS783" s="819"/>
      <c r="BT783" s="868"/>
      <c r="BU783" s="868"/>
      <c r="BV783" s="871"/>
    </row>
    <row r="784" spans="1:74" ht="171.75" x14ac:dyDescent="0.25">
      <c r="A784" s="1062"/>
      <c r="B784" s="928"/>
      <c r="C784" s="1179"/>
      <c r="D784" s="1086"/>
      <c r="E784" s="1086"/>
      <c r="F784" s="834"/>
      <c r="G784" s="804"/>
      <c r="H784" s="837"/>
      <c r="I784" s="798"/>
      <c r="J784" s="840"/>
      <c r="K784" s="843"/>
      <c r="L784" s="804"/>
      <c r="M784" s="874"/>
      <c r="N784" s="804"/>
      <c r="O784" s="804"/>
      <c r="P784" s="868"/>
      <c r="Q784" s="880"/>
      <c r="R784" s="837"/>
      <c r="S784" s="1365"/>
      <c r="T784" s="798"/>
      <c r="U784" s="1365"/>
      <c r="V784" s="798"/>
      <c r="W784" s="1365"/>
      <c r="X784" s="864"/>
      <c r="Y784" s="1365"/>
      <c r="Z784" s="1365"/>
      <c r="AA784" s="852"/>
      <c r="AB784" s="152">
        <v>3</v>
      </c>
      <c r="AC784" s="151" t="s">
        <v>2387</v>
      </c>
      <c r="AD784" s="151">
        <v>1</v>
      </c>
      <c r="AE784" s="151" t="s">
        <v>278</v>
      </c>
      <c r="AF784" s="147" t="str">
        <f t="shared" si="96"/>
        <v>Probabilidad</v>
      </c>
      <c r="AG784" s="153" t="s">
        <v>216</v>
      </c>
      <c r="AH784" s="760">
        <f t="shared" si="97"/>
        <v>0.25</v>
      </c>
      <c r="AI784" s="153" t="s">
        <v>217</v>
      </c>
      <c r="AJ784" s="760">
        <f t="shared" si="98"/>
        <v>0.15</v>
      </c>
      <c r="AK784" s="149">
        <f t="shared" si="99"/>
        <v>0.4</v>
      </c>
      <c r="AL784" s="154">
        <f>IFERROR(IF(AND(AF783="Probabilidad",AF784="Probabilidad"),(AL783-(+AL783*AK784)),IF(AND(AF783="Impacto",AF784="Probabilidad"),(AL782-(+AL782*AK784)),IF(AF784="Impacto",AL783,""))),"")</f>
        <v>0.1008</v>
      </c>
      <c r="AM784" s="154">
        <f>IFERROR(IF(AND(AF783="Impacto",AF784="Impacto"),(AM783-(+AM783*AK784)),IF(AND(AF783="Probabilidad",AF784="Impacto"),(AM782-(+AM782*AK784)),IF(AF784="Probabilidad",AM783,""))),"")</f>
        <v>0.4</v>
      </c>
      <c r="AN784" s="155" t="s">
        <v>1286</v>
      </c>
      <c r="AO784" s="155" t="s">
        <v>296</v>
      </c>
      <c r="AP784" s="155" t="s">
        <v>476</v>
      </c>
      <c r="AQ784" s="155" t="s">
        <v>221</v>
      </c>
      <c r="AR784" s="837"/>
      <c r="AS784" s="855"/>
      <c r="AT784" s="855"/>
      <c r="AU784" s="852"/>
      <c r="AV784" s="855"/>
      <c r="AW784" s="855"/>
      <c r="AX784" s="852"/>
      <c r="AY784" s="852"/>
      <c r="AZ784" s="852"/>
      <c r="BA784" s="798"/>
      <c r="BB784" s="131"/>
      <c r="BC784" s="131"/>
      <c r="BD784" s="175" t="str">
        <f t="shared" si="93"/>
        <v/>
      </c>
      <c r="BE784" s="151"/>
      <c r="BF784" s="151"/>
      <c r="BG784" s="151"/>
      <c r="BH784" s="151"/>
      <c r="BI784" s="131"/>
      <c r="BJ784" s="131"/>
      <c r="BK784" s="131"/>
      <c r="BL784" s="131"/>
      <c r="BM784" s="157"/>
      <c r="BN784" s="157"/>
      <c r="BO784" s="157"/>
      <c r="BP784" s="157"/>
      <c r="BQ784" s="158" t="str">
        <f t="shared" si="94"/>
        <v/>
      </c>
      <c r="BR784" s="762" t="str">
        <f t="shared" si="95"/>
        <v/>
      </c>
      <c r="BS784" s="819"/>
      <c r="BT784" s="868"/>
      <c r="BU784" s="868"/>
      <c r="BV784" s="871"/>
    </row>
    <row r="785" spans="1:74" x14ac:dyDescent="0.25">
      <c r="A785" s="1062"/>
      <c r="B785" s="928"/>
      <c r="C785" s="1179"/>
      <c r="D785" s="1086"/>
      <c r="E785" s="1086"/>
      <c r="F785" s="834"/>
      <c r="G785" s="804"/>
      <c r="H785" s="837"/>
      <c r="I785" s="798"/>
      <c r="J785" s="840"/>
      <c r="K785" s="843"/>
      <c r="L785" s="804"/>
      <c r="M785" s="874"/>
      <c r="N785" s="804"/>
      <c r="O785" s="804"/>
      <c r="P785" s="868"/>
      <c r="Q785" s="880"/>
      <c r="R785" s="837"/>
      <c r="S785" s="1365"/>
      <c r="T785" s="798"/>
      <c r="U785" s="1365"/>
      <c r="V785" s="798"/>
      <c r="W785" s="1365"/>
      <c r="X785" s="864"/>
      <c r="Y785" s="1365"/>
      <c r="Z785" s="1365"/>
      <c r="AA785" s="852"/>
      <c r="AB785" s="152">
        <v>4</v>
      </c>
      <c r="AC785" s="151"/>
      <c r="AD785" s="151"/>
      <c r="AE785" s="151"/>
      <c r="AF785" s="147" t="str">
        <f t="shared" si="96"/>
        <v/>
      </c>
      <c r="AG785" s="153"/>
      <c r="AH785" s="760" t="str">
        <f t="shared" si="97"/>
        <v/>
      </c>
      <c r="AI785" s="153"/>
      <c r="AJ785" s="760" t="str">
        <f t="shared" si="98"/>
        <v/>
      </c>
      <c r="AK785" s="149" t="str">
        <f t="shared" si="99"/>
        <v/>
      </c>
      <c r="AL785" s="154" t="str">
        <f>IFERROR(IF(AND(AF784="Probabilidad",AF785="Probabilidad"),(AL784-(+AL784*AK785)),IF(AND(AF784="Impacto",AF785="Probabilidad"),(AL783-(+AL783*AK785)),IF(AF785="Impacto",AL784,""))),"")</f>
        <v/>
      </c>
      <c r="AM785" s="154" t="str">
        <f>IFERROR(IF(AND(AF784="Impacto",AF785="Impacto"),(AM784-(+AM784*AK785)),IF(AND(AF784="Probabilidad",AF785="Impacto"),(AM783-(+AM783*AK785)),IF(AF785="Probabilidad",AM784,""))),"")</f>
        <v/>
      </c>
      <c r="AN785" s="155"/>
      <c r="AO785" s="155"/>
      <c r="AP785" s="155"/>
      <c r="AQ785" s="155"/>
      <c r="AR785" s="837"/>
      <c r="AS785" s="855"/>
      <c r="AT785" s="855"/>
      <c r="AU785" s="852"/>
      <c r="AV785" s="855"/>
      <c r="AW785" s="855"/>
      <c r="AX785" s="852"/>
      <c r="AY785" s="852"/>
      <c r="AZ785" s="852"/>
      <c r="BA785" s="798"/>
      <c r="BB785" s="131"/>
      <c r="BC785" s="131"/>
      <c r="BD785" s="175" t="str">
        <f t="shared" si="93"/>
        <v/>
      </c>
      <c r="BE785" s="151"/>
      <c r="BF785" s="151"/>
      <c r="BG785" s="151"/>
      <c r="BH785" s="151"/>
      <c r="BI785" s="131"/>
      <c r="BJ785" s="131"/>
      <c r="BK785" s="131"/>
      <c r="BL785" s="131"/>
      <c r="BM785" s="157"/>
      <c r="BN785" s="157"/>
      <c r="BO785" s="157"/>
      <c r="BP785" s="157"/>
      <c r="BQ785" s="158" t="str">
        <f t="shared" si="94"/>
        <v/>
      </c>
      <c r="BR785" s="762" t="str">
        <f t="shared" si="95"/>
        <v/>
      </c>
      <c r="BS785" s="819"/>
      <c r="BT785" s="868"/>
      <c r="BU785" s="868"/>
      <c r="BV785" s="871"/>
    </row>
    <row r="786" spans="1:74" x14ac:dyDescent="0.25">
      <c r="A786" s="1062"/>
      <c r="B786" s="928"/>
      <c r="C786" s="1179"/>
      <c r="D786" s="1086"/>
      <c r="E786" s="1086"/>
      <c r="F786" s="834"/>
      <c r="G786" s="804"/>
      <c r="H786" s="837"/>
      <c r="I786" s="798"/>
      <c r="J786" s="840"/>
      <c r="K786" s="843"/>
      <c r="L786" s="804"/>
      <c r="M786" s="874"/>
      <c r="N786" s="804"/>
      <c r="O786" s="804"/>
      <c r="P786" s="868"/>
      <c r="Q786" s="880"/>
      <c r="R786" s="837"/>
      <c r="S786" s="1365"/>
      <c r="T786" s="798"/>
      <c r="U786" s="1365"/>
      <c r="V786" s="798"/>
      <c r="W786" s="1365"/>
      <c r="X786" s="864"/>
      <c r="Y786" s="1365"/>
      <c r="Z786" s="1365"/>
      <c r="AA786" s="852"/>
      <c r="AB786" s="152">
        <v>5</v>
      </c>
      <c r="AC786" s="151"/>
      <c r="AD786" s="151"/>
      <c r="AE786" s="151"/>
      <c r="AF786" s="147" t="str">
        <f t="shared" si="96"/>
        <v/>
      </c>
      <c r="AG786" s="153"/>
      <c r="AH786" s="760" t="str">
        <f t="shared" si="97"/>
        <v/>
      </c>
      <c r="AI786" s="153"/>
      <c r="AJ786" s="760" t="str">
        <f t="shared" si="98"/>
        <v/>
      </c>
      <c r="AK786" s="149" t="str">
        <f t="shared" si="99"/>
        <v/>
      </c>
      <c r="AL786" s="154" t="str">
        <f>IFERROR(IF(AND(AF785="Probabilidad",AF786="Probabilidad"),(AL785-(+AL785*AK786)),IF(AND(AF785="Impacto",AF786="Probabilidad"),(AL784-(+AL784*AK786)),IF(AF786="Impacto",AL785,""))),"")</f>
        <v/>
      </c>
      <c r="AM786" s="154" t="str">
        <f>IFERROR(IF(AND(AF785="Impacto",AF786="Impacto"),(AM785-(+AM785*AK786)),IF(AND(AF785="Probabilidad",AF786="Impacto"),(AM784-(+AM784*AK786)),IF(AF786="Probabilidad",AM785,""))),"")</f>
        <v/>
      </c>
      <c r="AN786" s="155"/>
      <c r="AO786" s="155"/>
      <c r="AP786" s="155"/>
      <c r="AQ786" s="155"/>
      <c r="AR786" s="837"/>
      <c r="AS786" s="855"/>
      <c r="AT786" s="855"/>
      <c r="AU786" s="852"/>
      <c r="AV786" s="855"/>
      <c r="AW786" s="855"/>
      <c r="AX786" s="852"/>
      <c r="AY786" s="852"/>
      <c r="AZ786" s="852"/>
      <c r="BA786" s="798"/>
      <c r="BB786" s="131"/>
      <c r="BC786" s="131"/>
      <c r="BD786" s="175" t="str">
        <f t="shared" si="93"/>
        <v/>
      </c>
      <c r="BE786" s="151"/>
      <c r="BF786" s="151"/>
      <c r="BG786" s="151"/>
      <c r="BH786" s="151"/>
      <c r="BI786" s="131"/>
      <c r="BJ786" s="131"/>
      <c r="BK786" s="131"/>
      <c r="BL786" s="131"/>
      <c r="BM786" s="157"/>
      <c r="BN786" s="157"/>
      <c r="BO786" s="157"/>
      <c r="BP786" s="157"/>
      <c r="BQ786" s="158" t="str">
        <f t="shared" si="94"/>
        <v/>
      </c>
      <c r="BR786" s="762" t="str">
        <f t="shared" si="95"/>
        <v/>
      </c>
      <c r="BS786" s="819"/>
      <c r="BT786" s="868"/>
      <c r="BU786" s="868"/>
      <c r="BV786" s="871"/>
    </row>
    <row r="787" spans="1:74" ht="15.75" thickBot="1" x14ac:dyDescent="0.3">
      <c r="A787" s="1062"/>
      <c r="B787" s="928"/>
      <c r="C787" s="1179"/>
      <c r="D787" s="1086"/>
      <c r="E787" s="1086"/>
      <c r="F787" s="834"/>
      <c r="G787" s="805"/>
      <c r="H787" s="838"/>
      <c r="I787" s="799"/>
      <c r="J787" s="841"/>
      <c r="K787" s="844"/>
      <c r="L787" s="805"/>
      <c r="M787" s="875"/>
      <c r="N787" s="805"/>
      <c r="O787" s="805"/>
      <c r="P787" s="869"/>
      <c r="Q787" s="881"/>
      <c r="R787" s="838"/>
      <c r="S787" s="1366"/>
      <c r="T787" s="799"/>
      <c r="U787" s="1366"/>
      <c r="V787" s="799"/>
      <c r="W787" s="1366"/>
      <c r="X787" s="865"/>
      <c r="Y787" s="1366"/>
      <c r="Z787" s="1366"/>
      <c r="AA787" s="853"/>
      <c r="AB787" s="164">
        <v>6</v>
      </c>
      <c r="AC787" s="162"/>
      <c r="AD787" s="162"/>
      <c r="AE787" s="162"/>
      <c r="AF787" s="177" t="str">
        <f t="shared" si="96"/>
        <v/>
      </c>
      <c r="AG787" s="165"/>
      <c r="AH787" s="763" t="str">
        <f t="shared" si="97"/>
        <v/>
      </c>
      <c r="AI787" s="165"/>
      <c r="AJ787" s="763" t="str">
        <f t="shared" si="98"/>
        <v/>
      </c>
      <c r="AK787" s="166" t="str">
        <f t="shared" si="99"/>
        <v/>
      </c>
      <c r="AL787" s="222" t="str">
        <f>IFERROR(IF(AND(AF786="Probabilidad",AF787="Probabilidad"),(AL786-(+AL786*AK787)),IF(AND(AF786="Impacto",AF787="Probabilidad"),(AL785-(+AL785*AK787)),IF(AF787="Impacto",AL786,""))),"")</f>
        <v/>
      </c>
      <c r="AM787" s="222" t="str">
        <f>IFERROR(IF(AND(AF786="Impacto",AF787="Impacto"),(AM786-(+AM786*AK787)),IF(AND(AF786="Probabilidad",AF787="Impacto"),(AM785-(+AM785*AK787)),IF(AF787="Probabilidad",AM786,""))),"")</f>
        <v/>
      </c>
      <c r="AN787" s="52"/>
      <c r="AO787" s="52"/>
      <c r="AP787" s="52"/>
      <c r="AQ787" s="52"/>
      <c r="AR787" s="838"/>
      <c r="AS787" s="856"/>
      <c r="AT787" s="856"/>
      <c r="AU787" s="853"/>
      <c r="AV787" s="856"/>
      <c r="AW787" s="856"/>
      <c r="AX787" s="853"/>
      <c r="AY787" s="853"/>
      <c r="AZ787" s="853"/>
      <c r="BA787" s="799"/>
      <c r="BB787" s="169"/>
      <c r="BC787" s="169"/>
      <c r="BD787" s="178" t="str">
        <f t="shared" si="93"/>
        <v/>
      </c>
      <c r="BE787" s="162"/>
      <c r="BF787" s="162"/>
      <c r="BG787" s="162"/>
      <c r="BH787" s="162"/>
      <c r="BI787" s="169"/>
      <c r="BJ787" s="169"/>
      <c r="BK787" s="169"/>
      <c r="BL787" s="169"/>
      <c r="BM787" s="170"/>
      <c r="BN787" s="170"/>
      <c r="BO787" s="170"/>
      <c r="BP787" s="170"/>
      <c r="BQ787" s="171" t="str">
        <f t="shared" si="94"/>
        <v/>
      </c>
      <c r="BR787" s="764" t="str">
        <f t="shared" si="95"/>
        <v/>
      </c>
      <c r="BS787" s="820"/>
      <c r="BT787" s="869"/>
      <c r="BU787" s="869"/>
      <c r="BV787" s="872"/>
    </row>
    <row r="788" spans="1:74" ht="330" x14ac:dyDescent="0.25">
      <c r="A788" s="1062" t="s">
        <v>1185</v>
      </c>
      <c r="B788" s="928" t="s">
        <v>202</v>
      </c>
      <c r="C788" s="1179" t="s">
        <v>1186</v>
      </c>
      <c r="D788" s="827" t="s">
        <v>1533</v>
      </c>
      <c r="E788" s="830" t="s">
        <v>1187</v>
      </c>
      <c r="F788" s="833">
        <v>1</v>
      </c>
      <c r="G788" s="867" t="s">
        <v>2388</v>
      </c>
      <c r="H788" s="836" t="s">
        <v>1371</v>
      </c>
      <c r="I788" s="797" t="s">
        <v>1347</v>
      </c>
      <c r="J788" s="839" t="s">
        <v>3100</v>
      </c>
      <c r="K788" s="842" t="s">
        <v>324</v>
      </c>
      <c r="L788" s="803" t="s">
        <v>618</v>
      </c>
      <c r="M788" s="873" t="s">
        <v>1535</v>
      </c>
      <c r="N788" s="803" t="s">
        <v>2389</v>
      </c>
      <c r="O788" s="803" t="s">
        <v>1926</v>
      </c>
      <c r="P788" s="867" t="s">
        <v>609</v>
      </c>
      <c r="Q788" s="879" t="s">
        <v>609</v>
      </c>
      <c r="R788" s="797" t="s">
        <v>212</v>
      </c>
      <c r="S788" s="1364">
        <f>IF(R788="Muy Alta",100%,IF(R788="Alta",80%,IF(R788="Media",60%,IF(R788="Baja",40%,IF(R788="Muy Baja",20%,"")))))</f>
        <v>0.6</v>
      </c>
      <c r="T788" s="797" t="s">
        <v>253</v>
      </c>
      <c r="U788" s="1364">
        <f>IF(T788="Catastrófico",100%,IF(T788="Mayor",80%,IF(T788="Moderado",60%,IF(T788="Menor",40%,IF(T788="Leve",20%,"")))))</f>
        <v>0.4</v>
      </c>
      <c r="V788" s="797" t="s">
        <v>213</v>
      </c>
      <c r="W788" s="1364">
        <f>IF(V788="Catastrófico",100%,IF(V788="Mayor",80%,IF(V788="Moderado",60%,IF(V788="Menor",40%,IF(V788="Leve",20%,"")))))</f>
        <v>0.6</v>
      </c>
      <c r="X788" s="863" t="str">
        <f>IF(Y788=100%,"Catastrófico",IF(Y788=80%,"Mayor",IF(Y788=60%,"Moderado",IF(Y788=40%,"Menor",IF(Y788=20%,"Leve","")))))</f>
        <v>Moderado</v>
      </c>
      <c r="Y788" s="1364">
        <f>IF(AND(U788="",W788=""),"",MAX(U788,W788))</f>
        <v>0.6</v>
      </c>
      <c r="Z788" s="1364" t="str">
        <f>CONCATENATE(R788,X788)</f>
        <v>MediaModerado</v>
      </c>
      <c r="AA788" s="845" t="str">
        <f>IF(Z788="Muy AltaLeve","Alto",IF(Z788="Muy AltaMenor","Alto",IF(Z788="Muy AltaModerado","Alto",IF(Z788="Muy AltaMayor","Alto",IF(Z788="Muy AltaCatastrófico","Extremo",IF(Z788="AltaLeve","Moderado",IF(Z788="AltaMenor","Moderado",IF(Z788="AltaModerado","Alto",IF(Z788="AltaMayor","Alto",IF(Z788="AltaCatastrófico","Extremo",IF(Z788="MediaLeve","Moderado",IF(Z788="MediaMenor","Moderado",IF(Z788="MediaModerado","Moderado",IF(Z788="MediaMayor","Alto",IF(Z788="MediaCatastrófico","Extremo",IF(Z788="BajaLeve","Bajo",IF(Z788="BajaMenor","Moderado",IF(Z788="BajaModerado","Moderado",IF(Z788="BajaMayor","Alto",IF(Z788="BajaCatastrófico","Extremo",IF(Z788="Muy BajaLeve","Bajo",IF(Z788="Muy BajaMenor","Bajo",IF(Z788="Muy BajaModerado","Moderado",IF(Z788="Muy BajaMayor","Alto",IF(Z788="Muy BajaCatastrófico","Extremo","")))))))))))))))))))))))))</f>
        <v>Moderado</v>
      </c>
      <c r="AB788" s="98">
        <v>1</v>
      </c>
      <c r="AC788" s="374" t="s">
        <v>2390</v>
      </c>
      <c r="AD788" s="9">
        <v>1</v>
      </c>
      <c r="AE788" s="9" t="s">
        <v>1793</v>
      </c>
      <c r="AF788" s="147" t="str">
        <f t="shared" si="96"/>
        <v>Probabilidad</v>
      </c>
      <c r="AG788" s="10" t="s">
        <v>216</v>
      </c>
      <c r="AH788" s="760">
        <f t="shared" si="97"/>
        <v>0.25</v>
      </c>
      <c r="AI788" s="10" t="s">
        <v>217</v>
      </c>
      <c r="AJ788" s="760">
        <f t="shared" si="98"/>
        <v>0.15</v>
      </c>
      <c r="AK788" s="149">
        <f t="shared" si="99"/>
        <v>0.4</v>
      </c>
      <c r="AL788" s="101">
        <f>IFERROR(IF(AF788="Probabilidad",(S788-(+S788*AK788)),IF(AF788="Impacto",S788,"")),"")</f>
        <v>0.36</v>
      </c>
      <c r="AM788" s="101">
        <f>IFERROR(IF(AF788="Impacto",(Y788-(+Y788*AK788)),IF(AF788="Probabilidad",Y788,"")),"")</f>
        <v>0.6</v>
      </c>
      <c r="AN788" s="51" t="s">
        <v>218</v>
      </c>
      <c r="AO788" s="51" t="s">
        <v>296</v>
      </c>
      <c r="AP788" s="51" t="s">
        <v>243</v>
      </c>
      <c r="AQ788" s="51" t="s">
        <v>221</v>
      </c>
      <c r="AR788" s="866" t="s">
        <v>2391</v>
      </c>
      <c r="AS788" s="854">
        <f>S788</f>
        <v>0.6</v>
      </c>
      <c r="AT788" s="854">
        <f>IF(AL788="","",MIN(AL788:AL793))</f>
        <v>0.252</v>
      </c>
      <c r="AU788" s="851" t="str">
        <f>IFERROR(IF(AT788="","",IF(AT788&lt;=0.2,"Muy Baja",IF(AT788&lt;=0.4,"Baja",IF(AT788&lt;=0.6,"Media",IF(AT788&lt;=0.8,"Alta","Muy Alta"))))),"")</f>
        <v>Baja</v>
      </c>
      <c r="AV788" s="854">
        <f>Y788</f>
        <v>0.6</v>
      </c>
      <c r="AW788" s="854">
        <f>IF(AM788="","",MIN(AM788:AM793))</f>
        <v>0.44999999999999996</v>
      </c>
      <c r="AX788" s="851" t="str">
        <f>IFERROR(IF(AW788="","",IF(AW788&lt;=0.2,"Leve",IF(AW788&lt;=0.4,"Menor",IF(AW788&lt;=0.6,"Moderado",IF(AW788&lt;=0.8,"Mayor","Catastrófico"))))),"")</f>
        <v>Moderado</v>
      </c>
      <c r="AY788" s="851" t="str">
        <f>AA788</f>
        <v>Moderado</v>
      </c>
      <c r="AZ788" s="851" t="str">
        <f>IFERROR(IF(OR(AND(AU788="Muy Baja",AX788="Leve"),AND(AU788="Muy Baja",AX788="Menor"),AND(AU788="Baja",AX788="Leve")),"Bajo",IF(OR(AND(AU788="Muy baja",AX788="Moderado"),AND(AU788="Baja",AX788="Menor"),AND(AU788="Baja",AX788="Moderado"),AND(AU788="Media",AX788="Leve"),AND(AU788="Media",AX788="Menor"),AND(AU788="Media",AX788="Moderado"),AND(AU788="Alta",AX788="Leve"),AND(AU788="Alta",AX788="Menor")),"Moderado",IF(OR(AND(AU788="Muy Baja",AX788="Mayor"),AND(AU788="Baja",AX788="Mayor"),AND(AU788="Media",AX788="Mayor"),AND(AU788="Alta",AX788="Moderado"),AND(AU788="Alta",AX788="Mayor"),AND(AU788="Muy Alta",AX788="Leve"),AND(AU788="Muy Alta",AX788="Menor"),AND(AU788="Muy Alta",AX788="Moderado"),AND(AU788="Muy Alta",AX788="Mayor")),"Alto",IF(OR(AND(AU788="Muy Baja",AX788="Catastrófico"),AND(AU788="Baja",AX788="Catastrófico"),AND(AU788="Media",AX788="Catastrófico"),AND(AU788="Alta",AX788="Catastrófico"),AND(AU788="Muy Alta",AX788="Catastrófico")),"Extremo","")))),"")</f>
        <v>Moderado</v>
      </c>
      <c r="BA788" s="797" t="s">
        <v>223</v>
      </c>
      <c r="BB788" s="218" t="s">
        <v>2392</v>
      </c>
      <c r="BC788" s="218" t="s">
        <v>2393</v>
      </c>
      <c r="BD788" s="103">
        <f>IF(SUM(BE788:BH788)=0,"",SUM(BE788:BH788))</f>
        <v>2</v>
      </c>
      <c r="BE788" s="50"/>
      <c r="BF788" s="50">
        <v>1</v>
      </c>
      <c r="BG788" s="50"/>
      <c r="BH788" s="50">
        <v>1</v>
      </c>
      <c r="BI788" s="47" t="s">
        <v>1162</v>
      </c>
      <c r="BJ788" s="47" t="s">
        <v>2394</v>
      </c>
      <c r="BK788" s="47" t="s">
        <v>2960</v>
      </c>
      <c r="BL788" s="47" t="s">
        <v>2961</v>
      </c>
      <c r="BM788" s="49">
        <v>1</v>
      </c>
      <c r="BN788" s="49"/>
      <c r="BO788" s="49"/>
      <c r="BP788" s="49"/>
      <c r="BQ788" s="105">
        <f>IF(SUM(BM788:BP788)=0,"",SUM(BM788:BP788))</f>
        <v>1</v>
      </c>
      <c r="BR788" s="761">
        <f>IF(ISERROR(BQ788/BD788),"",(BQ788/BD788))</f>
        <v>0.5</v>
      </c>
      <c r="BS788" s="818" t="s">
        <v>609</v>
      </c>
      <c r="BT788" s="867" t="s">
        <v>2962</v>
      </c>
      <c r="BU788" s="867" t="s">
        <v>2962</v>
      </c>
      <c r="BV788" s="870" t="s">
        <v>2963</v>
      </c>
    </row>
    <row r="789" spans="1:74" ht="409.5" x14ac:dyDescent="0.25">
      <c r="A789" s="1062"/>
      <c r="B789" s="928"/>
      <c r="C789" s="1179"/>
      <c r="D789" s="828"/>
      <c r="E789" s="831"/>
      <c r="F789" s="834"/>
      <c r="G789" s="868"/>
      <c r="H789" s="837"/>
      <c r="I789" s="798"/>
      <c r="J789" s="840"/>
      <c r="K789" s="843"/>
      <c r="L789" s="804"/>
      <c r="M789" s="874"/>
      <c r="N789" s="804"/>
      <c r="O789" s="804"/>
      <c r="P789" s="868"/>
      <c r="Q789" s="880"/>
      <c r="R789" s="798"/>
      <c r="S789" s="1365"/>
      <c r="T789" s="798"/>
      <c r="U789" s="1365"/>
      <c r="V789" s="798"/>
      <c r="W789" s="1365"/>
      <c r="X789" s="864"/>
      <c r="Y789" s="1365"/>
      <c r="Z789" s="1365"/>
      <c r="AA789" s="846"/>
      <c r="AB789" s="152">
        <v>2</v>
      </c>
      <c r="AC789" s="375" t="s">
        <v>1629</v>
      </c>
      <c r="AD789" s="132">
        <v>2.2999999999999998</v>
      </c>
      <c r="AE789" s="151" t="s">
        <v>2193</v>
      </c>
      <c r="AF789" s="147" t="str">
        <f t="shared" si="96"/>
        <v>Impacto</v>
      </c>
      <c r="AG789" s="153" t="s">
        <v>267</v>
      </c>
      <c r="AH789" s="760">
        <f t="shared" si="97"/>
        <v>0.1</v>
      </c>
      <c r="AI789" s="153" t="s">
        <v>217</v>
      </c>
      <c r="AJ789" s="760">
        <f t="shared" si="98"/>
        <v>0.15</v>
      </c>
      <c r="AK789" s="149">
        <f t="shared" si="99"/>
        <v>0.25</v>
      </c>
      <c r="AL789" s="154">
        <f>IFERROR(IF(AND(AF788="Probabilidad",AF789="Probabilidad"),(AL788-(+AL788*AK789)),IF(AF789="Probabilidad",(S788-(+S788*AK789)),IF(AF789="Impacto",AL788,""))),"")</f>
        <v>0.36</v>
      </c>
      <c r="AM789" s="154">
        <f>IFERROR(IF(AND(AF788="Impacto",AF789="Impacto"),(AM788-(+AM788*AK789)),IF(AF789="Impacto",(Y788-(+Y788*AK789)),IF(AF789="Probabilidad",AM788,""))),"")</f>
        <v>0.44999999999999996</v>
      </c>
      <c r="AN789" s="155" t="s">
        <v>218</v>
      </c>
      <c r="AO789" s="155" t="s">
        <v>296</v>
      </c>
      <c r="AP789" s="155" t="s">
        <v>243</v>
      </c>
      <c r="AQ789" s="155" t="s">
        <v>221</v>
      </c>
      <c r="AR789" s="837"/>
      <c r="AS789" s="855"/>
      <c r="AT789" s="855"/>
      <c r="AU789" s="852"/>
      <c r="AV789" s="855"/>
      <c r="AW789" s="855"/>
      <c r="AX789" s="852"/>
      <c r="AY789" s="852"/>
      <c r="AZ789" s="852"/>
      <c r="BA789" s="798"/>
      <c r="BB789" s="130" t="s">
        <v>2395</v>
      </c>
      <c r="BC789" s="130" t="s">
        <v>2396</v>
      </c>
      <c r="BD789" s="150">
        <f t="shared" ref="BD789:BD852" si="100">IF(SUM(BE789:BH789)=0,"",SUM(BE789:BH789))</f>
        <v>1</v>
      </c>
      <c r="BE789" s="156"/>
      <c r="BF789" s="156"/>
      <c r="BG789" s="156">
        <v>1</v>
      </c>
      <c r="BH789" s="156"/>
      <c r="BI789" s="131" t="s">
        <v>1162</v>
      </c>
      <c r="BJ789" s="131" t="s">
        <v>2394</v>
      </c>
      <c r="BK789" s="131" t="s">
        <v>2964</v>
      </c>
      <c r="BL789" s="131" t="s">
        <v>2965</v>
      </c>
      <c r="BM789" s="157">
        <v>1</v>
      </c>
      <c r="BN789" s="157"/>
      <c r="BO789" s="157"/>
      <c r="BP789" s="157"/>
      <c r="BQ789" s="158">
        <f>IF(SUM(BM789:BP789)=0,"",SUM(BM789:BP789))</f>
        <v>1</v>
      </c>
      <c r="BR789" s="762">
        <f>IF(ISERROR(BQ789/BD789),"",(BQ789/BD789))</f>
        <v>1</v>
      </c>
      <c r="BS789" s="819"/>
      <c r="BT789" s="868"/>
      <c r="BU789" s="868"/>
      <c r="BV789" s="871"/>
    </row>
    <row r="790" spans="1:74" ht="409.5" x14ac:dyDescent="0.25">
      <c r="A790" s="1062"/>
      <c r="B790" s="928"/>
      <c r="C790" s="1179"/>
      <c r="D790" s="828"/>
      <c r="E790" s="831"/>
      <c r="F790" s="834"/>
      <c r="G790" s="868"/>
      <c r="H790" s="837"/>
      <c r="I790" s="798"/>
      <c r="J790" s="840"/>
      <c r="K790" s="843"/>
      <c r="L790" s="804"/>
      <c r="M790" s="874"/>
      <c r="N790" s="804"/>
      <c r="O790" s="804"/>
      <c r="P790" s="868"/>
      <c r="Q790" s="880"/>
      <c r="R790" s="798"/>
      <c r="S790" s="1365"/>
      <c r="T790" s="798"/>
      <c r="U790" s="1365"/>
      <c r="V790" s="798"/>
      <c r="W790" s="1365"/>
      <c r="X790" s="864"/>
      <c r="Y790" s="1365"/>
      <c r="Z790" s="1365"/>
      <c r="AA790" s="846"/>
      <c r="AB790" s="152">
        <v>3</v>
      </c>
      <c r="AC790" s="375" t="s">
        <v>1709</v>
      </c>
      <c r="AD790" s="132">
        <v>3</v>
      </c>
      <c r="AE790" s="132" t="s">
        <v>2193</v>
      </c>
      <c r="AF790" s="147" t="str">
        <f t="shared" si="96"/>
        <v>Probabilidad</v>
      </c>
      <c r="AG790" s="153" t="s">
        <v>286</v>
      </c>
      <c r="AH790" s="760">
        <f t="shared" si="97"/>
        <v>0.15</v>
      </c>
      <c r="AI790" s="153" t="s">
        <v>217</v>
      </c>
      <c r="AJ790" s="760">
        <f t="shared" si="98"/>
        <v>0.15</v>
      </c>
      <c r="AK790" s="149">
        <f t="shared" si="99"/>
        <v>0.3</v>
      </c>
      <c r="AL790" s="154">
        <f>IFERROR(IF(AND(AF789="Probabilidad",AF790="Probabilidad"),(AL789-(+AL789*AK790)),IF(AND(AF789="Impacto",AF790="Probabilidad"),(AL788-(+AL788*AK790)),IF(AF790="Impacto",AL789,""))),"")</f>
        <v>0.252</v>
      </c>
      <c r="AM790" s="154">
        <f>IFERROR(IF(AND(AF789="Impacto",AF790="Impacto"),(AM789-(+AM789*AK790)),IF(AND(AF789="Probabilidad",AF790="Impacto"),(AM788-(+AM788*AK790)),IF(AF790="Probabilidad",AM789,""))),"")</f>
        <v>0.44999999999999996</v>
      </c>
      <c r="AN790" s="155" t="s">
        <v>952</v>
      </c>
      <c r="AO790" s="155" t="s">
        <v>247</v>
      </c>
      <c r="AP790" s="155" t="s">
        <v>243</v>
      </c>
      <c r="AQ790" s="155" t="s">
        <v>221</v>
      </c>
      <c r="AR790" s="837"/>
      <c r="AS790" s="855"/>
      <c r="AT790" s="855"/>
      <c r="AU790" s="852"/>
      <c r="AV790" s="855"/>
      <c r="AW790" s="855"/>
      <c r="AX790" s="852"/>
      <c r="AY790" s="852"/>
      <c r="AZ790" s="852"/>
      <c r="BA790" s="798"/>
      <c r="BB790" s="130" t="s">
        <v>2397</v>
      </c>
      <c r="BC790" s="130" t="s">
        <v>2398</v>
      </c>
      <c r="BD790" s="150">
        <f t="shared" si="100"/>
        <v>12</v>
      </c>
      <c r="BE790" s="156">
        <v>3</v>
      </c>
      <c r="BF790" s="156">
        <v>3</v>
      </c>
      <c r="BG790" s="156">
        <v>3</v>
      </c>
      <c r="BH790" s="156">
        <v>3</v>
      </c>
      <c r="BI790" s="131" t="s">
        <v>1162</v>
      </c>
      <c r="BJ790" s="131" t="s">
        <v>2394</v>
      </c>
      <c r="BK790" s="131" t="s">
        <v>2966</v>
      </c>
      <c r="BL790" s="131" t="s">
        <v>2967</v>
      </c>
      <c r="BM790" s="157">
        <v>3</v>
      </c>
      <c r="BN790" s="157"/>
      <c r="BO790" s="157"/>
      <c r="BP790" s="157"/>
      <c r="BQ790" s="158">
        <f t="shared" ref="BQ790:BQ853" si="101">IF(SUM(BM790:BP790)=0,"",SUM(BM790:BP790))</f>
        <v>3</v>
      </c>
      <c r="BR790" s="762">
        <f t="shared" ref="BR790:BR853" si="102">IF(ISERROR(BQ790/BD790),"",(BQ790/BD790))</f>
        <v>0.25</v>
      </c>
      <c r="BS790" s="819"/>
      <c r="BT790" s="868"/>
      <c r="BU790" s="868"/>
      <c r="BV790" s="871"/>
    </row>
    <row r="791" spans="1:74" x14ac:dyDescent="0.25">
      <c r="A791" s="1062"/>
      <c r="B791" s="928"/>
      <c r="C791" s="1179"/>
      <c r="D791" s="828"/>
      <c r="E791" s="831"/>
      <c r="F791" s="834"/>
      <c r="G791" s="868"/>
      <c r="H791" s="837"/>
      <c r="I791" s="798"/>
      <c r="J791" s="840"/>
      <c r="K791" s="843"/>
      <c r="L791" s="804"/>
      <c r="M791" s="874"/>
      <c r="N791" s="804"/>
      <c r="O791" s="804"/>
      <c r="P791" s="868"/>
      <c r="Q791" s="880"/>
      <c r="R791" s="798"/>
      <c r="S791" s="1365"/>
      <c r="T791" s="798"/>
      <c r="U791" s="1365"/>
      <c r="V791" s="798"/>
      <c r="W791" s="1365"/>
      <c r="X791" s="864"/>
      <c r="Y791" s="1365"/>
      <c r="Z791" s="1365"/>
      <c r="AA791" s="846"/>
      <c r="AB791" s="152">
        <v>4</v>
      </c>
      <c r="AC791" s="221"/>
      <c r="AD791" s="151"/>
      <c r="AE791" s="151"/>
      <c r="AF791" s="147" t="str">
        <f t="shared" si="96"/>
        <v/>
      </c>
      <c r="AG791" s="153"/>
      <c r="AH791" s="760" t="str">
        <f t="shared" si="97"/>
        <v/>
      </c>
      <c r="AI791" s="153"/>
      <c r="AJ791" s="760" t="str">
        <f t="shared" si="98"/>
        <v/>
      </c>
      <c r="AK791" s="149" t="str">
        <f t="shared" si="99"/>
        <v/>
      </c>
      <c r="AL791" s="154" t="str">
        <f>IFERROR(IF(AND(AF790="Probabilidad",AF791="Probabilidad"),(AL790-(+AL790*AK791)),IF(AND(AF790="Impacto",AF791="Probabilidad"),(AL789-(+AL789*AK791)),IF(AF791="Impacto",AL790,""))),"")</f>
        <v/>
      </c>
      <c r="AM791" s="154" t="str">
        <f>IFERROR(IF(AND(AF790="Impacto",AF791="Impacto"),(AM790-(+AM790*AK791)),IF(AND(AF790="Probabilidad",AF791="Impacto"),(AM789-(+AM789*AK791)),IF(AF791="Probabilidad",AM790,""))),"")</f>
        <v/>
      </c>
      <c r="AN791" s="155"/>
      <c r="AO791" s="155"/>
      <c r="AP791" s="155"/>
      <c r="AQ791" s="155"/>
      <c r="AR791" s="837"/>
      <c r="AS791" s="855"/>
      <c r="AT791" s="855"/>
      <c r="AU791" s="852"/>
      <c r="AV791" s="855"/>
      <c r="AW791" s="855"/>
      <c r="AX791" s="852"/>
      <c r="AY791" s="852"/>
      <c r="AZ791" s="852"/>
      <c r="BA791" s="798"/>
      <c r="BB791" s="130"/>
      <c r="BC791" s="130"/>
      <c r="BD791" s="150" t="str">
        <f t="shared" si="100"/>
        <v/>
      </c>
      <c r="BE791" s="156"/>
      <c r="BF791" s="156"/>
      <c r="BG791" s="156"/>
      <c r="BH791" s="156"/>
      <c r="BI791" s="131"/>
      <c r="BJ791" s="131"/>
      <c r="BK791" s="131"/>
      <c r="BL791" s="131"/>
      <c r="BM791" s="157"/>
      <c r="BN791" s="157"/>
      <c r="BO791" s="157"/>
      <c r="BP791" s="157"/>
      <c r="BQ791" s="158" t="str">
        <f t="shared" si="101"/>
        <v/>
      </c>
      <c r="BR791" s="762" t="str">
        <f t="shared" si="102"/>
        <v/>
      </c>
      <c r="BS791" s="819"/>
      <c r="BT791" s="868"/>
      <c r="BU791" s="868"/>
      <c r="BV791" s="871"/>
    </row>
    <row r="792" spans="1:74" x14ac:dyDescent="0.25">
      <c r="A792" s="1062"/>
      <c r="B792" s="928"/>
      <c r="C792" s="1179"/>
      <c r="D792" s="828"/>
      <c r="E792" s="831"/>
      <c r="F792" s="834"/>
      <c r="G792" s="868"/>
      <c r="H792" s="837"/>
      <c r="I792" s="798"/>
      <c r="J792" s="840"/>
      <c r="K792" s="843"/>
      <c r="L792" s="804"/>
      <c r="M792" s="874"/>
      <c r="N792" s="804"/>
      <c r="O792" s="804"/>
      <c r="P792" s="868"/>
      <c r="Q792" s="880"/>
      <c r="R792" s="798"/>
      <c r="S792" s="1365"/>
      <c r="T792" s="798"/>
      <c r="U792" s="1365"/>
      <c r="V792" s="798"/>
      <c r="W792" s="1365"/>
      <c r="X792" s="864"/>
      <c r="Y792" s="1365"/>
      <c r="Z792" s="1365"/>
      <c r="AA792" s="846"/>
      <c r="AB792" s="152">
        <v>5</v>
      </c>
      <c r="AC792" s="376"/>
      <c r="AD792" s="160"/>
      <c r="AE792" s="151"/>
      <c r="AF792" s="147" t="str">
        <f t="shared" si="96"/>
        <v/>
      </c>
      <c r="AG792" s="153"/>
      <c r="AH792" s="760" t="str">
        <f t="shared" si="97"/>
        <v/>
      </c>
      <c r="AI792" s="153"/>
      <c r="AJ792" s="760" t="str">
        <f t="shared" si="98"/>
        <v/>
      </c>
      <c r="AK792" s="149" t="str">
        <f t="shared" si="99"/>
        <v/>
      </c>
      <c r="AL792" s="154" t="str">
        <f>IFERROR(IF(AND(AF791="Probabilidad",AF792="Probabilidad"),(AL791-(+AL791*AK792)),IF(AND(AF791="Impacto",AF792="Probabilidad"),(AL790-(+AL790*AK792)),IF(AF792="Impacto",AL791,""))),"")</f>
        <v/>
      </c>
      <c r="AM792" s="154" t="str">
        <f>IFERROR(IF(AND(AF791="Impacto",AF792="Impacto"),(AM791-(+AM791*AK792)),IF(AND(AF791="Probabilidad",AF792="Impacto"),(AM790-(+AM790*AK792)),IF(AF792="Probabilidad",AM791,""))),"")</f>
        <v/>
      </c>
      <c r="AN792" s="155"/>
      <c r="AO792" s="155"/>
      <c r="AP792" s="155"/>
      <c r="AQ792" s="155"/>
      <c r="AR792" s="837"/>
      <c r="AS792" s="855"/>
      <c r="AT792" s="855"/>
      <c r="AU792" s="852"/>
      <c r="AV792" s="855"/>
      <c r="AW792" s="855"/>
      <c r="AX792" s="852"/>
      <c r="AY792" s="852"/>
      <c r="AZ792" s="852"/>
      <c r="BA792" s="798"/>
      <c r="BB792" s="130"/>
      <c r="BC792" s="130"/>
      <c r="BD792" s="150" t="str">
        <f t="shared" si="100"/>
        <v/>
      </c>
      <c r="BE792" s="156"/>
      <c r="BF792" s="156"/>
      <c r="BG792" s="156"/>
      <c r="BH792" s="156"/>
      <c r="BI792" s="131"/>
      <c r="BJ792" s="131"/>
      <c r="BK792" s="131"/>
      <c r="BL792" s="131"/>
      <c r="BM792" s="157"/>
      <c r="BN792" s="157"/>
      <c r="BO792" s="157"/>
      <c r="BP792" s="157"/>
      <c r="BQ792" s="158" t="str">
        <f t="shared" si="101"/>
        <v/>
      </c>
      <c r="BR792" s="762" t="str">
        <f t="shared" si="102"/>
        <v/>
      </c>
      <c r="BS792" s="819"/>
      <c r="BT792" s="868"/>
      <c r="BU792" s="868"/>
      <c r="BV792" s="871"/>
    </row>
    <row r="793" spans="1:74" ht="15.75" thickBot="1" x14ac:dyDescent="0.3">
      <c r="A793" s="1062"/>
      <c r="B793" s="928"/>
      <c r="C793" s="1179"/>
      <c r="D793" s="829"/>
      <c r="E793" s="832"/>
      <c r="F793" s="835"/>
      <c r="G793" s="869"/>
      <c r="H793" s="838"/>
      <c r="I793" s="799"/>
      <c r="J793" s="841"/>
      <c r="K793" s="844"/>
      <c r="L793" s="805"/>
      <c r="M793" s="875"/>
      <c r="N793" s="805"/>
      <c r="O793" s="805"/>
      <c r="P793" s="869"/>
      <c r="Q793" s="881"/>
      <c r="R793" s="799"/>
      <c r="S793" s="1366"/>
      <c r="T793" s="799"/>
      <c r="U793" s="1366"/>
      <c r="V793" s="799"/>
      <c r="W793" s="1366"/>
      <c r="X793" s="865"/>
      <c r="Y793" s="1366"/>
      <c r="Z793" s="1366"/>
      <c r="AA793" s="847"/>
      <c r="AB793" s="164">
        <v>6</v>
      </c>
      <c r="AC793" s="361"/>
      <c r="AD793" s="162"/>
      <c r="AE793" s="162"/>
      <c r="AF793" s="99" t="str">
        <f t="shared" si="96"/>
        <v/>
      </c>
      <c r="AG793" s="165"/>
      <c r="AH793" s="763" t="str">
        <f t="shared" si="97"/>
        <v/>
      </c>
      <c r="AI793" s="165"/>
      <c r="AJ793" s="763" t="str">
        <f t="shared" si="98"/>
        <v/>
      </c>
      <c r="AK793" s="166" t="str">
        <f t="shared" si="99"/>
        <v/>
      </c>
      <c r="AL793" s="154" t="str">
        <f>IFERROR(IF(AND(AF792="Probabilidad",AF793="Probabilidad"),(AL792-(+AL792*AK793)),IF(AND(AF792="Impacto",AF793="Probabilidad"),(AL791-(+AL791*AK793)),IF(AF793="Impacto",AL792,""))),"")</f>
        <v/>
      </c>
      <c r="AM793" s="154" t="str">
        <f>IFERROR(IF(AND(AF792="Impacto",AF793="Impacto"),(AM792-(+AM792*AK793)),IF(AND(AF792="Probabilidad",AF793="Impacto"),(AM791-(+AM791*AK793)),IF(AF793="Probabilidad",AM792,""))),"")</f>
        <v/>
      </c>
      <c r="AN793" s="127"/>
      <c r="AO793" s="52"/>
      <c r="AP793" s="52"/>
      <c r="AQ793" s="52"/>
      <c r="AR793" s="838"/>
      <c r="AS793" s="856"/>
      <c r="AT793" s="856"/>
      <c r="AU793" s="853"/>
      <c r="AV793" s="856"/>
      <c r="AW793" s="856"/>
      <c r="AX793" s="853"/>
      <c r="AY793" s="853"/>
      <c r="AZ793" s="853"/>
      <c r="BA793" s="799"/>
      <c r="BB793" s="167"/>
      <c r="BC793" s="167"/>
      <c r="BD793" s="161" t="str">
        <f t="shared" si="100"/>
        <v/>
      </c>
      <c r="BE793" s="168"/>
      <c r="BF793" s="168"/>
      <c r="BG793" s="168"/>
      <c r="BH793" s="168"/>
      <c r="BI793" s="169"/>
      <c r="BJ793" s="169"/>
      <c r="BK793" s="169"/>
      <c r="BL793" s="169"/>
      <c r="BM793" s="170"/>
      <c r="BN793" s="170"/>
      <c r="BO793" s="170"/>
      <c r="BP793" s="170"/>
      <c r="BQ793" s="171" t="str">
        <f t="shared" si="101"/>
        <v/>
      </c>
      <c r="BR793" s="764" t="str">
        <f t="shared" si="102"/>
        <v/>
      </c>
      <c r="BS793" s="820"/>
      <c r="BT793" s="869"/>
      <c r="BU793" s="869"/>
      <c r="BV793" s="872"/>
    </row>
    <row r="794" spans="1:74" ht="330" x14ac:dyDescent="0.25">
      <c r="A794" s="1062"/>
      <c r="B794" s="928"/>
      <c r="C794" s="1179"/>
      <c r="D794" s="827" t="s">
        <v>1533</v>
      </c>
      <c r="E794" s="830" t="s">
        <v>1187</v>
      </c>
      <c r="F794" s="833">
        <v>2</v>
      </c>
      <c r="G794" s="803" t="s">
        <v>2388</v>
      </c>
      <c r="H794" s="836" t="s">
        <v>1371</v>
      </c>
      <c r="I794" s="797" t="s">
        <v>1344</v>
      </c>
      <c r="J794" s="839" t="s">
        <v>3101</v>
      </c>
      <c r="K794" s="842" t="s">
        <v>324</v>
      </c>
      <c r="L794" s="803" t="s">
        <v>618</v>
      </c>
      <c r="M794" s="873" t="s">
        <v>1535</v>
      </c>
      <c r="N794" s="803" t="s">
        <v>2399</v>
      </c>
      <c r="O794" s="867" t="s">
        <v>2400</v>
      </c>
      <c r="P794" s="867" t="s">
        <v>609</v>
      </c>
      <c r="Q794" s="879" t="s">
        <v>609</v>
      </c>
      <c r="R794" s="797" t="s">
        <v>212</v>
      </c>
      <c r="S794" s="1364">
        <f>IF(R794="Muy Alta",100%,IF(R794="Alta",80%,IF(R794="Media",60%,IF(R794="Baja",40%,IF(R794="Muy Baja",20%,"")))))</f>
        <v>0.6</v>
      </c>
      <c r="T794" s="797" t="s">
        <v>253</v>
      </c>
      <c r="U794" s="1364">
        <f>IF(T794="Catastrófico",100%,IF(T794="Mayor",80%,IF(T794="Moderado",60%,IF(T794="Menor",40%,IF(T794="Leve",20%,"")))))</f>
        <v>0.4</v>
      </c>
      <c r="V794" s="797" t="s">
        <v>213</v>
      </c>
      <c r="W794" s="1364">
        <f>IF(V794="Catastrófico",100%,IF(V794="Mayor",80%,IF(V794="Moderado",60%,IF(V794="Menor",40%,IF(V794="Leve",20%,"")))))</f>
        <v>0.6</v>
      </c>
      <c r="X794" s="851" t="str">
        <f>IF(Y794=100%,"Catastrófico",IF(Y794=80%,"Mayor",IF(Y794=60%,"Moderado",IF(Y794=40%,"Menor",IF(Y794=20%,"Leve","")))))</f>
        <v>Moderado</v>
      </c>
      <c r="Y794" s="1364">
        <f>IF(AND(U794="",W794=""),"",MAX(U794,W794))</f>
        <v>0.6</v>
      </c>
      <c r="Z794" s="1364" t="str">
        <f>CONCATENATE(R794,X794)</f>
        <v>MediaModerado</v>
      </c>
      <c r="AA794" s="851" t="str">
        <f>IF(Z794="Muy AltaLeve","Alto",IF(Z794="Muy AltaMenor","Alto",IF(Z794="Muy AltaModerado","Alto",IF(Z794="Muy AltaMayor","Alto",IF(Z794="Muy AltaCatastrófico","Extremo",IF(Z794="AltaLeve","Moderado",IF(Z794="AltaMenor","Moderado",IF(Z794="AltaModerado","Alto",IF(Z794="AltaMayor","Alto",IF(Z794="AltaCatastrófico","Extremo",IF(Z794="MediaLeve","Moderado",IF(Z794="MediaMenor","Moderado",IF(Z794="MediaModerado","Moderado",IF(Z794="MediaMayor","Alto",IF(Z794="MediaCatastrófico","Extremo",IF(Z794="BajaLeve","Bajo",IF(Z794="BajaMenor","Moderado",IF(Z794="BajaModerado","Moderado",IF(Z794="BajaMayor","Alto",IF(Z794="BajaCatastrófico","Extremo",IF(Z794="Muy BajaLeve","Bajo",IF(Z794="Muy BajaMenor","Bajo",IF(Z794="Muy BajaModerado","Moderado",IF(Z794="Muy BajaMayor","Alto",IF(Z794="Muy BajaCatastrófico","Extremo","")))))))))))))))))))))))))</f>
        <v>Moderado</v>
      </c>
      <c r="AB794" s="377">
        <v>1</v>
      </c>
      <c r="AC794" s="796" t="s">
        <v>1709</v>
      </c>
      <c r="AD794" s="309">
        <v>2</v>
      </c>
      <c r="AE794" s="309" t="s">
        <v>1710</v>
      </c>
      <c r="AF794" s="100" t="str">
        <f t="shared" si="96"/>
        <v>Probabilidad</v>
      </c>
      <c r="AG794" s="10" t="s">
        <v>286</v>
      </c>
      <c r="AH794" s="759">
        <f t="shared" si="97"/>
        <v>0.15</v>
      </c>
      <c r="AI794" s="10" t="s">
        <v>217</v>
      </c>
      <c r="AJ794" s="759">
        <f t="shared" si="98"/>
        <v>0.15</v>
      </c>
      <c r="AK794" s="102">
        <f t="shared" si="99"/>
        <v>0.3</v>
      </c>
      <c r="AL794" s="101">
        <f>IFERROR(IF(AF794="Probabilidad",(S794-(+S794*AK794)),IF(AF794="Impacto",S794,"")),"")</f>
        <v>0.42</v>
      </c>
      <c r="AM794" s="101">
        <f>IFERROR(IF(AF794="Impacto",(Y794-(+Y794*AK794)),IF(AF794="Probabilidad",Y794,"")),"")</f>
        <v>0.6</v>
      </c>
      <c r="AN794" s="51" t="s">
        <v>952</v>
      </c>
      <c r="AO794" s="51" t="s">
        <v>247</v>
      </c>
      <c r="AP794" s="51" t="s">
        <v>243</v>
      </c>
      <c r="AQ794" s="51" t="s">
        <v>221</v>
      </c>
      <c r="AR794" s="866" t="s">
        <v>2391</v>
      </c>
      <c r="AS794" s="854">
        <f>S794</f>
        <v>0.6</v>
      </c>
      <c r="AT794" s="854">
        <f>IF(AL794="","",MIN(AL794:AL799))</f>
        <v>0.20579999999999998</v>
      </c>
      <c r="AU794" s="851" t="str">
        <f>IFERROR(IF(AT794="","",IF(AT794&lt;=0.2,"Muy Baja",IF(AT794&lt;=0.4,"Baja",IF(AT794&lt;=0.6,"Media",IF(AT794&lt;=0.8,"Alta","Muy Alta"))))),"")</f>
        <v>Baja</v>
      </c>
      <c r="AV794" s="854">
        <f>Y794</f>
        <v>0.6</v>
      </c>
      <c r="AW794" s="854">
        <f>IF(AM794="","",MIN(AM794:AM799))</f>
        <v>0.6</v>
      </c>
      <c r="AX794" s="851" t="str">
        <f>IFERROR(IF(AW794="","",IF(AW794&lt;=0.2,"Leve",IF(AW794&lt;=0.4,"Menor",IF(AW794&lt;=0.6,"Moderado",IF(AW794&lt;=0.8,"Mayor","Catastrófico"))))),"")</f>
        <v>Moderado</v>
      </c>
      <c r="AY794" s="851" t="str">
        <f>AA794</f>
        <v>Moderado</v>
      </c>
      <c r="AZ794" s="851" t="str">
        <f>IFERROR(IF(OR(AND(AU794="Muy Baja",AX794="Leve"),AND(AU794="Muy Baja",AX794="Menor"),AND(AU794="Baja",AX794="Leve")),"Bajo",IF(OR(AND(AU794="Muy baja",AX794="Moderado"),AND(AU794="Baja",AX794="Menor"),AND(AU794="Baja",AX794="Moderado"),AND(AU794="Media",AX794="Leve"),AND(AU794="Media",AX794="Menor"),AND(AU794="Media",AX794="Moderado"),AND(AU794="Alta",AX794="Leve"),AND(AU794="Alta",AX794="Menor")),"Moderado",IF(OR(AND(AU794="Muy Baja",AX794="Mayor"),AND(AU794="Baja",AX794="Mayor"),AND(AU794="Media",AX794="Mayor"),AND(AU794="Alta",AX794="Moderado"),AND(AU794="Alta",AX794="Mayor"),AND(AU794="Muy Alta",AX794="Leve"),AND(AU794="Muy Alta",AX794="Menor"),AND(AU794="Muy Alta",AX794="Moderado"),AND(AU794="Muy Alta",AX794="Mayor")),"Alto",IF(OR(AND(AU794="Muy Baja",AX794="Catastrófico"),AND(AU794="Baja",AX794="Catastrófico"),AND(AU794="Media",AX794="Catastrófico"),AND(AU794="Alta",AX794="Catastrófico"),AND(AU794="Muy Alta",AX794="Catastrófico")),"Extremo","")))),"")</f>
        <v>Moderado</v>
      </c>
      <c r="BA794" s="797" t="s">
        <v>223</v>
      </c>
      <c r="BB794" s="47" t="s">
        <v>2392</v>
      </c>
      <c r="BC794" s="47" t="s">
        <v>2393</v>
      </c>
      <c r="BD794" s="104">
        <f t="shared" si="100"/>
        <v>2</v>
      </c>
      <c r="BE794" s="9"/>
      <c r="BF794" s="9">
        <v>1</v>
      </c>
      <c r="BG794" s="9"/>
      <c r="BH794" s="9">
        <v>1</v>
      </c>
      <c r="BI794" s="47" t="s">
        <v>1162</v>
      </c>
      <c r="BJ794" s="47" t="s">
        <v>2394</v>
      </c>
      <c r="BK794" s="47" t="s">
        <v>2960</v>
      </c>
      <c r="BL794" s="47" t="s">
        <v>2961</v>
      </c>
      <c r="BM794" s="49">
        <v>1</v>
      </c>
      <c r="BN794" s="49"/>
      <c r="BO794" s="49"/>
      <c r="BP794" s="49"/>
      <c r="BQ794" s="105">
        <f t="shared" si="101"/>
        <v>1</v>
      </c>
      <c r="BR794" s="761">
        <f t="shared" si="102"/>
        <v>0.5</v>
      </c>
      <c r="BS794" s="818" t="s">
        <v>609</v>
      </c>
      <c r="BT794" s="867" t="s">
        <v>2962</v>
      </c>
      <c r="BU794" s="867" t="s">
        <v>2962</v>
      </c>
      <c r="BV794" s="870" t="s">
        <v>2963</v>
      </c>
    </row>
    <row r="795" spans="1:74" ht="409.5" x14ac:dyDescent="0.25">
      <c r="A795" s="1062"/>
      <c r="B795" s="928"/>
      <c r="C795" s="1179"/>
      <c r="D795" s="828"/>
      <c r="E795" s="831"/>
      <c r="F795" s="834"/>
      <c r="G795" s="804"/>
      <c r="H795" s="837"/>
      <c r="I795" s="798"/>
      <c r="J795" s="840"/>
      <c r="K795" s="843"/>
      <c r="L795" s="804"/>
      <c r="M795" s="874"/>
      <c r="N795" s="804"/>
      <c r="O795" s="868"/>
      <c r="P795" s="868"/>
      <c r="Q795" s="880"/>
      <c r="R795" s="798"/>
      <c r="S795" s="1365"/>
      <c r="T795" s="798"/>
      <c r="U795" s="1365"/>
      <c r="V795" s="798"/>
      <c r="W795" s="1365"/>
      <c r="X795" s="852"/>
      <c r="Y795" s="1365"/>
      <c r="Z795" s="1365"/>
      <c r="AA795" s="852"/>
      <c r="AB795" s="378">
        <v>2</v>
      </c>
      <c r="AC795" s="375" t="s">
        <v>2401</v>
      </c>
      <c r="AD795" s="132">
        <v>1</v>
      </c>
      <c r="AE795" s="132" t="s">
        <v>1793</v>
      </c>
      <c r="AF795" s="173" t="str">
        <f t="shared" si="96"/>
        <v>Probabilidad</v>
      </c>
      <c r="AG795" s="155" t="s">
        <v>286</v>
      </c>
      <c r="AH795" s="760">
        <f t="shared" si="97"/>
        <v>0.15</v>
      </c>
      <c r="AI795" s="155" t="s">
        <v>217</v>
      </c>
      <c r="AJ795" s="760">
        <f t="shared" si="98"/>
        <v>0.15</v>
      </c>
      <c r="AK795" s="149">
        <f t="shared" si="99"/>
        <v>0.3</v>
      </c>
      <c r="AL795" s="174">
        <f>IFERROR(IF(AND(AF794="Probabilidad",AF795="Probabilidad"),(AL794-(+AL794*AK795)),IF(AF795="Probabilidad",(S794-(+S794*AK795)),IF(AF795="Impacto",AL794,""))),"")</f>
        <v>0.29399999999999998</v>
      </c>
      <c r="AM795" s="174">
        <f>IFERROR(IF(AND(AF794="Impacto",AF795="Impacto"),(AM794-(+AM794*AK795)),IF(AF795="Impacto",(Y794-(+Y794*AK795)),IF(AF795="Probabilidad",AM794,""))),"")</f>
        <v>0.6</v>
      </c>
      <c r="AN795" s="155" t="s">
        <v>218</v>
      </c>
      <c r="AO795" s="155" t="s">
        <v>296</v>
      </c>
      <c r="AP795" s="155" t="s">
        <v>243</v>
      </c>
      <c r="AQ795" s="155" t="s">
        <v>221</v>
      </c>
      <c r="AR795" s="837"/>
      <c r="AS795" s="855"/>
      <c r="AT795" s="855"/>
      <c r="AU795" s="852"/>
      <c r="AV795" s="855"/>
      <c r="AW795" s="855"/>
      <c r="AX795" s="852"/>
      <c r="AY795" s="852"/>
      <c r="AZ795" s="852"/>
      <c r="BA795" s="798"/>
      <c r="BB795" s="131" t="s">
        <v>2395</v>
      </c>
      <c r="BC795" s="131" t="s">
        <v>2396</v>
      </c>
      <c r="BD795" s="175">
        <f t="shared" si="100"/>
        <v>1</v>
      </c>
      <c r="BE795" s="151"/>
      <c r="BF795" s="151"/>
      <c r="BG795" s="151">
        <v>1</v>
      </c>
      <c r="BH795" s="151"/>
      <c r="BI795" s="131" t="s">
        <v>1162</v>
      </c>
      <c r="BJ795" s="131" t="s">
        <v>2394</v>
      </c>
      <c r="BK795" s="131" t="s">
        <v>2968</v>
      </c>
      <c r="BL795" s="131" t="s">
        <v>2965</v>
      </c>
      <c r="BM795" s="157">
        <v>1</v>
      </c>
      <c r="BN795" s="157"/>
      <c r="BO795" s="157"/>
      <c r="BP795" s="157"/>
      <c r="BQ795" s="158">
        <f t="shared" si="101"/>
        <v>1</v>
      </c>
      <c r="BR795" s="762">
        <f t="shared" si="102"/>
        <v>1</v>
      </c>
      <c r="BS795" s="819"/>
      <c r="BT795" s="868"/>
      <c r="BU795" s="868"/>
      <c r="BV795" s="871"/>
    </row>
    <row r="796" spans="1:74" ht="409.5" x14ac:dyDescent="0.25">
      <c r="A796" s="1062"/>
      <c r="B796" s="928"/>
      <c r="C796" s="1179"/>
      <c r="D796" s="828"/>
      <c r="E796" s="831"/>
      <c r="F796" s="834"/>
      <c r="G796" s="804"/>
      <c r="H796" s="837"/>
      <c r="I796" s="798"/>
      <c r="J796" s="840"/>
      <c r="K796" s="843"/>
      <c r="L796" s="804"/>
      <c r="M796" s="874"/>
      <c r="N796" s="804"/>
      <c r="O796" s="868"/>
      <c r="P796" s="868"/>
      <c r="Q796" s="880"/>
      <c r="R796" s="798"/>
      <c r="S796" s="1365"/>
      <c r="T796" s="798"/>
      <c r="U796" s="1365"/>
      <c r="V796" s="798"/>
      <c r="W796" s="1365"/>
      <c r="X796" s="852"/>
      <c r="Y796" s="1365"/>
      <c r="Z796" s="1365"/>
      <c r="AA796" s="852"/>
      <c r="AB796" s="378">
        <v>3</v>
      </c>
      <c r="AC796" s="375" t="s">
        <v>2183</v>
      </c>
      <c r="AD796" s="132">
        <v>2</v>
      </c>
      <c r="AE796" s="132" t="s">
        <v>1690</v>
      </c>
      <c r="AF796" s="147" t="str">
        <f t="shared" si="96"/>
        <v>Probabilidad</v>
      </c>
      <c r="AG796" s="153" t="s">
        <v>286</v>
      </c>
      <c r="AH796" s="760">
        <f t="shared" si="97"/>
        <v>0.15</v>
      </c>
      <c r="AI796" s="153" t="s">
        <v>217</v>
      </c>
      <c r="AJ796" s="760">
        <f t="shared" si="98"/>
        <v>0.15</v>
      </c>
      <c r="AK796" s="149">
        <f t="shared" si="99"/>
        <v>0.3</v>
      </c>
      <c r="AL796" s="154">
        <f>IFERROR(IF(AND(AF795="Probabilidad",AF796="Probabilidad"),(AL795-(+AL795*AK796)),IF(AND(AF795="Impacto",AF796="Probabilidad"),(AL794-(+AL794*AK796)),IF(AF796="Impacto",AL795,""))),"")</f>
        <v>0.20579999999999998</v>
      </c>
      <c r="AM796" s="154">
        <f>IFERROR(IF(AND(AF795="Impacto",AF796="Impacto"),(AM795-(+AM795*AK796)),IF(AND(AF795="Probabilidad",AF796="Impacto"),(AM794-(+AM794*AK796)),IF(AF796="Probabilidad",AM795,""))),"")</f>
        <v>0.6</v>
      </c>
      <c r="AN796" s="155" t="s">
        <v>952</v>
      </c>
      <c r="AO796" s="155" t="s">
        <v>296</v>
      </c>
      <c r="AP796" s="155" t="s">
        <v>243</v>
      </c>
      <c r="AQ796" s="155" t="s">
        <v>221</v>
      </c>
      <c r="AR796" s="837"/>
      <c r="AS796" s="855"/>
      <c r="AT796" s="855"/>
      <c r="AU796" s="852"/>
      <c r="AV796" s="855"/>
      <c r="AW796" s="855"/>
      <c r="AX796" s="852"/>
      <c r="AY796" s="852"/>
      <c r="AZ796" s="852"/>
      <c r="BA796" s="798"/>
      <c r="BB796" s="131" t="s">
        <v>2397</v>
      </c>
      <c r="BC796" s="131" t="s">
        <v>2398</v>
      </c>
      <c r="BD796" s="175">
        <f t="shared" si="100"/>
        <v>12</v>
      </c>
      <c r="BE796" s="151">
        <v>3</v>
      </c>
      <c r="BF796" s="151">
        <v>3</v>
      </c>
      <c r="BG796" s="151">
        <v>3</v>
      </c>
      <c r="BH796" s="151">
        <v>3</v>
      </c>
      <c r="BI796" s="131" t="s">
        <v>1162</v>
      </c>
      <c r="BJ796" s="131" t="s">
        <v>2394</v>
      </c>
      <c r="BK796" s="131" t="s">
        <v>2966</v>
      </c>
      <c r="BL796" s="131" t="s">
        <v>2967</v>
      </c>
      <c r="BM796" s="157">
        <v>3</v>
      </c>
      <c r="BN796" s="157"/>
      <c r="BO796" s="157"/>
      <c r="BP796" s="157"/>
      <c r="BQ796" s="158">
        <f t="shared" si="101"/>
        <v>3</v>
      </c>
      <c r="BR796" s="762">
        <f t="shared" si="102"/>
        <v>0.25</v>
      </c>
      <c r="BS796" s="819"/>
      <c r="BT796" s="868"/>
      <c r="BU796" s="868"/>
      <c r="BV796" s="871"/>
    </row>
    <row r="797" spans="1:74" x14ac:dyDescent="0.25">
      <c r="A797" s="1062"/>
      <c r="B797" s="928"/>
      <c r="C797" s="1179"/>
      <c r="D797" s="828"/>
      <c r="E797" s="831"/>
      <c r="F797" s="834"/>
      <c r="G797" s="804"/>
      <c r="H797" s="837"/>
      <c r="I797" s="798"/>
      <c r="J797" s="840"/>
      <c r="K797" s="843"/>
      <c r="L797" s="804"/>
      <c r="M797" s="874"/>
      <c r="N797" s="804"/>
      <c r="O797" s="868"/>
      <c r="P797" s="868"/>
      <c r="Q797" s="880"/>
      <c r="R797" s="798"/>
      <c r="S797" s="1365"/>
      <c r="T797" s="798"/>
      <c r="U797" s="1365"/>
      <c r="V797" s="798"/>
      <c r="W797" s="1365"/>
      <c r="X797" s="852"/>
      <c r="Y797" s="1365"/>
      <c r="Z797" s="1365"/>
      <c r="AA797" s="852"/>
      <c r="AB797" s="378">
        <v>4</v>
      </c>
      <c r="AC797" s="375"/>
      <c r="AD797" s="132"/>
      <c r="AE797" s="132"/>
      <c r="AF797" s="147" t="str">
        <f t="shared" si="96"/>
        <v/>
      </c>
      <c r="AG797" s="153"/>
      <c r="AH797" s="760" t="str">
        <f t="shared" si="97"/>
        <v/>
      </c>
      <c r="AI797" s="153"/>
      <c r="AJ797" s="760" t="str">
        <f t="shared" si="98"/>
        <v/>
      </c>
      <c r="AK797" s="149" t="str">
        <f t="shared" si="99"/>
        <v/>
      </c>
      <c r="AL797" s="154" t="str">
        <f>IFERROR(IF(AND(AF796="Probabilidad",AF797="Probabilidad"),(AL796-(+AL796*AK797)),IF(AND(AF796="Impacto",AF797="Probabilidad"),(AL795-(+AL795*AK797)),IF(AF797="Impacto",AL796,""))),"")</f>
        <v/>
      </c>
      <c r="AM797" s="154" t="str">
        <f>IFERROR(IF(AND(AF796="Impacto",AF797="Impacto"),(AM796-(+AM796*AK797)),IF(AND(AF796="Probabilidad",AF797="Impacto"),(AM795-(+AM795*AK797)),IF(AF797="Probabilidad",AM796,""))),"")</f>
        <v/>
      </c>
      <c r="AN797" s="155"/>
      <c r="AO797" s="155"/>
      <c r="AP797" s="155"/>
      <c r="AQ797" s="155"/>
      <c r="AR797" s="837"/>
      <c r="AS797" s="855"/>
      <c r="AT797" s="855"/>
      <c r="AU797" s="852"/>
      <c r="AV797" s="855"/>
      <c r="AW797" s="855"/>
      <c r="AX797" s="852"/>
      <c r="AY797" s="852"/>
      <c r="AZ797" s="852"/>
      <c r="BA797" s="798"/>
      <c r="BB797" s="131"/>
      <c r="BC797" s="131"/>
      <c r="BD797" s="175" t="str">
        <f t="shared" si="100"/>
        <v/>
      </c>
      <c r="BE797" s="151"/>
      <c r="BF797" s="151"/>
      <c r="BG797" s="151"/>
      <c r="BH797" s="151"/>
      <c r="BI797" s="131"/>
      <c r="BJ797" s="131"/>
      <c r="BK797" s="131"/>
      <c r="BL797" s="131"/>
      <c r="BM797" s="157"/>
      <c r="BN797" s="157"/>
      <c r="BO797" s="157"/>
      <c r="BP797" s="157"/>
      <c r="BQ797" s="158" t="str">
        <f t="shared" si="101"/>
        <v/>
      </c>
      <c r="BR797" s="762" t="str">
        <f t="shared" si="102"/>
        <v/>
      </c>
      <c r="BS797" s="819"/>
      <c r="BT797" s="868"/>
      <c r="BU797" s="868"/>
      <c r="BV797" s="871"/>
    </row>
    <row r="798" spans="1:74" x14ac:dyDescent="0.25">
      <c r="A798" s="1062"/>
      <c r="B798" s="928"/>
      <c r="C798" s="1179"/>
      <c r="D798" s="828"/>
      <c r="E798" s="831"/>
      <c r="F798" s="834"/>
      <c r="G798" s="804"/>
      <c r="H798" s="837"/>
      <c r="I798" s="798"/>
      <c r="J798" s="840"/>
      <c r="K798" s="843"/>
      <c r="L798" s="804"/>
      <c r="M798" s="874"/>
      <c r="N798" s="804"/>
      <c r="O798" s="868"/>
      <c r="P798" s="868"/>
      <c r="Q798" s="880"/>
      <c r="R798" s="798"/>
      <c r="S798" s="1365"/>
      <c r="T798" s="798"/>
      <c r="U798" s="1365"/>
      <c r="V798" s="798"/>
      <c r="W798" s="1365"/>
      <c r="X798" s="852"/>
      <c r="Y798" s="1365"/>
      <c r="Z798" s="1365"/>
      <c r="AA798" s="852"/>
      <c r="AB798" s="378">
        <v>5</v>
      </c>
      <c r="AC798" s="375"/>
      <c r="AD798" s="132"/>
      <c r="AE798" s="132"/>
      <c r="AF798" s="147" t="str">
        <f t="shared" si="96"/>
        <v/>
      </c>
      <c r="AG798" s="153"/>
      <c r="AH798" s="760" t="str">
        <f t="shared" si="97"/>
        <v/>
      </c>
      <c r="AI798" s="153"/>
      <c r="AJ798" s="760" t="str">
        <f t="shared" si="98"/>
        <v/>
      </c>
      <c r="AK798" s="149" t="str">
        <f t="shared" si="99"/>
        <v/>
      </c>
      <c r="AL798" s="154" t="str">
        <f>IFERROR(IF(AND(AF797="Probabilidad",AF798="Probabilidad"),(AL797-(+AL797*AK798)),IF(AND(AF797="Impacto",AF798="Probabilidad"),(AL796-(+AL796*AK798)),IF(AF798="Impacto",AL797,""))),"")</f>
        <v/>
      </c>
      <c r="AM798" s="154" t="str">
        <f>IFERROR(IF(AND(AF797="Impacto",AF798="Impacto"),(AM797-(+AM797*AK798)),IF(AND(AF797="Probabilidad",AF798="Impacto"),(AM796-(+AM796*AK798)),IF(AF798="Probabilidad",AM797,""))),"")</f>
        <v/>
      </c>
      <c r="AN798" s="155"/>
      <c r="AO798" s="155"/>
      <c r="AP798" s="155"/>
      <c r="AQ798" s="155"/>
      <c r="AR798" s="837"/>
      <c r="AS798" s="855"/>
      <c r="AT798" s="855"/>
      <c r="AU798" s="852"/>
      <c r="AV798" s="855"/>
      <c r="AW798" s="855"/>
      <c r="AX798" s="852"/>
      <c r="AY798" s="852"/>
      <c r="AZ798" s="852"/>
      <c r="BA798" s="798"/>
      <c r="BB798" s="131"/>
      <c r="BC798" s="131"/>
      <c r="BD798" s="175" t="str">
        <f t="shared" si="100"/>
        <v/>
      </c>
      <c r="BE798" s="151"/>
      <c r="BF798" s="151"/>
      <c r="BG798" s="151"/>
      <c r="BH798" s="151"/>
      <c r="BI798" s="131"/>
      <c r="BJ798" s="131"/>
      <c r="BK798" s="131"/>
      <c r="BL798" s="131"/>
      <c r="BM798" s="157"/>
      <c r="BN798" s="157"/>
      <c r="BO798" s="157"/>
      <c r="BP798" s="157"/>
      <c r="BQ798" s="158" t="str">
        <f t="shared" si="101"/>
        <v/>
      </c>
      <c r="BR798" s="762" t="str">
        <f t="shared" si="102"/>
        <v/>
      </c>
      <c r="BS798" s="819"/>
      <c r="BT798" s="868"/>
      <c r="BU798" s="868"/>
      <c r="BV798" s="871"/>
    </row>
    <row r="799" spans="1:74" ht="15.75" thickBot="1" x14ac:dyDescent="0.3">
      <c r="A799" s="1062"/>
      <c r="B799" s="928"/>
      <c r="C799" s="1179"/>
      <c r="D799" s="829"/>
      <c r="E799" s="832"/>
      <c r="F799" s="835"/>
      <c r="G799" s="805"/>
      <c r="H799" s="838"/>
      <c r="I799" s="799"/>
      <c r="J799" s="841"/>
      <c r="K799" s="844"/>
      <c r="L799" s="805"/>
      <c r="M799" s="875"/>
      <c r="N799" s="805"/>
      <c r="O799" s="869"/>
      <c r="P799" s="869"/>
      <c r="Q799" s="881"/>
      <c r="R799" s="799"/>
      <c r="S799" s="1366"/>
      <c r="T799" s="799"/>
      <c r="U799" s="1366"/>
      <c r="V799" s="799"/>
      <c r="W799" s="1366"/>
      <c r="X799" s="853"/>
      <c r="Y799" s="1366"/>
      <c r="Z799" s="1366"/>
      <c r="AA799" s="853"/>
      <c r="AB799" s="379">
        <v>6</v>
      </c>
      <c r="AC799" s="230"/>
      <c r="AD799" s="305"/>
      <c r="AE799" s="305"/>
      <c r="AF799" s="177" t="str">
        <f t="shared" si="96"/>
        <v/>
      </c>
      <c r="AG799" s="165"/>
      <c r="AH799" s="763" t="str">
        <f t="shared" si="97"/>
        <v/>
      </c>
      <c r="AI799" s="165"/>
      <c r="AJ799" s="763" t="str">
        <f t="shared" si="98"/>
        <v/>
      </c>
      <c r="AK799" s="166" t="str">
        <f t="shared" si="99"/>
        <v/>
      </c>
      <c r="AL799" s="154" t="str">
        <f>IFERROR(IF(AND(AF798="Probabilidad",AF799="Probabilidad"),(AL798-(+AL798*AK799)),IF(AND(AF798="Impacto",AF799="Probabilidad"),(AL797-(+AL797*AK799)),IF(AF799="Impacto",AL798,""))),"")</f>
        <v/>
      </c>
      <c r="AM799" s="154" t="str">
        <f>IFERROR(IF(AND(AF798="Impacto",AF799="Impacto"),(AM798-(+AM798*AK799)),IF(AND(AF798="Probabilidad",AF799="Impacto"),(AM797-(+AM797*AK799)),IF(AF799="Probabilidad",AM798,""))),"")</f>
        <v/>
      </c>
      <c r="AN799" s="52"/>
      <c r="AO799" s="52"/>
      <c r="AP799" s="52"/>
      <c r="AQ799" s="52"/>
      <c r="AR799" s="838"/>
      <c r="AS799" s="856"/>
      <c r="AT799" s="856"/>
      <c r="AU799" s="853"/>
      <c r="AV799" s="856"/>
      <c r="AW799" s="856"/>
      <c r="AX799" s="853"/>
      <c r="AY799" s="853"/>
      <c r="AZ799" s="853"/>
      <c r="BA799" s="799"/>
      <c r="BB799" s="169"/>
      <c r="BC799" s="169"/>
      <c r="BD799" s="178" t="str">
        <f t="shared" si="100"/>
        <v/>
      </c>
      <c r="BE799" s="162"/>
      <c r="BF799" s="162"/>
      <c r="BG799" s="162"/>
      <c r="BH799" s="162"/>
      <c r="BI799" s="169"/>
      <c r="BJ799" s="169"/>
      <c r="BK799" s="169"/>
      <c r="BL799" s="169"/>
      <c r="BM799" s="170"/>
      <c r="BN799" s="170"/>
      <c r="BO799" s="170"/>
      <c r="BP799" s="170"/>
      <c r="BQ799" s="171" t="str">
        <f t="shared" si="101"/>
        <v/>
      </c>
      <c r="BR799" s="764" t="str">
        <f t="shared" si="102"/>
        <v/>
      </c>
      <c r="BS799" s="820"/>
      <c r="BT799" s="869"/>
      <c r="BU799" s="869"/>
      <c r="BV799" s="872"/>
    </row>
    <row r="800" spans="1:74" ht="330" x14ac:dyDescent="0.25">
      <c r="A800" s="1062"/>
      <c r="B800" s="928"/>
      <c r="C800" s="1179"/>
      <c r="D800" s="827" t="s">
        <v>1533</v>
      </c>
      <c r="E800" s="830" t="s">
        <v>1187</v>
      </c>
      <c r="F800" s="833">
        <v>3</v>
      </c>
      <c r="G800" s="803" t="s">
        <v>2402</v>
      </c>
      <c r="H800" s="836" t="s">
        <v>1371</v>
      </c>
      <c r="I800" s="797" t="s">
        <v>1347</v>
      </c>
      <c r="J800" s="839" t="s">
        <v>3102</v>
      </c>
      <c r="K800" s="842" t="s">
        <v>324</v>
      </c>
      <c r="L800" s="803" t="s">
        <v>618</v>
      </c>
      <c r="M800" s="873" t="s">
        <v>1535</v>
      </c>
      <c r="N800" s="803" t="s">
        <v>2185</v>
      </c>
      <c r="O800" s="803" t="s">
        <v>1926</v>
      </c>
      <c r="P800" s="867" t="s">
        <v>609</v>
      </c>
      <c r="Q800" s="879" t="s">
        <v>609</v>
      </c>
      <c r="R800" s="797" t="s">
        <v>212</v>
      </c>
      <c r="S800" s="1364">
        <f>IF(R800="Muy Alta",100%,IF(R800="Alta",80%,IF(R800="Media",60%,IF(R800="Baja",40%,IF(R800="Muy Baja",20%,"")))))</f>
        <v>0.6</v>
      </c>
      <c r="T800" s="797" t="s">
        <v>253</v>
      </c>
      <c r="U800" s="1364">
        <f>IF(T800="Catastrófico",100%,IF(T800="Mayor",80%,IF(T800="Moderado",60%,IF(T800="Menor",40%,IF(T800="Leve",20%,"")))))</f>
        <v>0.4</v>
      </c>
      <c r="V800" s="797" t="s">
        <v>253</v>
      </c>
      <c r="W800" s="1364">
        <f>IF(V800="Catastrófico",100%,IF(V800="Mayor",80%,IF(V800="Moderado",60%,IF(V800="Menor",40%,IF(V800="Leve",20%,"")))))</f>
        <v>0.4</v>
      </c>
      <c r="X800" s="863" t="str">
        <f>IF(Y800=100%,"Catastrófico",IF(Y800=80%,"Mayor",IF(Y800=60%,"Moderado",IF(Y800=40%,"Menor",IF(Y800=20%,"Leve","")))))</f>
        <v>Menor</v>
      </c>
      <c r="Y800" s="1364">
        <f>IF(AND(U800="",W800=""),"",MAX(U800,W800))</f>
        <v>0.4</v>
      </c>
      <c r="Z800" s="1364" t="str">
        <f>CONCATENATE(R800,X800)</f>
        <v>MediaMenor</v>
      </c>
      <c r="AA800" s="851" t="str">
        <f>IF(Z800="Muy AltaLeve","Alto",IF(Z800="Muy AltaMenor","Alto",IF(Z800="Muy AltaModerado","Alto",IF(Z800="Muy AltaMayor","Alto",IF(Z800="Muy AltaCatastrófico","Extremo",IF(Z800="AltaLeve","Moderado",IF(Z800="AltaMenor","Moderado",IF(Z800="AltaModerado","Alto",IF(Z800="AltaMayor","Alto",IF(Z800="AltaCatastrófico","Extremo",IF(Z800="MediaLeve","Moderado",IF(Z800="MediaMenor","Moderado",IF(Z800="MediaModerado","Moderado",IF(Z800="MediaMayor","Alto",IF(Z800="MediaCatastrófico","Extremo",IF(Z800="BajaLeve","Bajo",IF(Z800="BajaMenor","Moderado",IF(Z800="BajaModerado","Moderado",IF(Z800="BajaMayor","Alto",IF(Z800="BajaCatastrófico","Extremo",IF(Z800="Muy BajaLeve","Bajo",IF(Z800="Muy BajaMenor","Bajo",IF(Z800="Muy BajaModerado","Moderado",IF(Z800="Muy BajaMayor","Alto",IF(Z800="Muy BajaCatastrófico","Extremo","")))))))))))))))))))))))))</f>
        <v>Moderado</v>
      </c>
      <c r="AB800" s="98">
        <v>1</v>
      </c>
      <c r="AC800" s="375" t="s">
        <v>2390</v>
      </c>
      <c r="AD800" s="233">
        <v>1.2</v>
      </c>
      <c r="AE800" s="13" t="s">
        <v>1793</v>
      </c>
      <c r="AF800" s="100" t="str">
        <f t="shared" si="96"/>
        <v>Probabilidad</v>
      </c>
      <c r="AG800" s="10" t="s">
        <v>216</v>
      </c>
      <c r="AH800" s="759">
        <f t="shared" si="97"/>
        <v>0.25</v>
      </c>
      <c r="AI800" s="10" t="s">
        <v>217</v>
      </c>
      <c r="AJ800" s="759">
        <f t="shared" si="98"/>
        <v>0.15</v>
      </c>
      <c r="AK800" s="102">
        <f t="shared" si="99"/>
        <v>0.4</v>
      </c>
      <c r="AL800" s="101">
        <f>IFERROR(IF(AF800="Probabilidad",(S800-(+S800*AK800)),IF(AF800="Impacto",S800,"")),"")</f>
        <v>0.36</v>
      </c>
      <c r="AM800" s="101">
        <f>IFERROR(IF(AF800="Impacto",(Y800-(+Y800*AK800)),IF(AF800="Probabilidad",Y800,"")),"")</f>
        <v>0.4</v>
      </c>
      <c r="AN800" s="51" t="s">
        <v>218</v>
      </c>
      <c r="AO800" s="51" t="s">
        <v>296</v>
      </c>
      <c r="AP800" s="51" t="s">
        <v>243</v>
      </c>
      <c r="AQ800" s="51" t="s">
        <v>221</v>
      </c>
      <c r="AR800" s="866" t="s">
        <v>2391</v>
      </c>
      <c r="AS800" s="854">
        <f>S800</f>
        <v>0.6</v>
      </c>
      <c r="AT800" s="854">
        <f>IF(AL800="","",MIN(AL800:AL805))</f>
        <v>0.252</v>
      </c>
      <c r="AU800" s="851" t="str">
        <f>IFERROR(IF(AT800="","",IF(AT800&lt;=0.2,"Muy Baja",IF(AT800&lt;=0.4,"Baja",IF(AT800&lt;=0.6,"Media",IF(AT800&lt;=0.8,"Alta","Muy Alta"))))),"")</f>
        <v>Baja</v>
      </c>
      <c r="AV800" s="854">
        <f>Y800</f>
        <v>0.4</v>
      </c>
      <c r="AW800" s="854">
        <f>IF(AM800="","",MIN(AM800:AM805))</f>
        <v>0.30000000000000004</v>
      </c>
      <c r="AX800" s="851" t="str">
        <f>IFERROR(IF(AW800="","",IF(AW800&lt;=0.2,"Leve",IF(AW800&lt;=0.4,"Menor",IF(AW800&lt;=0.6,"Moderado",IF(AW800&lt;=0.8,"Mayor","Catastrófico"))))),"")</f>
        <v>Menor</v>
      </c>
      <c r="AY800" s="851" t="str">
        <f>AA800</f>
        <v>Moderado</v>
      </c>
      <c r="AZ800" s="851" t="str">
        <f>IFERROR(IF(OR(AND(AU800="Muy Baja",AX800="Leve"),AND(AU800="Muy Baja",AX800="Menor"),AND(AU800="Baja",AX800="Leve")),"Bajo",IF(OR(AND(AU800="Muy baja",AX800="Moderado"),AND(AU800="Baja",AX800="Menor"),AND(AU800="Baja",AX800="Moderado"),AND(AU800="Media",AX800="Leve"),AND(AU800="Media",AX800="Menor"),AND(AU800="Media",AX800="Moderado"),AND(AU800="Alta",AX800="Leve"),AND(AU800="Alta",AX800="Menor")),"Moderado",IF(OR(AND(AU800="Muy Baja",AX800="Mayor"),AND(AU800="Baja",AX800="Mayor"),AND(AU800="Media",AX800="Mayor"),AND(AU800="Alta",AX800="Moderado"),AND(AU800="Alta",AX800="Mayor"),AND(AU800="Muy Alta",AX800="Leve"),AND(AU800="Muy Alta",AX800="Menor"),AND(AU800="Muy Alta",AX800="Moderado"),AND(AU800="Muy Alta",AX800="Mayor")),"Alto",IF(OR(AND(AU800="Muy Baja",AX800="Catastrófico"),AND(AU800="Baja",AX800="Catastrófico"),AND(AU800="Media",AX800="Catastrófico"),AND(AU800="Alta",AX800="Catastrófico"),AND(AU800="Muy Alta",AX800="Catastrófico")),"Extremo","")))),"")</f>
        <v>Moderado</v>
      </c>
      <c r="BA800" s="797" t="s">
        <v>223</v>
      </c>
      <c r="BB800" s="47" t="s">
        <v>2403</v>
      </c>
      <c r="BC800" s="47" t="s">
        <v>2393</v>
      </c>
      <c r="BD800" s="104">
        <f t="shared" si="100"/>
        <v>2</v>
      </c>
      <c r="BE800" s="9"/>
      <c r="BF800" s="9">
        <v>1</v>
      </c>
      <c r="BG800" s="9"/>
      <c r="BH800" s="9">
        <v>1</v>
      </c>
      <c r="BI800" s="47" t="s">
        <v>1162</v>
      </c>
      <c r="BJ800" s="47" t="s">
        <v>2394</v>
      </c>
      <c r="BK800" s="47" t="s">
        <v>2960</v>
      </c>
      <c r="BL800" s="47" t="s">
        <v>2961</v>
      </c>
      <c r="BM800" s="49">
        <v>1</v>
      </c>
      <c r="BN800" s="49"/>
      <c r="BO800" s="49"/>
      <c r="BP800" s="49"/>
      <c r="BQ800" s="105">
        <f t="shared" si="101"/>
        <v>1</v>
      </c>
      <c r="BR800" s="761">
        <f t="shared" si="102"/>
        <v>0.5</v>
      </c>
      <c r="BS800" s="818" t="s">
        <v>609</v>
      </c>
      <c r="BT800" s="867" t="s">
        <v>2962</v>
      </c>
      <c r="BU800" s="867" t="s">
        <v>2962</v>
      </c>
      <c r="BV800" s="870" t="s">
        <v>2963</v>
      </c>
    </row>
    <row r="801" spans="1:74" ht="409.5" x14ac:dyDescent="0.25">
      <c r="A801" s="1062"/>
      <c r="B801" s="928"/>
      <c r="C801" s="1179"/>
      <c r="D801" s="828"/>
      <c r="E801" s="831"/>
      <c r="F801" s="834"/>
      <c r="G801" s="804"/>
      <c r="H801" s="837"/>
      <c r="I801" s="798"/>
      <c r="J801" s="840"/>
      <c r="K801" s="843"/>
      <c r="L801" s="804"/>
      <c r="M801" s="874"/>
      <c r="N801" s="804"/>
      <c r="O801" s="804"/>
      <c r="P801" s="868"/>
      <c r="Q801" s="880"/>
      <c r="R801" s="798"/>
      <c r="S801" s="1365"/>
      <c r="T801" s="798"/>
      <c r="U801" s="1365"/>
      <c r="V801" s="798"/>
      <c r="W801" s="1365"/>
      <c r="X801" s="864"/>
      <c r="Y801" s="1365"/>
      <c r="Z801" s="1365"/>
      <c r="AA801" s="852"/>
      <c r="AB801" s="152">
        <v>2</v>
      </c>
      <c r="AC801" s="375" t="s">
        <v>2192</v>
      </c>
      <c r="AD801" s="180">
        <v>2</v>
      </c>
      <c r="AE801" s="151" t="s">
        <v>2193</v>
      </c>
      <c r="AF801" s="147" t="str">
        <f t="shared" si="96"/>
        <v>Impacto</v>
      </c>
      <c r="AG801" s="153" t="s">
        <v>267</v>
      </c>
      <c r="AH801" s="760">
        <f t="shared" si="97"/>
        <v>0.1</v>
      </c>
      <c r="AI801" s="153" t="s">
        <v>217</v>
      </c>
      <c r="AJ801" s="760">
        <f t="shared" si="98"/>
        <v>0.15</v>
      </c>
      <c r="AK801" s="149">
        <f t="shared" si="99"/>
        <v>0.25</v>
      </c>
      <c r="AL801" s="154">
        <f>IFERROR(IF(AND(AF800="Probabilidad",AF801="Probabilidad"),(AL800-(+AL800*AK801)),IF(AF801="Probabilidad",(S800-(+S800*AK801)),IF(AF801="Impacto",AL800,""))),"")</f>
        <v>0.36</v>
      </c>
      <c r="AM801" s="154">
        <f>IFERROR(IF(AND(AF800="Impacto",AF801="Impacto"),(AM800-(+AM800*AK801)),IF(AF801="Impacto",(Y800-(+Y800*AK801)),IF(AF801="Probabilidad",AM800,""))),"")</f>
        <v>0.30000000000000004</v>
      </c>
      <c r="AN801" s="155" t="s">
        <v>218</v>
      </c>
      <c r="AO801" s="155" t="s">
        <v>296</v>
      </c>
      <c r="AP801" s="155" t="s">
        <v>243</v>
      </c>
      <c r="AQ801" s="155" t="s">
        <v>221</v>
      </c>
      <c r="AR801" s="837"/>
      <c r="AS801" s="855"/>
      <c r="AT801" s="855"/>
      <c r="AU801" s="852"/>
      <c r="AV801" s="855"/>
      <c r="AW801" s="855"/>
      <c r="AX801" s="852"/>
      <c r="AY801" s="852"/>
      <c r="AZ801" s="852"/>
      <c r="BA801" s="798"/>
      <c r="BB801" s="131" t="s">
        <v>2395</v>
      </c>
      <c r="BC801" s="131" t="s">
        <v>2396</v>
      </c>
      <c r="BD801" s="175">
        <f t="shared" si="100"/>
        <v>1</v>
      </c>
      <c r="BE801" s="151"/>
      <c r="BF801" s="151"/>
      <c r="BG801" s="151">
        <v>1</v>
      </c>
      <c r="BH801" s="151"/>
      <c r="BI801" s="131" t="s">
        <v>1162</v>
      </c>
      <c r="BJ801" s="131" t="s">
        <v>2394</v>
      </c>
      <c r="BK801" s="131" t="s">
        <v>2968</v>
      </c>
      <c r="BL801" s="131" t="s">
        <v>2965</v>
      </c>
      <c r="BM801" s="157">
        <v>1</v>
      </c>
      <c r="BN801" s="157"/>
      <c r="BO801" s="157"/>
      <c r="BP801" s="157"/>
      <c r="BQ801" s="158">
        <f t="shared" si="101"/>
        <v>1</v>
      </c>
      <c r="BR801" s="762">
        <f t="shared" si="102"/>
        <v>1</v>
      </c>
      <c r="BS801" s="819"/>
      <c r="BT801" s="868"/>
      <c r="BU801" s="868"/>
      <c r="BV801" s="871"/>
    </row>
    <row r="802" spans="1:74" ht="409.5" x14ac:dyDescent="0.25">
      <c r="A802" s="1062"/>
      <c r="B802" s="928"/>
      <c r="C802" s="1179"/>
      <c r="D802" s="828"/>
      <c r="E802" s="831"/>
      <c r="F802" s="834"/>
      <c r="G802" s="804"/>
      <c r="H802" s="837"/>
      <c r="I802" s="798"/>
      <c r="J802" s="840"/>
      <c r="K802" s="843"/>
      <c r="L802" s="804"/>
      <c r="M802" s="874"/>
      <c r="N802" s="804"/>
      <c r="O802" s="804"/>
      <c r="P802" s="868"/>
      <c r="Q802" s="880"/>
      <c r="R802" s="798"/>
      <c r="S802" s="1365"/>
      <c r="T802" s="798"/>
      <c r="U802" s="1365"/>
      <c r="V802" s="798"/>
      <c r="W802" s="1365"/>
      <c r="X802" s="864"/>
      <c r="Y802" s="1365"/>
      <c r="Z802" s="1365"/>
      <c r="AA802" s="852"/>
      <c r="AB802" s="152">
        <v>3</v>
      </c>
      <c r="AC802" s="375" t="s">
        <v>1709</v>
      </c>
      <c r="AD802" s="180">
        <v>3</v>
      </c>
      <c r="AE802" s="151" t="s">
        <v>2193</v>
      </c>
      <c r="AF802" s="147" t="str">
        <f t="shared" si="96"/>
        <v>Probabilidad</v>
      </c>
      <c r="AG802" s="153" t="s">
        <v>286</v>
      </c>
      <c r="AH802" s="760">
        <f t="shared" si="97"/>
        <v>0.15</v>
      </c>
      <c r="AI802" s="153" t="s">
        <v>217</v>
      </c>
      <c r="AJ802" s="760">
        <f t="shared" si="98"/>
        <v>0.15</v>
      </c>
      <c r="AK802" s="149">
        <f t="shared" si="99"/>
        <v>0.3</v>
      </c>
      <c r="AL802" s="154">
        <f>IFERROR(IF(AND(AF801="Probabilidad",AF802="Probabilidad"),(AL801-(+AL801*AK802)),IF(AND(AF801="Impacto",AF802="Probabilidad"),(AL800-(+AL800*AK802)),IF(AF802="Impacto",AL801,""))),"")</f>
        <v>0.252</v>
      </c>
      <c r="AM802" s="154">
        <f>IFERROR(IF(AND(AF801="Impacto",AF802="Impacto"),(AM801-(+AM801*AK802)),IF(AND(AF801="Probabilidad",AF802="Impacto"),(AM800-(+AM800*AK802)),IF(AF802="Probabilidad",AM801,""))),"")</f>
        <v>0.30000000000000004</v>
      </c>
      <c r="AN802" s="155" t="s">
        <v>218</v>
      </c>
      <c r="AO802" s="155" t="s">
        <v>247</v>
      </c>
      <c r="AP802" s="155" t="s">
        <v>243</v>
      </c>
      <c r="AQ802" s="155" t="s">
        <v>221</v>
      </c>
      <c r="AR802" s="837"/>
      <c r="AS802" s="855"/>
      <c r="AT802" s="855"/>
      <c r="AU802" s="852"/>
      <c r="AV802" s="855"/>
      <c r="AW802" s="855"/>
      <c r="AX802" s="852"/>
      <c r="AY802" s="852"/>
      <c r="AZ802" s="852"/>
      <c r="BA802" s="798"/>
      <c r="BB802" s="131" t="s">
        <v>2397</v>
      </c>
      <c r="BC802" s="131" t="s">
        <v>2398</v>
      </c>
      <c r="BD802" s="175">
        <f t="shared" si="100"/>
        <v>12</v>
      </c>
      <c r="BE802" s="151">
        <v>3</v>
      </c>
      <c r="BF802" s="151">
        <v>3</v>
      </c>
      <c r="BG802" s="151">
        <v>3</v>
      </c>
      <c r="BH802" s="151">
        <v>3</v>
      </c>
      <c r="BI802" s="131" t="s">
        <v>1162</v>
      </c>
      <c r="BJ802" s="131" t="s">
        <v>2394</v>
      </c>
      <c r="BK802" s="131" t="s">
        <v>2966</v>
      </c>
      <c r="BL802" s="131" t="s">
        <v>2967</v>
      </c>
      <c r="BM802" s="157">
        <v>3</v>
      </c>
      <c r="BN802" s="157"/>
      <c r="BO802" s="157"/>
      <c r="BP802" s="157"/>
      <c r="BQ802" s="158">
        <f t="shared" si="101"/>
        <v>3</v>
      </c>
      <c r="BR802" s="762">
        <f t="shared" si="102"/>
        <v>0.25</v>
      </c>
      <c r="BS802" s="819"/>
      <c r="BT802" s="868"/>
      <c r="BU802" s="868"/>
      <c r="BV802" s="871"/>
    </row>
    <row r="803" spans="1:74" x14ac:dyDescent="0.25">
      <c r="A803" s="1062"/>
      <c r="B803" s="928"/>
      <c r="C803" s="1179"/>
      <c r="D803" s="828"/>
      <c r="E803" s="831"/>
      <c r="F803" s="834"/>
      <c r="G803" s="804"/>
      <c r="H803" s="837"/>
      <c r="I803" s="798"/>
      <c r="J803" s="840"/>
      <c r="K803" s="843"/>
      <c r="L803" s="804"/>
      <c r="M803" s="874"/>
      <c r="N803" s="804"/>
      <c r="O803" s="804"/>
      <c r="P803" s="868"/>
      <c r="Q803" s="880"/>
      <c r="R803" s="798"/>
      <c r="S803" s="1365"/>
      <c r="T803" s="798"/>
      <c r="U803" s="1365"/>
      <c r="V803" s="798"/>
      <c r="W803" s="1365"/>
      <c r="X803" s="864"/>
      <c r="Y803" s="1365"/>
      <c r="Z803" s="1365"/>
      <c r="AA803" s="852"/>
      <c r="AB803" s="152">
        <v>4</v>
      </c>
      <c r="AC803" s="380"/>
      <c r="AD803" s="180"/>
      <c r="AE803" s="151"/>
      <c r="AF803" s="147" t="str">
        <f t="shared" si="96"/>
        <v/>
      </c>
      <c r="AG803" s="153"/>
      <c r="AH803" s="760" t="str">
        <f t="shared" si="97"/>
        <v/>
      </c>
      <c r="AI803" s="153"/>
      <c r="AJ803" s="760" t="str">
        <f t="shared" si="98"/>
        <v/>
      </c>
      <c r="AK803" s="149" t="str">
        <f t="shared" si="99"/>
        <v/>
      </c>
      <c r="AL803" s="154" t="str">
        <f>IFERROR(IF(AND(AF802="Probabilidad",AF803="Probabilidad"),(AL802-(+AL802*AK803)),IF(AND(AF802="Impacto",AF803="Probabilidad"),(AL801-(+AL801*AK803)),IF(AF803="Impacto",AL802,""))),"")</f>
        <v/>
      </c>
      <c r="AM803" s="154" t="str">
        <f>IFERROR(IF(AND(AF802="Impacto",AF803="Impacto"),(AM802-(+AM802*AK803)),IF(AND(AF802="Probabilidad",AF803="Impacto"),(AM801-(+AM801*AK803)),IF(AF803="Probabilidad",AM802,""))),"")</f>
        <v/>
      </c>
      <c r="AN803" s="155"/>
      <c r="AO803" s="155"/>
      <c r="AP803" s="155"/>
      <c r="AQ803" s="155"/>
      <c r="AR803" s="837"/>
      <c r="AS803" s="855"/>
      <c r="AT803" s="855"/>
      <c r="AU803" s="852"/>
      <c r="AV803" s="855"/>
      <c r="AW803" s="855"/>
      <c r="AX803" s="852"/>
      <c r="AY803" s="852"/>
      <c r="AZ803" s="852"/>
      <c r="BA803" s="798"/>
      <c r="BB803" s="179"/>
      <c r="BC803" s="131"/>
      <c r="BD803" s="175" t="str">
        <f t="shared" si="100"/>
        <v/>
      </c>
      <c r="BE803" s="151"/>
      <c r="BF803" s="151"/>
      <c r="BG803" s="151"/>
      <c r="BH803" s="151"/>
      <c r="BI803" s="131"/>
      <c r="BJ803" s="131"/>
      <c r="BK803" s="131"/>
      <c r="BL803" s="131"/>
      <c r="BM803" s="157"/>
      <c r="BN803" s="157"/>
      <c r="BO803" s="157"/>
      <c r="BP803" s="157"/>
      <c r="BQ803" s="158" t="str">
        <f t="shared" si="101"/>
        <v/>
      </c>
      <c r="BR803" s="762" t="str">
        <f t="shared" si="102"/>
        <v/>
      </c>
      <c r="BS803" s="819"/>
      <c r="BT803" s="868"/>
      <c r="BU803" s="868"/>
      <c r="BV803" s="871"/>
    </row>
    <row r="804" spans="1:74" x14ac:dyDescent="0.25">
      <c r="A804" s="1062"/>
      <c r="B804" s="928"/>
      <c r="C804" s="1179"/>
      <c r="D804" s="828"/>
      <c r="E804" s="831"/>
      <c r="F804" s="834"/>
      <c r="G804" s="804"/>
      <c r="H804" s="837"/>
      <c r="I804" s="798"/>
      <c r="J804" s="840"/>
      <c r="K804" s="843"/>
      <c r="L804" s="804"/>
      <c r="M804" s="874"/>
      <c r="N804" s="804"/>
      <c r="O804" s="804"/>
      <c r="P804" s="868"/>
      <c r="Q804" s="880"/>
      <c r="R804" s="798"/>
      <c r="S804" s="1365"/>
      <c r="T804" s="798"/>
      <c r="U804" s="1365"/>
      <c r="V804" s="798"/>
      <c r="W804" s="1365"/>
      <c r="X804" s="864"/>
      <c r="Y804" s="1365"/>
      <c r="Z804" s="1365"/>
      <c r="AA804" s="852"/>
      <c r="AB804" s="152">
        <v>5</v>
      </c>
      <c r="AC804" s="381"/>
      <c r="AD804" s="181"/>
      <c r="AE804" s="29"/>
      <c r="AF804" s="147" t="str">
        <f t="shared" si="96"/>
        <v/>
      </c>
      <c r="AG804" s="153"/>
      <c r="AH804" s="760" t="str">
        <f t="shared" si="97"/>
        <v/>
      </c>
      <c r="AI804" s="153"/>
      <c r="AJ804" s="760" t="str">
        <f t="shared" si="98"/>
        <v/>
      </c>
      <c r="AK804" s="149" t="str">
        <f t="shared" si="99"/>
        <v/>
      </c>
      <c r="AL804" s="154" t="str">
        <f>IFERROR(IF(AND(AF803="Probabilidad",AF804="Probabilidad"),(AL803-(+AL803*AK804)),IF(AND(AF803="Impacto",AF804="Probabilidad"),(AL802-(+AL802*AK804)),IF(AF804="Impacto",AL803,""))),"")</f>
        <v/>
      </c>
      <c r="AM804" s="154" t="str">
        <f>IFERROR(IF(AND(AF803="Impacto",AF804="Impacto"),(AM803-(+AM803*AK804)),IF(AND(AF803="Probabilidad",AF804="Impacto"),(AM802-(+AM802*AK804)),IF(AF804="Probabilidad",AM803,""))),"")</f>
        <v/>
      </c>
      <c r="AN804" s="155"/>
      <c r="AO804" s="155"/>
      <c r="AP804" s="155"/>
      <c r="AQ804" s="155"/>
      <c r="AR804" s="837"/>
      <c r="AS804" s="855"/>
      <c r="AT804" s="855"/>
      <c r="AU804" s="852"/>
      <c r="AV804" s="855"/>
      <c r="AW804" s="855"/>
      <c r="AX804" s="852"/>
      <c r="AY804" s="852"/>
      <c r="AZ804" s="852"/>
      <c r="BA804" s="798"/>
      <c r="BB804" s="179"/>
      <c r="BC804" s="131"/>
      <c r="BD804" s="175" t="str">
        <f t="shared" si="100"/>
        <v/>
      </c>
      <c r="BE804" s="151"/>
      <c r="BF804" s="151"/>
      <c r="BG804" s="151"/>
      <c r="BH804" s="151"/>
      <c r="BI804" s="131"/>
      <c r="BJ804" s="131"/>
      <c r="BK804" s="131"/>
      <c r="BL804" s="131"/>
      <c r="BM804" s="157"/>
      <c r="BN804" s="157"/>
      <c r="BO804" s="157"/>
      <c r="BP804" s="157"/>
      <c r="BQ804" s="158" t="str">
        <f t="shared" si="101"/>
        <v/>
      </c>
      <c r="BR804" s="762" t="str">
        <f t="shared" si="102"/>
        <v/>
      </c>
      <c r="BS804" s="819"/>
      <c r="BT804" s="868"/>
      <c r="BU804" s="868"/>
      <c r="BV804" s="871"/>
    </row>
    <row r="805" spans="1:74" ht="15.75" thickBot="1" x14ac:dyDescent="0.3">
      <c r="A805" s="1062"/>
      <c r="B805" s="928"/>
      <c r="C805" s="1179"/>
      <c r="D805" s="829"/>
      <c r="E805" s="832"/>
      <c r="F805" s="835"/>
      <c r="G805" s="805"/>
      <c r="H805" s="838"/>
      <c r="I805" s="799"/>
      <c r="J805" s="841"/>
      <c r="K805" s="844"/>
      <c r="L805" s="805"/>
      <c r="M805" s="875"/>
      <c r="N805" s="805"/>
      <c r="O805" s="805"/>
      <c r="P805" s="869"/>
      <c r="Q805" s="881"/>
      <c r="R805" s="799"/>
      <c r="S805" s="1366"/>
      <c r="T805" s="799"/>
      <c r="U805" s="1366"/>
      <c r="V805" s="799"/>
      <c r="W805" s="1366"/>
      <c r="X805" s="865"/>
      <c r="Y805" s="1366"/>
      <c r="Z805" s="1366"/>
      <c r="AA805" s="853"/>
      <c r="AB805" s="164">
        <v>6</v>
      </c>
      <c r="AC805" s="361"/>
      <c r="AD805" s="162"/>
      <c r="AE805" s="162"/>
      <c r="AF805" s="177" t="str">
        <f t="shared" si="96"/>
        <v/>
      </c>
      <c r="AG805" s="165"/>
      <c r="AH805" s="763" t="str">
        <f t="shared" si="97"/>
        <v/>
      </c>
      <c r="AI805" s="165"/>
      <c r="AJ805" s="763" t="str">
        <f t="shared" si="98"/>
        <v/>
      </c>
      <c r="AK805" s="166" t="str">
        <f t="shared" si="99"/>
        <v/>
      </c>
      <c r="AL805" s="154" t="str">
        <f>IFERROR(IF(AND(AF804="Probabilidad",AF805="Probabilidad"),(AL804-(+AL804*AK805)),IF(AND(AF804="Impacto",AF805="Probabilidad"),(AL803-(+AL803*AK805)),IF(AF805="Impacto",AL804,""))),"")</f>
        <v/>
      </c>
      <c r="AM805" s="154" t="str">
        <f>IFERROR(IF(AND(AF804="Impacto",AF805="Impacto"),(AM804-(+AM804*AK805)),IF(AND(AF804="Probabilidad",AF805="Impacto"),(AM803-(+AM803*AK805)),IF(AF805="Probabilidad",AM804,""))),"")</f>
        <v/>
      </c>
      <c r="AN805" s="52"/>
      <c r="AO805" s="52"/>
      <c r="AP805" s="52"/>
      <c r="AQ805" s="52"/>
      <c r="AR805" s="838"/>
      <c r="AS805" s="856"/>
      <c r="AT805" s="856"/>
      <c r="AU805" s="853"/>
      <c r="AV805" s="856"/>
      <c r="AW805" s="856"/>
      <c r="AX805" s="853"/>
      <c r="AY805" s="853"/>
      <c r="AZ805" s="853"/>
      <c r="BA805" s="799"/>
      <c r="BB805" s="314"/>
      <c r="BC805" s="169"/>
      <c r="BD805" s="178" t="str">
        <f t="shared" si="100"/>
        <v/>
      </c>
      <c r="BE805" s="162"/>
      <c r="BF805" s="162"/>
      <c r="BG805" s="162"/>
      <c r="BH805" s="162"/>
      <c r="BI805" s="169"/>
      <c r="BJ805" s="169"/>
      <c r="BK805" s="169"/>
      <c r="BL805" s="169"/>
      <c r="BM805" s="170"/>
      <c r="BN805" s="170"/>
      <c r="BO805" s="170"/>
      <c r="BP805" s="170"/>
      <c r="BQ805" s="171" t="str">
        <f t="shared" si="101"/>
        <v/>
      </c>
      <c r="BR805" s="764" t="str">
        <f t="shared" si="102"/>
        <v/>
      </c>
      <c r="BS805" s="820"/>
      <c r="BT805" s="869"/>
      <c r="BU805" s="869"/>
      <c r="BV805" s="872"/>
    </row>
    <row r="806" spans="1:74" ht="330" x14ac:dyDescent="0.25">
      <c r="A806" s="1062"/>
      <c r="B806" s="928"/>
      <c r="C806" s="1179"/>
      <c r="D806" s="827" t="s">
        <v>1533</v>
      </c>
      <c r="E806" s="830" t="s">
        <v>1187</v>
      </c>
      <c r="F806" s="833">
        <v>4</v>
      </c>
      <c r="G806" s="803" t="s">
        <v>2402</v>
      </c>
      <c r="H806" s="836" t="s">
        <v>1371</v>
      </c>
      <c r="I806" s="797" t="s">
        <v>1344</v>
      </c>
      <c r="J806" s="839" t="s">
        <v>3103</v>
      </c>
      <c r="K806" s="842" t="s">
        <v>324</v>
      </c>
      <c r="L806" s="803" t="s">
        <v>618</v>
      </c>
      <c r="M806" s="873" t="s">
        <v>1535</v>
      </c>
      <c r="N806" s="803" t="s">
        <v>2399</v>
      </c>
      <c r="O806" s="867" t="s">
        <v>2400</v>
      </c>
      <c r="P806" s="867" t="s">
        <v>609</v>
      </c>
      <c r="Q806" s="1367" t="s">
        <v>609</v>
      </c>
      <c r="R806" s="797" t="s">
        <v>212</v>
      </c>
      <c r="S806" s="1364">
        <f>IF(R806="Muy Alta",100%,IF(R806="Alta",80%,IF(R806="Media",60%,IF(R806="Baja",40%,IF(R806="Muy Baja",20%,"")))))</f>
        <v>0.6</v>
      </c>
      <c r="T806" s="797" t="s">
        <v>253</v>
      </c>
      <c r="U806" s="1364">
        <f>IF(T806="Catastrófico",100%,IF(T806="Mayor",80%,IF(T806="Moderado",60%,IF(T806="Menor",40%,IF(T806="Leve",20%,"")))))</f>
        <v>0.4</v>
      </c>
      <c r="V806" s="797" t="s">
        <v>253</v>
      </c>
      <c r="W806" s="1364">
        <f>IF(V806="Catastrófico",100%,IF(V806="Mayor",80%,IF(V806="Moderado",60%,IF(V806="Menor",40%,IF(V806="Leve",20%,"")))))</f>
        <v>0.4</v>
      </c>
      <c r="X806" s="851" t="str">
        <f>IF(Y806=100%,"Catastrófico",IF(Y806=80%,"Mayor",IF(Y806=60%,"Moderado",IF(Y806=40%,"Menor",IF(Y806=20%,"Leve","")))))</f>
        <v>Menor</v>
      </c>
      <c r="Y806" s="1364">
        <f>IF(AND(U806="",W806=""),"",MAX(U806,W806))</f>
        <v>0.4</v>
      </c>
      <c r="Z806" s="1364" t="str">
        <f>CONCATENATE(R806,X806)</f>
        <v>MediaMenor</v>
      </c>
      <c r="AA806" s="851" t="str">
        <f>IF(Z806="Muy AltaLeve","Alto",IF(Z806="Muy AltaMenor","Alto",IF(Z806="Muy AltaModerado","Alto",IF(Z806="Muy AltaMayor","Alto",IF(Z806="Muy AltaCatastrófico","Extremo",IF(Z806="AltaLeve","Moderado",IF(Z806="AltaMenor","Moderado",IF(Z806="AltaModerado","Alto",IF(Z806="AltaMayor","Alto",IF(Z806="AltaCatastrófico","Extremo",IF(Z806="MediaLeve","Moderado",IF(Z806="MediaMenor","Moderado",IF(Z806="MediaModerado","Moderado",IF(Z806="MediaMayor","Alto",IF(Z806="MediaCatastrófico","Extremo",IF(Z806="BajaLeve","Bajo",IF(Z806="BajaMenor","Moderado",IF(Z806="BajaModerado","Moderado",IF(Z806="BajaMayor","Alto",IF(Z806="BajaCatastrófico","Extremo",IF(Z806="Muy BajaLeve","Bajo",IF(Z806="Muy BajaMenor","Bajo",IF(Z806="Muy BajaModerado","Moderado",IF(Z806="Muy BajaMayor","Alto",IF(Z806="Muy BajaCatastrófico","Extremo","")))))))))))))))))))))))))</f>
        <v>Moderado</v>
      </c>
      <c r="AB806" s="377">
        <v>1</v>
      </c>
      <c r="AC806" s="382" t="s">
        <v>1709</v>
      </c>
      <c r="AD806" s="9">
        <v>2</v>
      </c>
      <c r="AE806" s="9" t="s">
        <v>1710</v>
      </c>
      <c r="AF806" s="100" t="str">
        <f t="shared" si="96"/>
        <v>Probabilidad</v>
      </c>
      <c r="AG806" s="10" t="s">
        <v>286</v>
      </c>
      <c r="AH806" s="759">
        <f t="shared" si="97"/>
        <v>0.15</v>
      </c>
      <c r="AI806" s="10" t="s">
        <v>217</v>
      </c>
      <c r="AJ806" s="759">
        <f t="shared" si="98"/>
        <v>0.15</v>
      </c>
      <c r="AK806" s="102">
        <f t="shared" si="99"/>
        <v>0.3</v>
      </c>
      <c r="AL806" s="101">
        <f>IFERROR(IF(AF806="Probabilidad",(S806-(+S806*AK806)),IF(AF806="Impacto",S806,"")),"")</f>
        <v>0.42</v>
      </c>
      <c r="AM806" s="101">
        <f>IFERROR(IF(AF806="Impacto",(Y806-(+Y806*AK806)),IF(AF806="Probabilidad",Y806,"")),"")</f>
        <v>0.4</v>
      </c>
      <c r="AN806" s="51" t="s">
        <v>952</v>
      </c>
      <c r="AO806" s="51" t="s">
        <v>247</v>
      </c>
      <c r="AP806" s="51" t="s">
        <v>243</v>
      </c>
      <c r="AQ806" s="51" t="s">
        <v>221</v>
      </c>
      <c r="AR806" s="866" t="s">
        <v>2391</v>
      </c>
      <c r="AS806" s="854">
        <f>S806</f>
        <v>0.6</v>
      </c>
      <c r="AT806" s="854">
        <f>IF(AL806="","",MIN(AL806:AL811))</f>
        <v>0.20579999999999998</v>
      </c>
      <c r="AU806" s="851" t="str">
        <f>IFERROR(IF(AT806="","",IF(AT806&lt;=0.2,"Muy Baja",IF(AT806&lt;=0.4,"Baja",IF(AT806&lt;=0.6,"Media",IF(AT806&lt;=0.8,"Alta","Muy Alta"))))),"")</f>
        <v>Baja</v>
      </c>
      <c r="AV806" s="854">
        <f>Y806</f>
        <v>0.4</v>
      </c>
      <c r="AW806" s="854">
        <f>IF(AM806="","",MIN(AM806:AM811))</f>
        <v>0.4</v>
      </c>
      <c r="AX806" s="851" t="str">
        <f>IFERROR(IF(AW806="","",IF(AW806&lt;=0.2,"Leve",IF(AW806&lt;=0.4,"Menor",IF(AW806&lt;=0.6,"Moderado",IF(AW806&lt;=0.8,"Mayor","Catastrófico"))))),"")</f>
        <v>Menor</v>
      </c>
      <c r="AY806" s="851" t="str">
        <f>AA806</f>
        <v>Moderado</v>
      </c>
      <c r="AZ806" s="851" t="str">
        <f>IFERROR(IF(OR(AND(AU806="Muy Baja",AX806="Leve"),AND(AU806="Muy Baja",AX806="Menor"),AND(AU806="Baja",AX806="Leve")),"Bajo",IF(OR(AND(AU806="Muy baja",AX806="Moderado"),AND(AU806="Baja",AX806="Menor"),AND(AU806="Baja",AX806="Moderado"),AND(AU806="Media",AX806="Leve"),AND(AU806="Media",AX806="Menor"),AND(AU806="Media",AX806="Moderado"),AND(AU806="Alta",AX806="Leve"),AND(AU806="Alta",AX806="Menor")),"Moderado",IF(OR(AND(AU806="Muy Baja",AX806="Mayor"),AND(AU806="Baja",AX806="Mayor"),AND(AU806="Media",AX806="Mayor"),AND(AU806="Alta",AX806="Moderado"),AND(AU806="Alta",AX806="Mayor"),AND(AU806="Muy Alta",AX806="Leve"),AND(AU806="Muy Alta",AX806="Menor"),AND(AU806="Muy Alta",AX806="Moderado"),AND(AU806="Muy Alta",AX806="Mayor")),"Alto",IF(OR(AND(AU806="Muy Baja",AX806="Catastrófico"),AND(AU806="Baja",AX806="Catastrófico"),AND(AU806="Media",AX806="Catastrófico"),AND(AU806="Alta",AX806="Catastrófico"),AND(AU806="Muy Alta",AX806="Catastrófico")),"Extremo","")))),"")</f>
        <v>Moderado</v>
      </c>
      <c r="BA806" s="797" t="s">
        <v>223</v>
      </c>
      <c r="BB806" s="47" t="s">
        <v>2403</v>
      </c>
      <c r="BC806" s="47" t="s">
        <v>2393</v>
      </c>
      <c r="BD806" s="104">
        <f t="shared" si="100"/>
        <v>2</v>
      </c>
      <c r="BE806" s="9"/>
      <c r="BF806" s="9">
        <v>1</v>
      </c>
      <c r="BG806" s="9"/>
      <c r="BH806" s="9">
        <v>1</v>
      </c>
      <c r="BI806" s="47" t="s">
        <v>1162</v>
      </c>
      <c r="BJ806" s="47" t="s">
        <v>2394</v>
      </c>
      <c r="BK806" s="47" t="s">
        <v>2960</v>
      </c>
      <c r="BL806" s="47" t="s">
        <v>2961</v>
      </c>
      <c r="BM806" s="49">
        <v>1</v>
      </c>
      <c r="BN806" s="49"/>
      <c r="BO806" s="49"/>
      <c r="BP806" s="49"/>
      <c r="BQ806" s="105">
        <f t="shared" si="101"/>
        <v>1</v>
      </c>
      <c r="BR806" s="761">
        <f t="shared" si="102"/>
        <v>0.5</v>
      </c>
      <c r="BS806" s="818" t="s">
        <v>609</v>
      </c>
      <c r="BT806" s="867" t="s">
        <v>2962</v>
      </c>
      <c r="BU806" s="867" t="s">
        <v>2962</v>
      </c>
      <c r="BV806" s="870" t="s">
        <v>2963</v>
      </c>
    </row>
    <row r="807" spans="1:74" ht="409.5" x14ac:dyDescent="0.25">
      <c r="A807" s="1062"/>
      <c r="B807" s="928"/>
      <c r="C807" s="1179"/>
      <c r="D807" s="828"/>
      <c r="E807" s="831"/>
      <c r="F807" s="834"/>
      <c r="G807" s="804"/>
      <c r="H807" s="837"/>
      <c r="I807" s="798"/>
      <c r="J807" s="840"/>
      <c r="K807" s="843"/>
      <c r="L807" s="804"/>
      <c r="M807" s="874"/>
      <c r="N807" s="804"/>
      <c r="O807" s="868"/>
      <c r="P807" s="868"/>
      <c r="Q807" s="1368"/>
      <c r="R807" s="798"/>
      <c r="S807" s="1365"/>
      <c r="T807" s="798"/>
      <c r="U807" s="1365"/>
      <c r="V807" s="798"/>
      <c r="W807" s="1365"/>
      <c r="X807" s="852"/>
      <c r="Y807" s="1365"/>
      <c r="Z807" s="1365"/>
      <c r="AA807" s="852"/>
      <c r="AB807" s="378">
        <v>2</v>
      </c>
      <c r="AC807" s="375" t="s">
        <v>2401</v>
      </c>
      <c r="AD807" s="151">
        <v>1</v>
      </c>
      <c r="AE807" s="151" t="s">
        <v>1793</v>
      </c>
      <c r="AF807" s="147" t="str">
        <f t="shared" si="96"/>
        <v>Probabilidad</v>
      </c>
      <c r="AG807" s="153" t="s">
        <v>286</v>
      </c>
      <c r="AH807" s="760">
        <f t="shared" si="97"/>
        <v>0.15</v>
      </c>
      <c r="AI807" s="153" t="s">
        <v>217</v>
      </c>
      <c r="AJ807" s="760">
        <f t="shared" si="98"/>
        <v>0.15</v>
      </c>
      <c r="AK807" s="149">
        <f t="shared" si="99"/>
        <v>0.3</v>
      </c>
      <c r="AL807" s="154">
        <f>IFERROR(IF(AND(AF806="Probabilidad",AF807="Probabilidad"),(AL806-(+AL806*AK807)),IF(AF807="Probabilidad",(S806-(+S806*AK807)),IF(AF807="Impacto",AL806,""))),"")</f>
        <v>0.29399999999999998</v>
      </c>
      <c r="AM807" s="154">
        <f>IFERROR(IF(AND(AF806="Impacto",AF807="Impacto"),(AM806-(+AM806*AK807)),IF(AF807="Impacto",(Y806-(+Y806*AK807)),IF(AF807="Probabilidad",AM806,""))),"")</f>
        <v>0.4</v>
      </c>
      <c r="AN807" s="155" t="s">
        <v>218</v>
      </c>
      <c r="AO807" s="155" t="s">
        <v>296</v>
      </c>
      <c r="AP807" s="155" t="s">
        <v>243</v>
      </c>
      <c r="AQ807" s="155" t="s">
        <v>221</v>
      </c>
      <c r="AR807" s="837"/>
      <c r="AS807" s="855"/>
      <c r="AT807" s="855"/>
      <c r="AU807" s="852"/>
      <c r="AV807" s="855"/>
      <c r="AW807" s="855"/>
      <c r="AX807" s="852"/>
      <c r="AY807" s="852"/>
      <c r="AZ807" s="852"/>
      <c r="BA807" s="798"/>
      <c r="BB807" s="131" t="s">
        <v>2395</v>
      </c>
      <c r="BC807" s="131" t="s">
        <v>2396</v>
      </c>
      <c r="BD807" s="175">
        <f t="shared" si="100"/>
        <v>1</v>
      </c>
      <c r="BE807" s="151"/>
      <c r="BF807" s="151"/>
      <c r="BG807" s="151">
        <v>1</v>
      </c>
      <c r="BH807" s="151"/>
      <c r="BI807" s="131" t="s">
        <v>1162</v>
      </c>
      <c r="BJ807" s="131" t="s">
        <v>2394</v>
      </c>
      <c r="BK807" s="131" t="s">
        <v>2968</v>
      </c>
      <c r="BL807" s="131" t="s">
        <v>2965</v>
      </c>
      <c r="BM807" s="157">
        <v>1</v>
      </c>
      <c r="BN807" s="157"/>
      <c r="BO807" s="157"/>
      <c r="BP807" s="157"/>
      <c r="BQ807" s="158">
        <f t="shared" si="101"/>
        <v>1</v>
      </c>
      <c r="BR807" s="762">
        <f t="shared" si="102"/>
        <v>1</v>
      </c>
      <c r="BS807" s="819"/>
      <c r="BT807" s="868"/>
      <c r="BU807" s="868"/>
      <c r="BV807" s="871"/>
    </row>
    <row r="808" spans="1:74" ht="409.5" x14ac:dyDescent="0.25">
      <c r="A808" s="1062"/>
      <c r="B808" s="928"/>
      <c r="C808" s="1179"/>
      <c r="D808" s="828"/>
      <c r="E808" s="831"/>
      <c r="F808" s="834"/>
      <c r="G808" s="804"/>
      <c r="H808" s="837"/>
      <c r="I808" s="798"/>
      <c r="J808" s="840"/>
      <c r="K808" s="843"/>
      <c r="L808" s="804"/>
      <c r="M808" s="874"/>
      <c r="N808" s="804"/>
      <c r="O808" s="868"/>
      <c r="P808" s="868"/>
      <c r="Q808" s="1368"/>
      <c r="R808" s="798"/>
      <c r="S808" s="1365"/>
      <c r="T808" s="798"/>
      <c r="U808" s="1365"/>
      <c r="V808" s="798"/>
      <c r="W808" s="1365"/>
      <c r="X808" s="852"/>
      <c r="Y808" s="1365"/>
      <c r="Z808" s="1365"/>
      <c r="AA808" s="852"/>
      <c r="AB808" s="378">
        <v>3</v>
      </c>
      <c r="AC808" s="375" t="s">
        <v>2183</v>
      </c>
      <c r="AD808" s="132">
        <v>3</v>
      </c>
      <c r="AE808" s="132" t="s">
        <v>1690</v>
      </c>
      <c r="AF808" s="147" t="str">
        <f t="shared" si="96"/>
        <v>Probabilidad</v>
      </c>
      <c r="AG808" s="153" t="s">
        <v>286</v>
      </c>
      <c r="AH808" s="760">
        <f t="shared" si="97"/>
        <v>0.15</v>
      </c>
      <c r="AI808" s="153" t="s">
        <v>217</v>
      </c>
      <c r="AJ808" s="760">
        <f t="shared" si="98"/>
        <v>0.15</v>
      </c>
      <c r="AK808" s="149">
        <f t="shared" si="99"/>
        <v>0.3</v>
      </c>
      <c r="AL808" s="154">
        <f>IFERROR(IF(AND(AF807="Probabilidad",AF808="Probabilidad"),(AL807-(+AL807*AK808)),IF(AND(AF807="Impacto",AF808="Probabilidad"),(AL806-(+AL806*AK808)),IF(AF808="Impacto",AL807,""))),"")</f>
        <v>0.20579999999999998</v>
      </c>
      <c r="AM808" s="154">
        <f>IFERROR(IF(AND(AF807="Impacto",AF808="Impacto"),(AM807-(+AM807*AK808)),IF(AND(AF807="Probabilidad",AF808="Impacto"),(AM806-(+AM806*AK808)),IF(AF808="Probabilidad",AM807,""))),"")</f>
        <v>0.4</v>
      </c>
      <c r="AN808" s="155" t="s">
        <v>952</v>
      </c>
      <c r="AO808" s="155" t="s">
        <v>296</v>
      </c>
      <c r="AP808" s="155" t="s">
        <v>243</v>
      </c>
      <c r="AQ808" s="155" t="s">
        <v>221</v>
      </c>
      <c r="AR808" s="837"/>
      <c r="AS808" s="855"/>
      <c r="AT808" s="855"/>
      <c r="AU808" s="852"/>
      <c r="AV808" s="855"/>
      <c r="AW808" s="855"/>
      <c r="AX808" s="852"/>
      <c r="AY808" s="852"/>
      <c r="AZ808" s="852"/>
      <c r="BA808" s="798"/>
      <c r="BB808" s="131" t="s">
        <v>2397</v>
      </c>
      <c r="BC808" s="131" t="s">
        <v>2398</v>
      </c>
      <c r="BD808" s="175">
        <f t="shared" si="100"/>
        <v>12</v>
      </c>
      <c r="BE808" s="151">
        <v>3</v>
      </c>
      <c r="BF808" s="151">
        <v>3</v>
      </c>
      <c r="BG808" s="151">
        <v>3</v>
      </c>
      <c r="BH808" s="151">
        <v>3</v>
      </c>
      <c r="BI808" s="131" t="s">
        <v>1162</v>
      </c>
      <c r="BJ808" s="131" t="s">
        <v>2394</v>
      </c>
      <c r="BK808" s="131" t="s">
        <v>2966</v>
      </c>
      <c r="BL808" s="131" t="s">
        <v>2967</v>
      </c>
      <c r="BM808" s="157">
        <v>3</v>
      </c>
      <c r="BN808" s="157"/>
      <c r="BO808" s="157"/>
      <c r="BP808" s="157"/>
      <c r="BQ808" s="158">
        <f t="shared" si="101"/>
        <v>3</v>
      </c>
      <c r="BR808" s="762">
        <f t="shared" si="102"/>
        <v>0.25</v>
      </c>
      <c r="BS808" s="819"/>
      <c r="BT808" s="868"/>
      <c r="BU808" s="868"/>
      <c r="BV808" s="871"/>
    </row>
    <row r="809" spans="1:74" x14ac:dyDescent="0.25">
      <c r="A809" s="1062"/>
      <c r="B809" s="928"/>
      <c r="C809" s="1179"/>
      <c r="D809" s="828"/>
      <c r="E809" s="831"/>
      <c r="F809" s="834"/>
      <c r="G809" s="804"/>
      <c r="H809" s="837"/>
      <c r="I809" s="798"/>
      <c r="J809" s="840"/>
      <c r="K809" s="843"/>
      <c r="L809" s="804"/>
      <c r="M809" s="874"/>
      <c r="N809" s="804"/>
      <c r="O809" s="868"/>
      <c r="P809" s="868"/>
      <c r="Q809" s="1368"/>
      <c r="R809" s="798"/>
      <c r="S809" s="1365"/>
      <c r="T809" s="798"/>
      <c r="U809" s="1365"/>
      <c r="V809" s="798"/>
      <c r="W809" s="1365"/>
      <c r="X809" s="852"/>
      <c r="Y809" s="1365"/>
      <c r="Z809" s="1365"/>
      <c r="AA809" s="852"/>
      <c r="AB809" s="378">
        <v>4</v>
      </c>
      <c r="AC809" s="375"/>
      <c r="AD809" s="151"/>
      <c r="AE809" s="151"/>
      <c r="AF809" s="147" t="str">
        <f t="shared" si="96"/>
        <v/>
      </c>
      <c r="AG809" s="153"/>
      <c r="AH809" s="760" t="str">
        <f t="shared" si="97"/>
        <v/>
      </c>
      <c r="AI809" s="153"/>
      <c r="AJ809" s="760" t="str">
        <f t="shared" si="98"/>
        <v/>
      </c>
      <c r="AK809" s="149" t="str">
        <f t="shared" si="99"/>
        <v/>
      </c>
      <c r="AL809" s="154" t="str">
        <f>IFERROR(IF(AND(AF808="Probabilidad",AF809="Probabilidad"),(AL808-(+AL808*AK809)),IF(AND(AF808="Impacto",AF809="Probabilidad"),(AL807-(+AL807*AK809)),IF(AF809="Impacto",AL808,""))),"")</f>
        <v/>
      </c>
      <c r="AM809" s="154" t="str">
        <f>IFERROR(IF(AND(AF808="Impacto",AF809="Impacto"),(AM808-(+AM808*AK809)),IF(AND(AF808="Probabilidad",AF809="Impacto"),(AM807-(+AM807*AK809)),IF(AF809="Probabilidad",AM808,""))),"")</f>
        <v/>
      </c>
      <c r="AN809" s="155"/>
      <c r="AO809" s="155"/>
      <c r="AP809" s="155"/>
      <c r="AQ809" s="155"/>
      <c r="AR809" s="837"/>
      <c r="AS809" s="855"/>
      <c r="AT809" s="855"/>
      <c r="AU809" s="852"/>
      <c r="AV809" s="855"/>
      <c r="AW809" s="855"/>
      <c r="AX809" s="852"/>
      <c r="AY809" s="852"/>
      <c r="AZ809" s="852"/>
      <c r="BA809" s="798"/>
      <c r="BB809" s="131"/>
      <c r="BC809" s="131"/>
      <c r="BD809" s="175" t="str">
        <f t="shared" si="100"/>
        <v/>
      </c>
      <c r="BE809" s="151"/>
      <c r="BF809" s="151"/>
      <c r="BG809" s="151"/>
      <c r="BH809" s="151"/>
      <c r="BI809" s="131"/>
      <c r="BJ809" s="131"/>
      <c r="BK809" s="131"/>
      <c r="BL809" s="131"/>
      <c r="BM809" s="157"/>
      <c r="BN809" s="157"/>
      <c r="BO809" s="157"/>
      <c r="BP809" s="157"/>
      <c r="BQ809" s="158" t="str">
        <f t="shared" si="101"/>
        <v/>
      </c>
      <c r="BR809" s="762" t="str">
        <f t="shared" si="102"/>
        <v/>
      </c>
      <c r="BS809" s="819"/>
      <c r="BT809" s="868"/>
      <c r="BU809" s="868"/>
      <c r="BV809" s="871"/>
    </row>
    <row r="810" spans="1:74" x14ac:dyDescent="0.25">
      <c r="A810" s="1062"/>
      <c r="B810" s="928"/>
      <c r="C810" s="1179"/>
      <c r="D810" s="828"/>
      <c r="E810" s="831"/>
      <c r="F810" s="834"/>
      <c r="G810" s="804"/>
      <c r="H810" s="837"/>
      <c r="I810" s="798"/>
      <c r="J810" s="840"/>
      <c r="K810" s="843"/>
      <c r="L810" s="804"/>
      <c r="M810" s="874"/>
      <c r="N810" s="804"/>
      <c r="O810" s="868"/>
      <c r="P810" s="868"/>
      <c r="Q810" s="1368"/>
      <c r="R810" s="798"/>
      <c r="S810" s="1365"/>
      <c r="T810" s="798"/>
      <c r="U810" s="1365"/>
      <c r="V810" s="798"/>
      <c r="W810" s="1365"/>
      <c r="X810" s="852"/>
      <c r="Y810" s="1365"/>
      <c r="Z810" s="1365"/>
      <c r="AA810" s="852"/>
      <c r="AB810" s="378">
        <v>5</v>
      </c>
      <c r="AC810" s="375"/>
      <c r="AD810" s="151"/>
      <c r="AE810" s="151"/>
      <c r="AF810" s="147" t="str">
        <f t="shared" si="96"/>
        <v/>
      </c>
      <c r="AG810" s="153"/>
      <c r="AH810" s="760" t="str">
        <f t="shared" si="97"/>
        <v/>
      </c>
      <c r="AI810" s="153"/>
      <c r="AJ810" s="760" t="str">
        <f t="shared" si="98"/>
        <v/>
      </c>
      <c r="AK810" s="149" t="str">
        <f t="shared" si="99"/>
        <v/>
      </c>
      <c r="AL810" s="154" t="str">
        <f>IFERROR(IF(AND(AF809="Probabilidad",AF810="Probabilidad"),(AL809-(+AL809*AK810)),IF(AND(AF809="Impacto",AF810="Probabilidad"),(AL808-(+AL808*AK810)),IF(AF810="Impacto",AL809,""))),"")</f>
        <v/>
      </c>
      <c r="AM810" s="154" t="str">
        <f>IFERROR(IF(AND(AF809="Impacto",AF810="Impacto"),(AM809-(+AM809*AK810)),IF(AND(AF809="Probabilidad",AF810="Impacto"),(AM808-(+AM808*AK810)),IF(AF810="Probabilidad",AM809,""))),"")</f>
        <v/>
      </c>
      <c r="AN810" s="155"/>
      <c r="AO810" s="155"/>
      <c r="AP810" s="155"/>
      <c r="AQ810" s="155"/>
      <c r="AR810" s="837"/>
      <c r="AS810" s="855"/>
      <c r="AT810" s="855"/>
      <c r="AU810" s="852"/>
      <c r="AV810" s="855"/>
      <c r="AW810" s="855"/>
      <c r="AX810" s="852"/>
      <c r="AY810" s="852"/>
      <c r="AZ810" s="852"/>
      <c r="BA810" s="798"/>
      <c r="BB810" s="131"/>
      <c r="BC810" s="131"/>
      <c r="BD810" s="175" t="str">
        <f t="shared" si="100"/>
        <v/>
      </c>
      <c r="BE810" s="151"/>
      <c r="BF810" s="151"/>
      <c r="BG810" s="151"/>
      <c r="BH810" s="151"/>
      <c r="BI810" s="131"/>
      <c r="BJ810" s="131"/>
      <c r="BK810" s="131"/>
      <c r="BL810" s="131"/>
      <c r="BM810" s="157"/>
      <c r="BN810" s="157"/>
      <c r="BO810" s="157"/>
      <c r="BP810" s="157"/>
      <c r="BQ810" s="158" t="str">
        <f t="shared" si="101"/>
        <v/>
      </c>
      <c r="BR810" s="762" t="str">
        <f t="shared" si="102"/>
        <v/>
      </c>
      <c r="BS810" s="819"/>
      <c r="BT810" s="868"/>
      <c r="BU810" s="868"/>
      <c r="BV810" s="871"/>
    </row>
    <row r="811" spans="1:74" ht="15.75" thickBot="1" x14ac:dyDescent="0.3">
      <c r="A811" s="1062"/>
      <c r="B811" s="928"/>
      <c r="C811" s="1179"/>
      <c r="D811" s="829"/>
      <c r="E811" s="832"/>
      <c r="F811" s="835"/>
      <c r="G811" s="805"/>
      <c r="H811" s="838"/>
      <c r="I811" s="799"/>
      <c r="J811" s="841"/>
      <c r="K811" s="844"/>
      <c r="L811" s="805"/>
      <c r="M811" s="875"/>
      <c r="N811" s="805"/>
      <c r="O811" s="869"/>
      <c r="P811" s="869"/>
      <c r="Q811" s="1369"/>
      <c r="R811" s="799"/>
      <c r="S811" s="1366"/>
      <c r="T811" s="799"/>
      <c r="U811" s="1366"/>
      <c r="V811" s="799"/>
      <c r="W811" s="1366"/>
      <c r="X811" s="853"/>
      <c r="Y811" s="1366"/>
      <c r="Z811" s="1366"/>
      <c r="AA811" s="853"/>
      <c r="AB811" s="379">
        <v>6</v>
      </c>
      <c r="AC811" s="230"/>
      <c r="AD811" s="162"/>
      <c r="AE811" s="162"/>
      <c r="AF811" s="177" t="str">
        <f t="shared" si="96"/>
        <v/>
      </c>
      <c r="AG811" s="165"/>
      <c r="AH811" s="763" t="str">
        <f t="shared" si="97"/>
        <v/>
      </c>
      <c r="AI811" s="165"/>
      <c r="AJ811" s="763" t="str">
        <f t="shared" si="98"/>
        <v/>
      </c>
      <c r="AK811" s="166" t="str">
        <f t="shared" si="99"/>
        <v/>
      </c>
      <c r="AL811" s="154" t="str">
        <f>IFERROR(IF(AND(AF810="Probabilidad",AF811="Probabilidad"),(AL810-(+AL810*AK811)),IF(AND(AF810="Impacto",AF811="Probabilidad"),(AL809-(+AL809*AK811)),IF(AF811="Impacto",AL810,""))),"")</f>
        <v/>
      </c>
      <c r="AM811" s="154" t="str">
        <f>IFERROR(IF(AND(AF810="Impacto",AF811="Impacto"),(AM810-(+AM810*AK811)),IF(AND(AF810="Probabilidad",AF811="Impacto"),(AM809-(+AM809*AK811)),IF(AF811="Probabilidad",AM810,""))),"")</f>
        <v/>
      </c>
      <c r="AN811" s="52"/>
      <c r="AO811" s="52"/>
      <c r="AP811" s="52"/>
      <c r="AQ811" s="52"/>
      <c r="AR811" s="838"/>
      <c r="AS811" s="856"/>
      <c r="AT811" s="856"/>
      <c r="AU811" s="853"/>
      <c r="AV811" s="856"/>
      <c r="AW811" s="856"/>
      <c r="AX811" s="853"/>
      <c r="AY811" s="853"/>
      <c r="AZ811" s="853"/>
      <c r="BA811" s="799"/>
      <c r="BB811" s="169"/>
      <c r="BC811" s="169"/>
      <c r="BD811" s="178" t="str">
        <f t="shared" si="100"/>
        <v/>
      </c>
      <c r="BE811" s="162"/>
      <c r="BF811" s="162"/>
      <c r="BG811" s="162"/>
      <c r="BH811" s="162"/>
      <c r="BI811" s="169"/>
      <c r="BJ811" s="169"/>
      <c r="BK811" s="169"/>
      <c r="BL811" s="169"/>
      <c r="BM811" s="170"/>
      <c r="BN811" s="170"/>
      <c r="BO811" s="170"/>
      <c r="BP811" s="170"/>
      <c r="BQ811" s="171" t="str">
        <f t="shared" si="101"/>
        <v/>
      </c>
      <c r="BR811" s="764" t="str">
        <f t="shared" si="102"/>
        <v/>
      </c>
      <c r="BS811" s="820"/>
      <c r="BT811" s="869"/>
      <c r="BU811" s="869"/>
      <c r="BV811" s="872"/>
    </row>
    <row r="812" spans="1:74" ht="330" x14ac:dyDescent="0.25">
      <c r="A812" s="1062"/>
      <c r="B812" s="928"/>
      <c r="C812" s="1179"/>
      <c r="D812" s="827" t="s">
        <v>1533</v>
      </c>
      <c r="E812" s="830" t="s">
        <v>1187</v>
      </c>
      <c r="F812" s="833">
        <v>5</v>
      </c>
      <c r="G812" s="803" t="s">
        <v>2404</v>
      </c>
      <c r="H812" s="836" t="s">
        <v>1376</v>
      </c>
      <c r="I812" s="797" t="s">
        <v>1347</v>
      </c>
      <c r="J812" s="839" t="s">
        <v>3104</v>
      </c>
      <c r="K812" s="842" t="s">
        <v>324</v>
      </c>
      <c r="L812" s="803" t="s">
        <v>618</v>
      </c>
      <c r="M812" s="873" t="s">
        <v>1535</v>
      </c>
      <c r="N812" s="803" t="s">
        <v>2405</v>
      </c>
      <c r="O812" s="803" t="s">
        <v>2406</v>
      </c>
      <c r="P812" s="848" t="s">
        <v>609</v>
      </c>
      <c r="Q812" s="1367" t="s">
        <v>609</v>
      </c>
      <c r="R812" s="797" t="s">
        <v>353</v>
      </c>
      <c r="S812" s="1364">
        <f>IF(R812="Muy Alta",100%,IF(R812="Alta",80%,IF(R812="Media",60%,IF(R812="Baja",40%,IF(R812="Muy Baja",20%,"")))))</f>
        <v>0.8</v>
      </c>
      <c r="T812" s="797" t="s">
        <v>253</v>
      </c>
      <c r="U812" s="1364">
        <f>IF(T812="Catastrófico",100%,IF(T812="Mayor",80%,IF(T812="Moderado",60%,IF(T812="Menor",40%,IF(T812="Leve",20%,"")))))</f>
        <v>0.4</v>
      </c>
      <c r="V812" s="797" t="s">
        <v>213</v>
      </c>
      <c r="W812" s="1364">
        <f>IF(V812="Catastrófico",100%,IF(V812="Mayor",80%,IF(V812="Moderado",60%,IF(V812="Menor",40%,IF(V812="Leve",20%,"")))))</f>
        <v>0.6</v>
      </c>
      <c r="X812" s="863" t="str">
        <f>IF(Y812=100%,"Catastrófico",IF(Y812=80%,"Mayor",IF(Y812=60%,"Moderado",IF(Y812=40%,"Menor",IF(Y812=20%,"Leve","")))))</f>
        <v>Moderado</v>
      </c>
      <c r="Y812" s="1364">
        <f>IF(AND(U812="",W812=""),"",MAX(U812,W812))</f>
        <v>0.6</v>
      </c>
      <c r="Z812" s="1364" t="str">
        <f>CONCATENATE(R812,X812)</f>
        <v>AltaModerado</v>
      </c>
      <c r="AA812" s="851" t="str">
        <f>IF(Z812="Muy AltaLeve","Alto",IF(Z812="Muy AltaMenor","Alto",IF(Z812="Muy AltaModerado","Alto",IF(Z812="Muy AltaMayor","Alto",IF(Z812="Muy AltaCatastrófico","Extremo",IF(Z812="AltaLeve","Moderado",IF(Z812="AltaMenor","Moderado",IF(Z812="AltaModerado","Alto",IF(Z812="AltaMayor","Alto",IF(Z812="AltaCatastrófico","Extremo",IF(Z812="MediaLeve","Moderado",IF(Z812="MediaMenor","Moderado",IF(Z812="MediaModerado","Moderado",IF(Z812="MediaMayor","Alto",IF(Z812="MediaCatastrófico","Extremo",IF(Z812="BajaLeve","Bajo",IF(Z812="BajaMenor","Moderado",IF(Z812="BajaModerado","Moderado",IF(Z812="BajaMayor","Alto",IF(Z812="BajaCatastrófico","Extremo",IF(Z812="Muy BajaLeve","Bajo",IF(Z812="Muy BajaMenor","Bajo",IF(Z812="Muy BajaModerado","Moderado",IF(Z812="Muy BajaMayor","Alto",IF(Z812="Muy BajaCatastrófico","Extremo","")))))))))))))))))))))))))</f>
        <v>Alto</v>
      </c>
      <c r="AB812" s="98">
        <v>1</v>
      </c>
      <c r="AC812" s="374" t="s">
        <v>2407</v>
      </c>
      <c r="AD812" s="9">
        <v>1</v>
      </c>
      <c r="AE812" s="9" t="s">
        <v>2408</v>
      </c>
      <c r="AF812" s="234" t="str">
        <f t="shared" si="96"/>
        <v>Probabilidad</v>
      </c>
      <c r="AG812" s="10" t="s">
        <v>216</v>
      </c>
      <c r="AH812" s="759">
        <f t="shared" si="97"/>
        <v>0.25</v>
      </c>
      <c r="AI812" s="10" t="s">
        <v>217</v>
      </c>
      <c r="AJ812" s="759">
        <f t="shared" si="98"/>
        <v>0.15</v>
      </c>
      <c r="AK812" s="102">
        <f t="shared" si="99"/>
        <v>0.4</v>
      </c>
      <c r="AL812" s="101">
        <f>IFERROR(IF(AF812="Probabilidad",(S812-(+S812*AK812)),IF(AF812="Impacto",S812,"")),"")</f>
        <v>0.48</v>
      </c>
      <c r="AM812" s="101">
        <f>IFERROR(IF(AF812="Impacto",(Y812-(+Y812*AK812)),IF(AF812="Probabilidad",Y812,"")),"")</f>
        <v>0.6</v>
      </c>
      <c r="AN812" s="51" t="s">
        <v>218</v>
      </c>
      <c r="AO812" s="51" t="s">
        <v>296</v>
      </c>
      <c r="AP812" s="51" t="s">
        <v>243</v>
      </c>
      <c r="AQ812" s="51" t="s">
        <v>221</v>
      </c>
      <c r="AR812" s="866" t="s">
        <v>2409</v>
      </c>
      <c r="AS812" s="854">
        <f>S812</f>
        <v>0.8</v>
      </c>
      <c r="AT812" s="854">
        <f>IF(AL812="","",MIN(AL812:AL817))</f>
        <v>0.28799999999999998</v>
      </c>
      <c r="AU812" s="851" t="str">
        <f>IFERROR(IF(AT812="","",IF(AT812&lt;=0.2,"Muy Baja",IF(AT812&lt;=0.4,"Baja",IF(AT812&lt;=0.6,"Media",IF(AT812&lt;=0.8,"Alta","Muy Alta"))))),"")</f>
        <v>Baja</v>
      </c>
      <c r="AV812" s="854">
        <f>Y812</f>
        <v>0.6</v>
      </c>
      <c r="AW812" s="854">
        <f>IF(AM812="","",MIN(AM812:AM817))</f>
        <v>0.44999999999999996</v>
      </c>
      <c r="AX812" s="851" t="str">
        <f>IFERROR(IF(AW812="","",IF(AW812&lt;=0.2,"Leve",IF(AW812&lt;=0.4,"Menor",IF(AW812&lt;=0.6,"Moderado",IF(AW812&lt;=0.8,"Mayor","Catastrófico"))))),"")</f>
        <v>Moderado</v>
      </c>
      <c r="AY812" s="851" t="str">
        <f>AA812</f>
        <v>Alto</v>
      </c>
      <c r="AZ812" s="851" t="str">
        <f>IFERROR(IF(OR(AND(AU812="Muy Baja",AX812="Leve"),AND(AU812="Muy Baja",AX812="Menor"),AND(AU812="Baja",AX812="Leve")),"Bajo",IF(OR(AND(AU812="Muy baja",AX812="Moderado"),AND(AU812="Baja",AX812="Menor"),AND(AU812="Baja",AX812="Moderado"),AND(AU812="Media",AX812="Leve"),AND(AU812="Media",AX812="Menor"),AND(AU812="Media",AX812="Moderado"),AND(AU812="Alta",AX812="Leve"),AND(AU812="Alta",AX812="Menor")),"Moderado",IF(OR(AND(AU812="Muy Baja",AX812="Mayor"),AND(AU812="Baja",AX812="Mayor"),AND(AU812="Media",AX812="Mayor"),AND(AU812="Alta",AX812="Moderado"),AND(AU812="Alta",AX812="Mayor"),AND(AU812="Muy Alta",AX812="Leve"),AND(AU812="Muy Alta",AX812="Menor"),AND(AU812="Muy Alta",AX812="Moderado"),AND(AU812="Muy Alta",AX812="Mayor")),"Alto",IF(OR(AND(AU812="Muy Baja",AX812="Catastrófico"),AND(AU812="Baja",AX812="Catastrófico"),AND(AU812="Media",AX812="Catastrófico"),AND(AU812="Alta",AX812="Catastrófico"),AND(AU812="Muy Alta",AX812="Catastrófico")),"Extremo","")))),"")</f>
        <v>Moderado</v>
      </c>
      <c r="BA812" s="797" t="s">
        <v>223</v>
      </c>
      <c r="BB812" s="47" t="s">
        <v>2410</v>
      </c>
      <c r="BC812" s="47" t="s">
        <v>2411</v>
      </c>
      <c r="BD812" s="104">
        <f t="shared" si="100"/>
        <v>2</v>
      </c>
      <c r="BE812" s="9"/>
      <c r="BF812" s="9">
        <v>1</v>
      </c>
      <c r="BG812" s="9"/>
      <c r="BH812" s="9">
        <v>1</v>
      </c>
      <c r="BI812" s="47" t="s">
        <v>1162</v>
      </c>
      <c r="BJ812" s="47" t="s">
        <v>2394</v>
      </c>
      <c r="BK812" s="47" t="s">
        <v>2960</v>
      </c>
      <c r="BL812" s="47" t="s">
        <v>2961</v>
      </c>
      <c r="BM812" s="49">
        <v>1</v>
      </c>
      <c r="BN812" s="49"/>
      <c r="BO812" s="49"/>
      <c r="BP812" s="49"/>
      <c r="BQ812" s="105">
        <f t="shared" si="101"/>
        <v>1</v>
      </c>
      <c r="BR812" s="761">
        <f t="shared" si="102"/>
        <v>0.5</v>
      </c>
      <c r="BS812" s="818" t="s">
        <v>609</v>
      </c>
      <c r="BT812" s="867" t="s">
        <v>2962</v>
      </c>
      <c r="BU812" s="867" t="s">
        <v>2962</v>
      </c>
      <c r="BV812" s="870" t="s">
        <v>2963</v>
      </c>
    </row>
    <row r="813" spans="1:74" ht="409.5" x14ac:dyDescent="0.25">
      <c r="A813" s="1062"/>
      <c r="B813" s="928"/>
      <c r="C813" s="1179"/>
      <c r="D813" s="828"/>
      <c r="E813" s="831"/>
      <c r="F813" s="834"/>
      <c r="G813" s="804"/>
      <c r="H813" s="837"/>
      <c r="I813" s="798"/>
      <c r="J813" s="840"/>
      <c r="K813" s="843"/>
      <c r="L813" s="804"/>
      <c r="M813" s="874"/>
      <c r="N813" s="804"/>
      <c r="O813" s="804"/>
      <c r="P813" s="849"/>
      <c r="Q813" s="1368"/>
      <c r="R813" s="798"/>
      <c r="S813" s="1365"/>
      <c r="T813" s="798"/>
      <c r="U813" s="1365"/>
      <c r="V813" s="798"/>
      <c r="W813" s="1365"/>
      <c r="X813" s="864"/>
      <c r="Y813" s="1365"/>
      <c r="Z813" s="1365"/>
      <c r="AA813" s="852"/>
      <c r="AB813" s="152">
        <v>2</v>
      </c>
      <c r="AC813" s="221" t="s">
        <v>2412</v>
      </c>
      <c r="AD813" s="151">
        <v>1.2</v>
      </c>
      <c r="AE813" s="151" t="s">
        <v>2162</v>
      </c>
      <c r="AF813" s="147" t="str">
        <f t="shared" si="96"/>
        <v>Impacto</v>
      </c>
      <c r="AG813" s="153" t="s">
        <v>267</v>
      </c>
      <c r="AH813" s="760">
        <f t="shared" si="97"/>
        <v>0.1</v>
      </c>
      <c r="AI813" s="153" t="s">
        <v>217</v>
      </c>
      <c r="AJ813" s="760">
        <f t="shared" si="98"/>
        <v>0.15</v>
      </c>
      <c r="AK813" s="149">
        <f t="shared" si="99"/>
        <v>0.25</v>
      </c>
      <c r="AL813" s="154">
        <f>IFERROR(IF(AND(AF812="Probabilidad",AF813="Probabilidad"),(AL812-(+AL812*AK813)),IF(AF813="Probabilidad",(S812-(+S812*AK813)),IF(AF813="Impacto",AL812,""))),"")</f>
        <v>0.48</v>
      </c>
      <c r="AM813" s="154">
        <f>IFERROR(IF(AND(AF812="Impacto",AF813="Impacto"),(AM812-(+AM812*AK813)),IF(AF813="Impacto",(Y812-(+Y812*AK813)),IF(AF813="Probabilidad",AM812,""))),"")</f>
        <v>0.44999999999999996</v>
      </c>
      <c r="AN813" s="155" t="s">
        <v>218</v>
      </c>
      <c r="AO813" s="155" t="s">
        <v>296</v>
      </c>
      <c r="AP813" s="155" t="s">
        <v>243</v>
      </c>
      <c r="AQ813" s="155" t="s">
        <v>221</v>
      </c>
      <c r="AR813" s="837"/>
      <c r="AS813" s="855"/>
      <c r="AT813" s="855"/>
      <c r="AU813" s="852"/>
      <c r="AV813" s="855"/>
      <c r="AW813" s="855"/>
      <c r="AX813" s="852"/>
      <c r="AY813" s="852"/>
      <c r="AZ813" s="852"/>
      <c r="BA813" s="798"/>
      <c r="BB813" s="131" t="s">
        <v>2413</v>
      </c>
      <c r="BC813" s="131" t="s">
        <v>2414</v>
      </c>
      <c r="BD813" s="175">
        <f t="shared" si="100"/>
        <v>1</v>
      </c>
      <c r="BE813" s="151"/>
      <c r="BF813" s="151"/>
      <c r="BG813" s="151">
        <v>1</v>
      </c>
      <c r="BH813" s="151"/>
      <c r="BI813" s="131" t="s">
        <v>1162</v>
      </c>
      <c r="BJ813" s="131" t="s">
        <v>2394</v>
      </c>
      <c r="BK813" s="131" t="s">
        <v>2968</v>
      </c>
      <c r="BL813" s="131" t="s">
        <v>2965</v>
      </c>
      <c r="BM813" s="157">
        <v>1</v>
      </c>
      <c r="BN813" s="157"/>
      <c r="BO813" s="157"/>
      <c r="BP813" s="157"/>
      <c r="BQ813" s="158">
        <f t="shared" si="101"/>
        <v>1</v>
      </c>
      <c r="BR813" s="762">
        <f t="shared" si="102"/>
        <v>1</v>
      </c>
      <c r="BS813" s="819"/>
      <c r="BT813" s="868"/>
      <c r="BU813" s="868"/>
      <c r="BV813" s="871"/>
    </row>
    <row r="814" spans="1:74" ht="120" x14ac:dyDescent="0.25">
      <c r="A814" s="1062"/>
      <c r="B814" s="928"/>
      <c r="C814" s="1179"/>
      <c r="D814" s="828"/>
      <c r="E814" s="831"/>
      <c r="F814" s="834"/>
      <c r="G814" s="804"/>
      <c r="H814" s="837"/>
      <c r="I814" s="798"/>
      <c r="J814" s="840"/>
      <c r="K814" s="843"/>
      <c r="L814" s="804"/>
      <c r="M814" s="874"/>
      <c r="N814" s="804"/>
      <c r="O814" s="804"/>
      <c r="P814" s="849"/>
      <c r="Q814" s="1368"/>
      <c r="R814" s="798"/>
      <c r="S814" s="1365"/>
      <c r="T814" s="798"/>
      <c r="U814" s="1365"/>
      <c r="V814" s="798"/>
      <c r="W814" s="1365"/>
      <c r="X814" s="864"/>
      <c r="Y814" s="1365"/>
      <c r="Z814" s="1365"/>
      <c r="AA814" s="852"/>
      <c r="AB814" s="152">
        <v>3</v>
      </c>
      <c r="AC814" s="221" t="s">
        <v>1709</v>
      </c>
      <c r="AD814" s="151">
        <v>2</v>
      </c>
      <c r="AE814" s="151" t="s">
        <v>1620</v>
      </c>
      <c r="AF814" s="147" t="str">
        <f t="shared" si="96"/>
        <v>Probabilidad</v>
      </c>
      <c r="AG814" s="153" t="s">
        <v>216</v>
      </c>
      <c r="AH814" s="760">
        <f t="shared" si="97"/>
        <v>0.25</v>
      </c>
      <c r="AI814" s="153" t="s">
        <v>217</v>
      </c>
      <c r="AJ814" s="760">
        <f t="shared" si="98"/>
        <v>0.15</v>
      </c>
      <c r="AK814" s="149">
        <f t="shared" si="99"/>
        <v>0.4</v>
      </c>
      <c r="AL814" s="154">
        <f>IFERROR(IF(AND(AF813="Probabilidad",AF814="Probabilidad"),(AL813-(+AL813*AK814)),IF(AND(AF813="Impacto",AF814="Probabilidad"),(AL812-(+AL812*AK814)),IF(AF814="Impacto",AL813,""))),"")</f>
        <v>0.28799999999999998</v>
      </c>
      <c r="AM814" s="154">
        <f>IFERROR(IF(AND(AF813="Impacto",AF814="Impacto"),(AM813-(+AM813*AK814)),IF(AND(AF813="Probabilidad",AF814="Impacto"),(AM812-(+AM812*AK814)),IF(AF814="Probabilidad",AM813,""))),"")</f>
        <v>0.44999999999999996</v>
      </c>
      <c r="AN814" s="155" t="s">
        <v>952</v>
      </c>
      <c r="AO814" s="155" t="s">
        <v>247</v>
      </c>
      <c r="AP814" s="155" t="s">
        <v>243</v>
      </c>
      <c r="AQ814" s="155" t="s">
        <v>221</v>
      </c>
      <c r="AR814" s="837"/>
      <c r="AS814" s="855"/>
      <c r="AT814" s="855"/>
      <c r="AU814" s="852"/>
      <c r="AV814" s="855"/>
      <c r="AW814" s="855"/>
      <c r="AX814" s="852"/>
      <c r="AY814" s="852"/>
      <c r="AZ814" s="852"/>
      <c r="BA814" s="798"/>
      <c r="BB814" s="131"/>
      <c r="BC814" s="131"/>
      <c r="BD814" s="175" t="str">
        <f t="shared" si="100"/>
        <v/>
      </c>
      <c r="BE814" s="151"/>
      <c r="BF814" s="151"/>
      <c r="BG814" s="151"/>
      <c r="BH814" s="151"/>
      <c r="BI814" s="131"/>
      <c r="BJ814" s="131"/>
      <c r="BK814" s="131"/>
      <c r="BL814" s="131"/>
      <c r="BM814" s="157"/>
      <c r="BN814" s="157"/>
      <c r="BO814" s="157"/>
      <c r="BP814" s="157"/>
      <c r="BQ814" s="158" t="str">
        <f t="shared" si="101"/>
        <v/>
      </c>
      <c r="BR814" s="762" t="str">
        <f t="shared" si="102"/>
        <v/>
      </c>
      <c r="BS814" s="819"/>
      <c r="BT814" s="868"/>
      <c r="BU814" s="868"/>
      <c r="BV814" s="871"/>
    </row>
    <row r="815" spans="1:74" x14ac:dyDescent="0.25">
      <c r="A815" s="1062"/>
      <c r="B815" s="928"/>
      <c r="C815" s="1179"/>
      <c r="D815" s="828"/>
      <c r="E815" s="831"/>
      <c r="F815" s="834"/>
      <c r="G815" s="804"/>
      <c r="H815" s="837"/>
      <c r="I815" s="798"/>
      <c r="J815" s="840"/>
      <c r="K815" s="843"/>
      <c r="L815" s="804"/>
      <c r="M815" s="874"/>
      <c r="N815" s="804"/>
      <c r="O815" s="804"/>
      <c r="P815" s="849"/>
      <c r="Q815" s="1368"/>
      <c r="R815" s="798"/>
      <c r="S815" s="1365"/>
      <c r="T815" s="798"/>
      <c r="U815" s="1365"/>
      <c r="V815" s="798"/>
      <c r="W815" s="1365"/>
      <c r="X815" s="864"/>
      <c r="Y815" s="1365"/>
      <c r="Z815" s="1365"/>
      <c r="AA815" s="852"/>
      <c r="AB815" s="152">
        <v>4</v>
      </c>
      <c r="AC815" s="221"/>
      <c r="AD815" s="151"/>
      <c r="AE815" s="151"/>
      <c r="AF815" s="147" t="str">
        <f t="shared" si="96"/>
        <v/>
      </c>
      <c r="AG815" s="153"/>
      <c r="AH815" s="760" t="str">
        <f t="shared" si="97"/>
        <v/>
      </c>
      <c r="AI815" s="153"/>
      <c r="AJ815" s="760" t="str">
        <f t="shared" si="98"/>
        <v/>
      </c>
      <c r="AK815" s="149" t="str">
        <f t="shared" si="99"/>
        <v/>
      </c>
      <c r="AL815" s="154" t="str">
        <f>IFERROR(IF(AND(AF814="Probabilidad",AF815="Probabilidad"),(AL814-(+AL814*AK815)),IF(AND(AF814="Impacto",AF815="Probabilidad"),(AL813-(+AL813*AK815)),IF(AF815="Impacto",AL814,""))),"")</f>
        <v/>
      </c>
      <c r="AM815" s="154" t="str">
        <f>IFERROR(IF(AND(AF814="Impacto",AF815="Impacto"),(AM814-(+AM814*AK815)),IF(AND(AF814="Probabilidad",AF815="Impacto"),(AM813-(+AM813*AK815)),IF(AF815="Probabilidad",AM814,""))),"")</f>
        <v/>
      </c>
      <c r="AN815" s="155"/>
      <c r="AO815" s="155"/>
      <c r="AP815" s="155"/>
      <c r="AQ815" s="155"/>
      <c r="AR815" s="837"/>
      <c r="AS815" s="855"/>
      <c r="AT815" s="855"/>
      <c r="AU815" s="852"/>
      <c r="AV815" s="855"/>
      <c r="AW815" s="855"/>
      <c r="AX815" s="852"/>
      <c r="AY815" s="852"/>
      <c r="AZ815" s="852"/>
      <c r="BA815" s="798"/>
      <c r="BB815" s="131"/>
      <c r="BC815" s="131"/>
      <c r="BD815" s="175" t="str">
        <f t="shared" si="100"/>
        <v/>
      </c>
      <c r="BE815" s="151"/>
      <c r="BF815" s="151"/>
      <c r="BG815" s="151"/>
      <c r="BH815" s="151"/>
      <c r="BI815" s="131"/>
      <c r="BJ815" s="131"/>
      <c r="BK815" s="131"/>
      <c r="BL815" s="131"/>
      <c r="BM815" s="157"/>
      <c r="BN815" s="157"/>
      <c r="BO815" s="157"/>
      <c r="BP815" s="157"/>
      <c r="BQ815" s="158" t="str">
        <f t="shared" si="101"/>
        <v/>
      </c>
      <c r="BR815" s="762" t="str">
        <f t="shared" si="102"/>
        <v/>
      </c>
      <c r="BS815" s="819"/>
      <c r="BT815" s="868"/>
      <c r="BU815" s="868"/>
      <c r="BV815" s="871"/>
    </row>
    <row r="816" spans="1:74" x14ac:dyDescent="0.25">
      <c r="A816" s="1062"/>
      <c r="B816" s="928"/>
      <c r="C816" s="1179"/>
      <c r="D816" s="828"/>
      <c r="E816" s="831"/>
      <c r="F816" s="834"/>
      <c r="G816" s="804"/>
      <c r="H816" s="837"/>
      <c r="I816" s="798"/>
      <c r="J816" s="840"/>
      <c r="K816" s="843"/>
      <c r="L816" s="804"/>
      <c r="M816" s="874"/>
      <c r="N816" s="804"/>
      <c r="O816" s="804"/>
      <c r="P816" s="849"/>
      <c r="Q816" s="1368"/>
      <c r="R816" s="798"/>
      <c r="S816" s="1365"/>
      <c r="T816" s="798"/>
      <c r="U816" s="1365"/>
      <c r="V816" s="798"/>
      <c r="W816" s="1365"/>
      <c r="X816" s="864"/>
      <c r="Y816" s="1365"/>
      <c r="Z816" s="1365"/>
      <c r="AA816" s="852"/>
      <c r="AB816" s="152">
        <v>5</v>
      </c>
      <c r="AC816" s="221"/>
      <c r="AD816" s="151"/>
      <c r="AE816" s="151"/>
      <c r="AF816" s="147" t="str">
        <f t="shared" si="96"/>
        <v/>
      </c>
      <c r="AG816" s="153"/>
      <c r="AH816" s="760" t="str">
        <f t="shared" si="97"/>
        <v/>
      </c>
      <c r="AI816" s="153"/>
      <c r="AJ816" s="760" t="str">
        <f t="shared" si="98"/>
        <v/>
      </c>
      <c r="AK816" s="149" t="str">
        <f t="shared" si="99"/>
        <v/>
      </c>
      <c r="AL816" s="154" t="str">
        <f>IFERROR(IF(AND(AF815="Probabilidad",AF816="Probabilidad"),(AL815-(+AL815*AK816)),IF(AND(AF815="Impacto",AF816="Probabilidad"),(AL814-(+AL814*AK816)),IF(AF816="Impacto",AL815,""))),"")</f>
        <v/>
      </c>
      <c r="AM816" s="154" t="str">
        <f>IFERROR(IF(AND(AF815="Impacto",AF816="Impacto"),(AM815-(+AM815*AK816)),IF(AND(AF815="Probabilidad",AF816="Impacto"),(AM814-(+AM814*AK816)),IF(AF816="Probabilidad",AM815,""))),"")</f>
        <v/>
      </c>
      <c r="AN816" s="155"/>
      <c r="AO816" s="155"/>
      <c r="AP816" s="155"/>
      <c r="AQ816" s="155"/>
      <c r="AR816" s="837"/>
      <c r="AS816" s="855"/>
      <c r="AT816" s="855"/>
      <c r="AU816" s="852"/>
      <c r="AV816" s="855"/>
      <c r="AW816" s="855"/>
      <c r="AX816" s="852"/>
      <c r="AY816" s="852"/>
      <c r="AZ816" s="852"/>
      <c r="BA816" s="798"/>
      <c r="BB816" s="131"/>
      <c r="BC816" s="131"/>
      <c r="BD816" s="175" t="str">
        <f t="shared" si="100"/>
        <v/>
      </c>
      <c r="BE816" s="151"/>
      <c r="BF816" s="151"/>
      <c r="BG816" s="151"/>
      <c r="BH816" s="151"/>
      <c r="BI816" s="131"/>
      <c r="BJ816" s="131"/>
      <c r="BK816" s="131"/>
      <c r="BL816" s="131"/>
      <c r="BM816" s="157"/>
      <c r="BN816" s="157"/>
      <c r="BO816" s="157"/>
      <c r="BP816" s="157"/>
      <c r="BQ816" s="158" t="str">
        <f t="shared" si="101"/>
        <v/>
      </c>
      <c r="BR816" s="762" t="str">
        <f t="shared" si="102"/>
        <v/>
      </c>
      <c r="BS816" s="819"/>
      <c r="BT816" s="868"/>
      <c r="BU816" s="868"/>
      <c r="BV816" s="871"/>
    </row>
    <row r="817" spans="1:74" ht="15.75" thickBot="1" x14ac:dyDescent="0.3">
      <c r="A817" s="1062"/>
      <c r="B817" s="928"/>
      <c r="C817" s="1179"/>
      <c r="D817" s="829"/>
      <c r="E817" s="832"/>
      <c r="F817" s="835"/>
      <c r="G817" s="805"/>
      <c r="H817" s="838"/>
      <c r="I817" s="799"/>
      <c r="J817" s="841"/>
      <c r="K817" s="844"/>
      <c r="L817" s="805"/>
      <c r="M817" s="875"/>
      <c r="N817" s="805"/>
      <c r="O817" s="805"/>
      <c r="P817" s="850"/>
      <c r="Q817" s="1369"/>
      <c r="R817" s="799"/>
      <c r="S817" s="1366"/>
      <c r="T817" s="799"/>
      <c r="U817" s="1366"/>
      <c r="V817" s="799"/>
      <c r="W817" s="1366"/>
      <c r="X817" s="865"/>
      <c r="Y817" s="1366"/>
      <c r="Z817" s="1366"/>
      <c r="AA817" s="853"/>
      <c r="AB817" s="164">
        <v>6</v>
      </c>
      <c r="AC817" s="361"/>
      <c r="AD817" s="162"/>
      <c r="AE817" s="162"/>
      <c r="AF817" s="99" t="str">
        <f t="shared" si="96"/>
        <v/>
      </c>
      <c r="AG817" s="242"/>
      <c r="AH817" s="763" t="str">
        <f t="shared" si="97"/>
        <v/>
      </c>
      <c r="AI817" s="242"/>
      <c r="AJ817" s="763" t="str">
        <f t="shared" si="98"/>
        <v/>
      </c>
      <c r="AK817" s="166" t="str">
        <f t="shared" si="99"/>
        <v/>
      </c>
      <c r="AL817" s="154" t="str">
        <f>IFERROR(IF(AND(AF816="Probabilidad",AF817="Probabilidad"),(AL816-(+AL816*AK817)),IF(AND(AF816="Impacto",AF817="Probabilidad"),(AL815-(+AL815*AK817)),IF(AF817="Impacto",AL816,""))),"")</f>
        <v/>
      </c>
      <c r="AM817" s="154" t="str">
        <f>IFERROR(IF(AND(AF816="Impacto",AF817="Impacto"),(AM816-(+AM816*AK817)),IF(AND(AF816="Probabilidad",AF817="Impacto"),(AM815-(+AM815*AK817)),IF(AF817="Probabilidad",AM816,""))),"")</f>
        <v/>
      </c>
      <c r="AN817" s="52"/>
      <c r="AO817" s="52"/>
      <c r="AP817" s="52"/>
      <c r="AQ817" s="52"/>
      <c r="AR817" s="838"/>
      <c r="AS817" s="856"/>
      <c r="AT817" s="856"/>
      <c r="AU817" s="853"/>
      <c r="AV817" s="856"/>
      <c r="AW817" s="856"/>
      <c r="AX817" s="853"/>
      <c r="AY817" s="853"/>
      <c r="AZ817" s="853"/>
      <c r="BA817" s="799"/>
      <c r="BB817" s="169"/>
      <c r="BC817" s="169"/>
      <c r="BD817" s="178" t="str">
        <f t="shared" si="100"/>
        <v/>
      </c>
      <c r="BE817" s="162"/>
      <c r="BF817" s="162"/>
      <c r="BG817" s="162"/>
      <c r="BH817" s="162"/>
      <c r="BI817" s="169"/>
      <c r="BJ817" s="169"/>
      <c r="BK817" s="169"/>
      <c r="BL817" s="169"/>
      <c r="BM817" s="170"/>
      <c r="BN817" s="170"/>
      <c r="BO817" s="170"/>
      <c r="BP817" s="170"/>
      <c r="BQ817" s="171" t="str">
        <f t="shared" si="101"/>
        <v/>
      </c>
      <c r="BR817" s="764" t="str">
        <f t="shared" si="102"/>
        <v/>
      </c>
      <c r="BS817" s="820"/>
      <c r="BT817" s="869"/>
      <c r="BU817" s="869"/>
      <c r="BV817" s="872"/>
    </row>
    <row r="818" spans="1:74" ht="330" x14ac:dyDescent="0.25">
      <c r="A818" s="1062"/>
      <c r="B818" s="928"/>
      <c r="C818" s="1179"/>
      <c r="D818" s="827" t="s">
        <v>1533</v>
      </c>
      <c r="E818" s="830" t="s">
        <v>1187</v>
      </c>
      <c r="F818" s="833">
        <v>6</v>
      </c>
      <c r="G818" s="803" t="s">
        <v>2404</v>
      </c>
      <c r="H818" s="836" t="s">
        <v>1376</v>
      </c>
      <c r="I818" s="797" t="s">
        <v>1344</v>
      </c>
      <c r="J818" s="839" t="s">
        <v>3105</v>
      </c>
      <c r="K818" s="842" t="s">
        <v>324</v>
      </c>
      <c r="L818" s="803" t="s">
        <v>618</v>
      </c>
      <c r="M818" s="873" t="s">
        <v>1535</v>
      </c>
      <c r="N818" s="803" t="s">
        <v>2415</v>
      </c>
      <c r="O818" s="803" t="s">
        <v>2416</v>
      </c>
      <c r="P818" s="867" t="s">
        <v>609</v>
      </c>
      <c r="Q818" s="879" t="s">
        <v>609</v>
      </c>
      <c r="R818" s="797" t="s">
        <v>353</v>
      </c>
      <c r="S818" s="1364">
        <f>IF(R818="Muy Alta",100%,IF(R818="Alta",80%,IF(R818="Media",60%,IF(R818="Baja",40%,IF(R818="Muy Baja",20%,"")))))</f>
        <v>0.8</v>
      </c>
      <c r="T818" s="797" t="s">
        <v>253</v>
      </c>
      <c r="U818" s="1364">
        <f>IF(T818="Catastrófico",100%,IF(T818="Mayor",80%,IF(T818="Moderado",60%,IF(T818="Menor",40%,IF(T818="Leve",20%,"")))))</f>
        <v>0.4</v>
      </c>
      <c r="V818" s="797" t="s">
        <v>213</v>
      </c>
      <c r="W818" s="1364">
        <f>IF(V818="Catastrófico",100%,IF(V818="Mayor",80%,IF(V818="Moderado",60%,IF(V818="Menor",40%,IF(V818="Leve",20%,"")))))</f>
        <v>0.6</v>
      </c>
      <c r="X818" s="863" t="str">
        <f>IF(Y818=100%,"Catastrófico",IF(Y818=80%,"Mayor",IF(Y818=60%,"Moderado",IF(Y818=40%,"Menor",IF(Y818=20%,"Leve","")))))</f>
        <v>Moderado</v>
      </c>
      <c r="Y818" s="1364">
        <f>IF(AND(U818="",W818=""),"",MAX(U818,W818))</f>
        <v>0.6</v>
      </c>
      <c r="Z818" s="1364" t="str">
        <f>CONCATENATE(R818,X818)</f>
        <v>AltaModerado</v>
      </c>
      <c r="AA818" s="851" t="str">
        <f>IF(Z818="Muy AltaLeve","Alto",IF(Z818="Muy AltaMenor","Alto",IF(Z818="Muy AltaModerado","Alto",IF(Z818="Muy AltaMayor","Alto",IF(Z818="Muy AltaCatastrófico","Extremo",IF(Z818="AltaLeve","Moderado",IF(Z818="AltaMenor","Moderado",IF(Z818="AltaModerado","Alto",IF(Z818="AltaMayor","Alto",IF(Z818="AltaCatastrófico","Extremo",IF(Z818="MediaLeve","Moderado",IF(Z818="MediaMenor","Moderado",IF(Z818="MediaModerado","Moderado",IF(Z818="MediaMayor","Alto",IF(Z818="MediaCatastrófico","Extremo",IF(Z818="BajaLeve","Bajo",IF(Z818="BajaMenor","Moderado",IF(Z818="BajaModerado","Moderado",IF(Z818="BajaMayor","Alto",IF(Z818="BajaCatastrófico","Extremo",IF(Z818="Muy BajaLeve","Bajo",IF(Z818="Muy BajaMenor","Bajo",IF(Z818="Muy BajaModerado","Moderado",IF(Z818="Muy BajaMayor","Alto",IF(Z818="Muy BajaCatastrófico","Extremo","")))))))))))))))))))))))))</f>
        <v>Alto</v>
      </c>
      <c r="AB818" s="98">
        <v>1</v>
      </c>
      <c r="AC818" s="374" t="s">
        <v>2417</v>
      </c>
      <c r="AD818" s="9">
        <v>4</v>
      </c>
      <c r="AE818" s="9" t="s">
        <v>1793</v>
      </c>
      <c r="AF818" s="100" t="str">
        <f t="shared" si="96"/>
        <v>Probabilidad</v>
      </c>
      <c r="AG818" s="10" t="s">
        <v>216</v>
      </c>
      <c r="AH818" s="759">
        <f t="shared" si="97"/>
        <v>0.25</v>
      </c>
      <c r="AI818" s="10" t="s">
        <v>217</v>
      </c>
      <c r="AJ818" s="759">
        <f t="shared" si="98"/>
        <v>0.15</v>
      </c>
      <c r="AK818" s="102">
        <f t="shared" si="99"/>
        <v>0.4</v>
      </c>
      <c r="AL818" s="101">
        <f>IFERROR(IF(AF818="Probabilidad",(S818-(+S818*AK818)),IF(AF818="Impacto",S818,"")),"")</f>
        <v>0.48</v>
      </c>
      <c r="AM818" s="101">
        <f>IFERROR(IF(AF818="Impacto",(Y818-(+Y818*AK818)),IF(AF818="Probabilidad",Y818,"")),"")</f>
        <v>0.6</v>
      </c>
      <c r="AN818" s="51" t="s">
        <v>218</v>
      </c>
      <c r="AO818" s="51" t="s">
        <v>296</v>
      </c>
      <c r="AP818" s="51" t="s">
        <v>243</v>
      </c>
      <c r="AQ818" s="51" t="s">
        <v>221</v>
      </c>
      <c r="AR818" s="866" t="s">
        <v>2409</v>
      </c>
      <c r="AS818" s="854">
        <f>S818</f>
        <v>0.8</v>
      </c>
      <c r="AT818" s="854">
        <f>IF(AL818="","",MIN(AL818:AL823))</f>
        <v>0.28799999999999998</v>
      </c>
      <c r="AU818" s="851" t="str">
        <f>IFERROR(IF(AT818="","",IF(AT818&lt;=0.2,"Muy Baja",IF(AT818&lt;=0.4,"Baja",IF(AT818&lt;=0.6,"Media",IF(AT818&lt;=0.8,"Alta","Muy Alta"))))),"")</f>
        <v>Baja</v>
      </c>
      <c r="AV818" s="854">
        <f>Y818</f>
        <v>0.6</v>
      </c>
      <c r="AW818" s="854">
        <f>IF(AM818="","",MIN(AM818:AM823))</f>
        <v>0.33749999999999997</v>
      </c>
      <c r="AX818" s="851" t="str">
        <f>IFERROR(IF(AW818="","",IF(AW818&lt;=0.2,"Leve",IF(AW818&lt;=0.4,"Menor",IF(AW818&lt;=0.6,"Moderado",IF(AW818&lt;=0.8,"Mayor","Catastrófico"))))),"")</f>
        <v>Menor</v>
      </c>
      <c r="AY818" s="851" t="str">
        <f>AA818</f>
        <v>Alto</v>
      </c>
      <c r="AZ818" s="851" t="str">
        <f>IFERROR(IF(OR(AND(AU818="Muy Baja",AX818="Leve"),AND(AU818="Muy Baja",AX818="Menor"),AND(AU818="Baja",AX818="Leve")),"Bajo",IF(OR(AND(AU818="Muy baja",AX818="Moderado"),AND(AU818="Baja",AX818="Menor"),AND(AU818="Baja",AX818="Moderado"),AND(AU818="Media",AX818="Leve"),AND(AU818="Media",AX818="Menor"),AND(AU818="Media",AX818="Moderado"),AND(AU818="Alta",AX818="Leve"),AND(AU818="Alta",AX818="Menor")),"Moderado",IF(OR(AND(AU818="Muy Baja",AX818="Mayor"),AND(AU818="Baja",AX818="Mayor"),AND(AU818="Media",AX818="Mayor"),AND(AU818="Alta",AX818="Moderado"),AND(AU818="Alta",AX818="Mayor"),AND(AU818="Muy Alta",AX818="Leve"),AND(AU818="Muy Alta",AX818="Menor"),AND(AU818="Muy Alta",AX818="Moderado"),AND(AU818="Muy Alta",AX818="Mayor")),"Alto",IF(OR(AND(AU818="Muy Baja",AX818="Catastrófico"),AND(AU818="Baja",AX818="Catastrófico"),AND(AU818="Media",AX818="Catastrófico"),AND(AU818="Alta",AX818="Catastrófico"),AND(AU818="Muy Alta",AX818="Catastrófico")),"Extremo","")))),"")</f>
        <v>Moderado</v>
      </c>
      <c r="BA818" s="797" t="s">
        <v>223</v>
      </c>
      <c r="BB818" s="47" t="s">
        <v>2410</v>
      </c>
      <c r="BC818" s="47" t="s">
        <v>2411</v>
      </c>
      <c r="BD818" s="104">
        <f t="shared" si="100"/>
        <v>2</v>
      </c>
      <c r="BE818" s="9"/>
      <c r="BF818" s="9">
        <v>1</v>
      </c>
      <c r="BG818" s="9"/>
      <c r="BH818" s="9">
        <v>1</v>
      </c>
      <c r="BI818" s="47" t="s">
        <v>1162</v>
      </c>
      <c r="BJ818" s="47" t="s">
        <v>2394</v>
      </c>
      <c r="BK818" s="47" t="s">
        <v>2960</v>
      </c>
      <c r="BL818" s="47" t="s">
        <v>2961</v>
      </c>
      <c r="BM818" s="49">
        <v>1</v>
      </c>
      <c r="BN818" s="49"/>
      <c r="BO818" s="49"/>
      <c r="BP818" s="49"/>
      <c r="BQ818" s="105">
        <f t="shared" si="101"/>
        <v>1</v>
      </c>
      <c r="BR818" s="761">
        <f t="shared" si="102"/>
        <v>0.5</v>
      </c>
      <c r="BS818" s="818" t="s">
        <v>609</v>
      </c>
      <c r="BT818" s="867" t="s">
        <v>2962</v>
      </c>
      <c r="BU818" s="867" t="s">
        <v>2962</v>
      </c>
      <c r="BV818" s="870" t="s">
        <v>2963</v>
      </c>
    </row>
    <row r="819" spans="1:74" ht="409.5" x14ac:dyDescent="0.25">
      <c r="A819" s="1062"/>
      <c r="B819" s="928"/>
      <c r="C819" s="1179"/>
      <c r="D819" s="828"/>
      <c r="E819" s="831"/>
      <c r="F819" s="834"/>
      <c r="G819" s="804"/>
      <c r="H819" s="837"/>
      <c r="I819" s="798"/>
      <c r="J819" s="840"/>
      <c r="K819" s="843"/>
      <c r="L819" s="804"/>
      <c r="M819" s="874"/>
      <c r="N819" s="804"/>
      <c r="O819" s="804"/>
      <c r="P819" s="868"/>
      <c r="Q819" s="880"/>
      <c r="R819" s="798"/>
      <c r="S819" s="1365"/>
      <c r="T819" s="798"/>
      <c r="U819" s="1365"/>
      <c r="V819" s="798"/>
      <c r="W819" s="1365"/>
      <c r="X819" s="864"/>
      <c r="Y819" s="1365"/>
      <c r="Z819" s="1365"/>
      <c r="AA819" s="852"/>
      <c r="AB819" s="152">
        <v>2</v>
      </c>
      <c r="AC819" s="221" t="s">
        <v>2412</v>
      </c>
      <c r="AD819" s="151">
        <v>2.2999999999999998</v>
      </c>
      <c r="AE819" s="151" t="s">
        <v>2418</v>
      </c>
      <c r="AF819" s="147" t="str">
        <f t="shared" si="96"/>
        <v>Impacto</v>
      </c>
      <c r="AG819" s="153" t="s">
        <v>267</v>
      </c>
      <c r="AH819" s="760">
        <f t="shared" si="97"/>
        <v>0.1</v>
      </c>
      <c r="AI819" s="153" t="s">
        <v>217</v>
      </c>
      <c r="AJ819" s="760">
        <f t="shared" si="98"/>
        <v>0.15</v>
      </c>
      <c r="AK819" s="149">
        <f t="shared" si="99"/>
        <v>0.25</v>
      </c>
      <c r="AL819" s="154">
        <f>IFERROR(IF(AND(AF818="Probabilidad",AF819="Probabilidad"),(AL818-(+AL818*AK819)),IF(AF819="Probabilidad",(S818-(+S818*AK819)),IF(AF819="Impacto",AL818,""))),"")</f>
        <v>0.48</v>
      </c>
      <c r="AM819" s="154">
        <f>IFERROR(IF(AND(AF818="Impacto",AF819="Impacto"),(AM818-(+AM818*AK819)),IF(AF819="Impacto",(Y818-(+Y818*AK819)),IF(AF819="Probabilidad",AM818,""))),"")</f>
        <v>0.44999999999999996</v>
      </c>
      <c r="AN819" s="155" t="s">
        <v>218</v>
      </c>
      <c r="AO819" s="155" t="s">
        <v>296</v>
      </c>
      <c r="AP819" s="155" t="s">
        <v>243</v>
      </c>
      <c r="AQ819" s="155" t="s">
        <v>221</v>
      </c>
      <c r="AR819" s="837"/>
      <c r="AS819" s="855"/>
      <c r="AT819" s="855"/>
      <c r="AU819" s="852"/>
      <c r="AV819" s="855"/>
      <c r="AW819" s="855"/>
      <c r="AX819" s="852"/>
      <c r="AY819" s="852"/>
      <c r="AZ819" s="852"/>
      <c r="BA819" s="798"/>
      <c r="BB819" s="131" t="s">
        <v>2413</v>
      </c>
      <c r="BC819" s="131" t="s">
        <v>2414</v>
      </c>
      <c r="BD819" s="175">
        <f t="shared" si="100"/>
        <v>1</v>
      </c>
      <c r="BE819" s="151"/>
      <c r="BF819" s="151"/>
      <c r="BG819" s="151">
        <v>1</v>
      </c>
      <c r="BH819" s="151"/>
      <c r="BI819" s="131" t="s">
        <v>1162</v>
      </c>
      <c r="BJ819" s="131" t="s">
        <v>2394</v>
      </c>
      <c r="BK819" s="131" t="s">
        <v>2968</v>
      </c>
      <c r="BL819" s="131" t="s">
        <v>2965</v>
      </c>
      <c r="BM819" s="157">
        <v>1</v>
      </c>
      <c r="BN819" s="157"/>
      <c r="BO819" s="157"/>
      <c r="BP819" s="157"/>
      <c r="BQ819" s="158">
        <f t="shared" si="101"/>
        <v>1</v>
      </c>
      <c r="BR819" s="762">
        <f t="shared" si="102"/>
        <v>1</v>
      </c>
      <c r="BS819" s="819"/>
      <c r="BT819" s="868"/>
      <c r="BU819" s="868"/>
      <c r="BV819" s="871"/>
    </row>
    <row r="820" spans="1:74" ht="409.5" x14ac:dyDescent="0.25">
      <c r="A820" s="1062"/>
      <c r="B820" s="928"/>
      <c r="C820" s="1179"/>
      <c r="D820" s="828"/>
      <c r="E820" s="831"/>
      <c r="F820" s="834"/>
      <c r="G820" s="804"/>
      <c r="H820" s="837"/>
      <c r="I820" s="798"/>
      <c r="J820" s="840"/>
      <c r="K820" s="843"/>
      <c r="L820" s="804"/>
      <c r="M820" s="874"/>
      <c r="N820" s="804"/>
      <c r="O820" s="804"/>
      <c r="P820" s="868"/>
      <c r="Q820" s="880"/>
      <c r="R820" s="798"/>
      <c r="S820" s="1365"/>
      <c r="T820" s="798"/>
      <c r="U820" s="1365"/>
      <c r="V820" s="798"/>
      <c r="W820" s="1365"/>
      <c r="X820" s="864"/>
      <c r="Y820" s="1365"/>
      <c r="Z820" s="1365"/>
      <c r="AA820" s="852"/>
      <c r="AB820" s="152">
        <v>3</v>
      </c>
      <c r="AC820" s="134" t="s">
        <v>1709</v>
      </c>
      <c r="AD820" s="151">
        <v>2</v>
      </c>
      <c r="AE820" s="151" t="s">
        <v>1547</v>
      </c>
      <c r="AF820" s="147" t="str">
        <f t="shared" si="96"/>
        <v>Impacto</v>
      </c>
      <c r="AG820" s="153" t="s">
        <v>267</v>
      </c>
      <c r="AH820" s="760">
        <f t="shared" si="97"/>
        <v>0.1</v>
      </c>
      <c r="AI820" s="153" t="s">
        <v>217</v>
      </c>
      <c r="AJ820" s="760">
        <f t="shared" si="98"/>
        <v>0.15</v>
      </c>
      <c r="AK820" s="149">
        <f t="shared" si="99"/>
        <v>0.25</v>
      </c>
      <c r="AL820" s="154">
        <f>IFERROR(IF(AND(AF819="Probabilidad",AF820="Probabilidad"),(AL819-(+AL819*AK820)),IF(AND(AF819="Impacto",AF820="Probabilidad"),(AL818-(+AL818*AK820)),IF(AF820="Impacto",AL819,""))),"")</f>
        <v>0.48</v>
      </c>
      <c r="AM820" s="154">
        <f>IFERROR(IF(AND(AF819="Impacto",AF820="Impacto"),(AM819-(+AM819*AK820)),IF(AND(AF819="Probabilidad",AF820="Impacto"),(AM818-(+AM818*AK820)),IF(AF820="Probabilidad",AM819,""))),"")</f>
        <v>0.33749999999999997</v>
      </c>
      <c r="AN820" s="155" t="s">
        <v>952</v>
      </c>
      <c r="AO820" s="155" t="s">
        <v>247</v>
      </c>
      <c r="AP820" s="155" t="s">
        <v>243</v>
      </c>
      <c r="AQ820" s="155" t="s">
        <v>221</v>
      </c>
      <c r="AR820" s="837"/>
      <c r="AS820" s="855"/>
      <c r="AT820" s="855"/>
      <c r="AU820" s="852"/>
      <c r="AV820" s="855"/>
      <c r="AW820" s="855"/>
      <c r="AX820" s="852"/>
      <c r="AY820" s="852"/>
      <c r="AZ820" s="852"/>
      <c r="BA820" s="798"/>
      <c r="BB820" s="131" t="s">
        <v>2419</v>
      </c>
      <c r="BC820" s="131" t="s">
        <v>2420</v>
      </c>
      <c r="BD820" s="175">
        <f t="shared" si="100"/>
        <v>12</v>
      </c>
      <c r="BE820" s="151">
        <v>3</v>
      </c>
      <c r="BF820" s="151">
        <v>3</v>
      </c>
      <c r="BG820" s="151">
        <v>3</v>
      </c>
      <c r="BH820" s="151">
        <v>3</v>
      </c>
      <c r="BI820" s="131" t="s">
        <v>1162</v>
      </c>
      <c r="BJ820" s="131" t="s">
        <v>2394</v>
      </c>
      <c r="BK820" s="131" t="s">
        <v>2966</v>
      </c>
      <c r="BL820" s="131" t="s">
        <v>2967</v>
      </c>
      <c r="BM820" s="157">
        <v>3</v>
      </c>
      <c r="BN820" s="157"/>
      <c r="BO820" s="157"/>
      <c r="BP820" s="157"/>
      <c r="BQ820" s="158">
        <f t="shared" si="101"/>
        <v>3</v>
      </c>
      <c r="BR820" s="762">
        <f t="shared" si="102"/>
        <v>0.25</v>
      </c>
      <c r="BS820" s="819"/>
      <c r="BT820" s="868"/>
      <c r="BU820" s="868"/>
      <c r="BV820" s="871"/>
    </row>
    <row r="821" spans="1:74" ht="117.75" x14ac:dyDescent="0.25">
      <c r="A821" s="1062"/>
      <c r="B821" s="928"/>
      <c r="C821" s="1179"/>
      <c r="D821" s="828"/>
      <c r="E821" s="831"/>
      <c r="F821" s="834"/>
      <c r="G821" s="804"/>
      <c r="H821" s="837"/>
      <c r="I821" s="798"/>
      <c r="J821" s="840"/>
      <c r="K821" s="843"/>
      <c r="L821" s="804"/>
      <c r="M821" s="874"/>
      <c r="N821" s="804"/>
      <c r="O821" s="804"/>
      <c r="P821" s="868"/>
      <c r="Q821" s="880"/>
      <c r="R821" s="798"/>
      <c r="S821" s="1365"/>
      <c r="T821" s="798"/>
      <c r="U821" s="1365"/>
      <c r="V821" s="798"/>
      <c r="W821" s="1365"/>
      <c r="X821" s="864"/>
      <c r="Y821" s="1365"/>
      <c r="Z821" s="1365"/>
      <c r="AA821" s="852"/>
      <c r="AB821" s="152">
        <v>4</v>
      </c>
      <c r="AC821" s="221" t="s">
        <v>2421</v>
      </c>
      <c r="AD821" s="151" t="s">
        <v>1633</v>
      </c>
      <c r="AE821" s="151" t="s">
        <v>1620</v>
      </c>
      <c r="AF821" s="147" t="str">
        <f t="shared" si="96"/>
        <v>Probabilidad</v>
      </c>
      <c r="AG821" s="153" t="s">
        <v>216</v>
      </c>
      <c r="AH821" s="760">
        <f t="shared" si="97"/>
        <v>0.25</v>
      </c>
      <c r="AI821" s="153" t="s">
        <v>217</v>
      </c>
      <c r="AJ821" s="760">
        <f t="shared" si="98"/>
        <v>0.15</v>
      </c>
      <c r="AK821" s="149">
        <f t="shared" si="99"/>
        <v>0.4</v>
      </c>
      <c r="AL821" s="154">
        <f>IFERROR(IF(AND(AF820="Probabilidad",AF821="Probabilidad"),(AL820-(+AL820*AK821)),IF(AND(AF820="Impacto",AF821="Probabilidad"),(AL819-(+AL819*AK821)),IF(AF821="Impacto",AL820,""))),"")</f>
        <v>0.28799999999999998</v>
      </c>
      <c r="AM821" s="154">
        <f>IFERROR(IF(AND(AF820="Impacto",AF821="Impacto"),(AM820-(+AM820*AK821)),IF(AND(AF820="Probabilidad",AF821="Impacto"),(AM819-(+AM819*AK821)),IF(AF821="Probabilidad",AM820,""))),"")</f>
        <v>0.33749999999999997</v>
      </c>
      <c r="AN821" s="155" t="s">
        <v>952</v>
      </c>
      <c r="AO821" s="155" t="s">
        <v>242</v>
      </c>
      <c r="AP821" s="155" t="s">
        <v>243</v>
      </c>
      <c r="AQ821" s="155" t="s">
        <v>221</v>
      </c>
      <c r="AR821" s="837"/>
      <c r="AS821" s="855"/>
      <c r="AT821" s="855"/>
      <c r="AU821" s="852"/>
      <c r="AV821" s="855"/>
      <c r="AW821" s="855"/>
      <c r="AX821" s="852"/>
      <c r="AY821" s="852"/>
      <c r="AZ821" s="852"/>
      <c r="BA821" s="798"/>
      <c r="BB821" s="131"/>
      <c r="BC821" s="131"/>
      <c r="BD821" s="175" t="str">
        <f t="shared" si="100"/>
        <v/>
      </c>
      <c r="BE821" s="151"/>
      <c r="BF821" s="151"/>
      <c r="BG821" s="151"/>
      <c r="BH821" s="151"/>
      <c r="BI821" s="131"/>
      <c r="BJ821" s="131"/>
      <c r="BK821" s="131"/>
      <c r="BL821" s="131"/>
      <c r="BM821" s="157"/>
      <c r="BN821" s="157"/>
      <c r="BO821" s="157"/>
      <c r="BP821" s="157"/>
      <c r="BQ821" s="158" t="str">
        <f t="shared" si="101"/>
        <v/>
      </c>
      <c r="BR821" s="762" t="str">
        <f t="shared" si="102"/>
        <v/>
      </c>
      <c r="BS821" s="819"/>
      <c r="BT821" s="868"/>
      <c r="BU821" s="868"/>
      <c r="BV821" s="871"/>
    </row>
    <row r="822" spans="1:74" x14ac:dyDescent="0.25">
      <c r="A822" s="1062"/>
      <c r="B822" s="928"/>
      <c r="C822" s="1179"/>
      <c r="D822" s="828"/>
      <c r="E822" s="831"/>
      <c r="F822" s="834"/>
      <c r="G822" s="804"/>
      <c r="H822" s="837"/>
      <c r="I822" s="798"/>
      <c r="J822" s="840"/>
      <c r="K822" s="843"/>
      <c r="L822" s="804"/>
      <c r="M822" s="874"/>
      <c r="N822" s="804"/>
      <c r="O822" s="804"/>
      <c r="P822" s="868"/>
      <c r="Q822" s="880"/>
      <c r="R822" s="798"/>
      <c r="S822" s="1365"/>
      <c r="T822" s="798"/>
      <c r="U822" s="1365"/>
      <c r="V822" s="798"/>
      <c r="W822" s="1365"/>
      <c r="X822" s="864"/>
      <c r="Y822" s="1365"/>
      <c r="Z822" s="1365"/>
      <c r="AA822" s="852"/>
      <c r="AB822" s="152">
        <v>5</v>
      </c>
      <c r="AC822" s="221"/>
      <c r="AD822" s="151"/>
      <c r="AE822" s="151"/>
      <c r="AF822" s="147" t="str">
        <f t="shared" si="96"/>
        <v/>
      </c>
      <c r="AG822" s="153"/>
      <c r="AH822" s="760" t="str">
        <f t="shared" si="97"/>
        <v/>
      </c>
      <c r="AI822" s="153"/>
      <c r="AJ822" s="760" t="str">
        <f t="shared" si="98"/>
        <v/>
      </c>
      <c r="AK822" s="149" t="str">
        <f t="shared" si="99"/>
        <v/>
      </c>
      <c r="AL822" s="154" t="str">
        <f>IFERROR(IF(AND(AF821="Probabilidad",AF822="Probabilidad"),(AL821-(+AL821*AK822)),IF(AND(AF821="Impacto",AF822="Probabilidad"),(AL820-(+AL820*AK822)),IF(AF822="Impacto",AL821,""))),"")</f>
        <v/>
      </c>
      <c r="AM822" s="154" t="str">
        <f>IFERROR(IF(AND(AF821="Impacto",AF822="Impacto"),(AM821-(+AM821*AK822)),IF(AND(AF821="Probabilidad",AF822="Impacto"),(AM820-(+AM820*AK822)),IF(AF822="Probabilidad",AM821,""))),"")</f>
        <v/>
      </c>
      <c r="AN822" s="155"/>
      <c r="AO822" s="155"/>
      <c r="AP822" s="155"/>
      <c r="AQ822" s="155"/>
      <c r="AR822" s="837"/>
      <c r="AS822" s="855"/>
      <c r="AT822" s="855"/>
      <c r="AU822" s="852"/>
      <c r="AV822" s="855"/>
      <c r="AW822" s="855"/>
      <c r="AX822" s="852"/>
      <c r="AY822" s="852"/>
      <c r="AZ822" s="852"/>
      <c r="BA822" s="798"/>
      <c r="BB822" s="131"/>
      <c r="BC822" s="131"/>
      <c r="BD822" s="175" t="str">
        <f t="shared" si="100"/>
        <v/>
      </c>
      <c r="BE822" s="151"/>
      <c r="BF822" s="151"/>
      <c r="BG822" s="151"/>
      <c r="BH822" s="151"/>
      <c r="BI822" s="131"/>
      <c r="BJ822" s="131"/>
      <c r="BK822" s="131"/>
      <c r="BL822" s="131"/>
      <c r="BM822" s="157"/>
      <c r="BN822" s="157"/>
      <c r="BO822" s="157"/>
      <c r="BP822" s="157"/>
      <c r="BQ822" s="158" t="str">
        <f t="shared" si="101"/>
        <v/>
      </c>
      <c r="BR822" s="762" t="str">
        <f t="shared" si="102"/>
        <v/>
      </c>
      <c r="BS822" s="819"/>
      <c r="BT822" s="868"/>
      <c r="BU822" s="868"/>
      <c r="BV822" s="871"/>
    </row>
    <row r="823" spans="1:74" ht="15.75" thickBot="1" x14ac:dyDescent="0.3">
      <c r="A823" s="1062"/>
      <c r="B823" s="928"/>
      <c r="C823" s="1179"/>
      <c r="D823" s="829"/>
      <c r="E823" s="832"/>
      <c r="F823" s="835"/>
      <c r="G823" s="805"/>
      <c r="H823" s="838"/>
      <c r="I823" s="799"/>
      <c r="J823" s="841"/>
      <c r="K823" s="844"/>
      <c r="L823" s="805"/>
      <c r="M823" s="875"/>
      <c r="N823" s="805"/>
      <c r="O823" s="805"/>
      <c r="P823" s="869"/>
      <c r="Q823" s="881"/>
      <c r="R823" s="799"/>
      <c r="S823" s="1366"/>
      <c r="T823" s="799"/>
      <c r="U823" s="1366"/>
      <c r="V823" s="799"/>
      <c r="W823" s="1366"/>
      <c r="X823" s="865"/>
      <c r="Y823" s="1366"/>
      <c r="Z823" s="1366"/>
      <c r="AA823" s="853"/>
      <c r="AB823" s="164">
        <v>6</v>
      </c>
      <c r="AC823" s="361"/>
      <c r="AD823" s="162"/>
      <c r="AE823" s="162"/>
      <c r="AF823" s="177" t="str">
        <f t="shared" si="96"/>
        <v/>
      </c>
      <c r="AG823" s="165"/>
      <c r="AH823" s="763" t="str">
        <f t="shared" si="97"/>
        <v/>
      </c>
      <c r="AI823" s="165"/>
      <c r="AJ823" s="763" t="str">
        <f t="shared" si="98"/>
        <v/>
      </c>
      <c r="AK823" s="166" t="str">
        <f t="shared" si="99"/>
        <v/>
      </c>
      <c r="AL823" s="154" t="str">
        <f>IFERROR(IF(AND(AF822="Probabilidad",AF823="Probabilidad"),(AL822-(+AL822*AK823)),IF(AND(AF822="Impacto",AF823="Probabilidad"),(AL821-(+AL821*AK823)),IF(AF823="Impacto",AL822,""))),"")</f>
        <v/>
      </c>
      <c r="AM823" s="154" t="str">
        <f>IFERROR(IF(AND(AF822="Impacto",AF823="Impacto"),(AM822-(+AM822*AK823)),IF(AND(AF822="Probabilidad",AF823="Impacto"),(AM821-(+AM821*AK823)),IF(AF823="Probabilidad",AM822,""))),"")</f>
        <v/>
      </c>
      <c r="AN823" s="52"/>
      <c r="AO823" s="52"/>
      <c r="AP823" s="52"/>
      <c r="AQ823" s="52"/>
      <c r="AR823" s="838"/>
      <c r="AS823" s="856"/>
      <c r="AT823" s="856"/>
      <c r="AU823" s="853"/>
      <c r="AV823" s="856"/>
      <c r="AW823" s="856"/>
      <c r="AX823" s="853"/>
      <c r="AY823" s="853"/>
      <c r="AZ823" s="853"/>
      <c r="BA823" s="799"/>
      <c r="BB823" s="169"/>
      <c r="BC823" s="169"/>
      <c r="BD823" s="178" t="str">
        <f t="shared" si="100"/>
        <v/>
      </c>
      <c r="BE823" s="162"/>
      <c r="BF823" s="162"/>
      <c r="BG823" s="162"/>
      <c r="BH823" s="162"/>
      <c r="BI823" s="169"/>
      <c r="BJ823" s="169"/>
      <c r="BK823" s="169"/>
      <c r="BL823" s="169"/>
      <c r="BM823" s="170"/>
      <c r="BN823" s="170"/>
      <c r="BO823" s="170"/>
      <c r="BP823" s="170"/>
      <c r="BQ823" s="171" t="str">
        <f t="shared" si="101"/>
        <v/>
      </c>
      <c r="BR823" s="764" t="str">
        <f t="shared" si="102"/>
        <v/>
      </c>
      <c r="BS823" s="820"/>
      <c r="BT823" s="869"/>
      <c r="BU823" s="869"/>
      <c r="BV823" s="872"/>
    </row>
    <row r="824" spans="1:74" ht="145.5" customHeight="1" x14ac:dyDescent="0.25">
      <c r="A824" s="1062"/>
      <c r="B824" s="928"/>
      <c r="C824" s="1179"/>
      <c r="D824" s="827" t="s">
        <v>1533</v>
      </c>
      <c r="E824" s="830" t="s">
        <v>1187</v>
      </c>
      <c r="F824" s="833">
        <v>7</v>
      </c>
      <c r="G824" s="803" t="s">
        <v>2422</v>
      </c>
      <c r="H824" s="836" t="s">
        <v>1371</v>
      </c>
      <c r="I824" s="797" t="s">
        <v>1347</v>
      </c>
      <c r="J824" s="839" t="s">
        <v>3106</v>
      </c>
      <c r="K824" s="842" t="s">
        <v>324</v>
      </c>
      <c r="L824" s="803" t="s">
        <v>618</v>
      </c>
      <c r="M824" s="873" t="s">
        <v>1535</v>
      </c>
      <c r="N824" s="803" t="s">
        <v>2185</v>
      </c>
      <c r="O824" s="803" t="s">
        <v>1926</v>
      </c>
      <c r="P824" s="867" t="s">
        <v>609</v>
      </c>
      <c r="Q824" s="879" t="s">
        <v>609</v>
      </c>
      <c r="R824" s="797" t="s">
        <v>272</v>
      </c>
      <c r="S824" s="1364">
        <f>IF(R824="Muy Alta",100%,IF(R824="Alta",80%,IF(R824="Media",60%,IF(R824="Baja",40%,IF(R824="Muy Baja",20%,"")))))</f>
        <v>0.2</v>
      </c>
      <c r="T824" s="797" t="s">
        <v>328</v>
      </c>
      <c r="U824" s="1364">
        <f>IF(T824="Catastrófico",100%,IF(T824="Mayor",80%,IF(T824="Moderado",60%,IF(T824="Menor",40%,IF(T824="Leve",20%,"")))))</f>
        <v>0.2</v>
      </c>
      <c r="V824" s="797" t="s">
        <v>253</v>
      </c>
      <c r="W824" s="1364">
        <f>IF(V824="Catastrófico",100%,IF(V824="Mayor",80%,IF(V824="Moderado",60%,IF(V824="Menor",40%,IF(V824="Leve",20%,"")))))</f>
        <v>0.4</v>
      </c>
      <c r="X824" s="863" t="str">
        <f>IF(Y824=100%,"Catastrófico",IF(Y824=80%,"Mayor",IF(Y824=60%,"Moderado",IF(Y824=40%,"Menor",IF(Y824=20%,"Leve","")))))</f>
        <v>Menor</v>
      </c>
      <c r="Y824" s="1364">
        <f>IF(AND(U824="",W824=""),"",MAX(U824,W824))</f>
        <v>0.4</v>
      </c>
      <c r="Z824" s="1364" t="str">
        <f>CONCATENATE(R824,X824)</f>
        <v>Muy BajaMenor</v>
      </c>
      <c r="AA824" s="851" t="str">
        <f>IF(Z824="Muy AltaLeve","Alto",IF(Z824="Muy AltaMenor","Alto",IF(Z824="Muy AltaModerado","Alto",IF(Z824="Muy AltaMayor","Alto",IF(Z824="Muy AltaCatastrófico","Extremo",IF(Z824="AltaLeve","Moderado",IF(Z824="AltaMenor","Moderado",IF(Z824="AltaModerado","Alto",IF(Z824="AltaMayor","Alto",IF(Z824="AltaCatastrófico","Extremo",IF(Z824="MediaLeve","Moderado",IF(Z824="MediaMenor","Moderado",IF(Z824="MediaModerado","Moderado",IF(Z824="MediaMayor","Alto",IF(Z824="MediaCatastrófico","Extremo",IF(Z824="BajaLeve","Bajo",IF(Z824="BajaMenor","Moderado",IF(Z824="BajaModerado","Moderado",IF(Z824="BajaMayor","Alto",IF(Z824="BajaCatastrófico","Extremo",IF(Z824="Muy BajaLeve","Bajo",IF(Z824="Muy BajaMenor","Bajo",IF(Z824="Muy BajaModerado","Moderado",IF(Z824="Muy BajaMayor","Alto",IF(Z824="Muy BajaCatastrófico","Extremo","")))))))))))))))))))))))))</f>
        <v>Bajo</v>
      </c>
      <c r="AB824" s="98">
        <v>1</v>
      </c>
      <c r="AC824" s="375" t="s">
        <v>2390</v>
      </c>
      <c r="AD824" s="233">
        <v>1</v>
      </c>
      <c r="AE824" s="13" t="s">
        <v>1793</v>
      </c>
      <c r="AF824" s="234" t="str">
        <f t="shared" ref="AF824:AF887" si="103">IF(OR(AG824="Preventivo",AG824="Detectivo"),"Probabilidad",IF(AG824="Correctivo","Impacto",""))</f>
        <v>Probabilidad</v>
      </c>
      <c r="AG824" s="235" t="s">
        <v>216</v>
      </c>
      <c r="AH824" s="759">
        <f t="shared" ref="AH824:AH887" si="104">IF(AG824="","",IF(AG824="Preventivo",25%,IF(AG824="Detectivo",15%,IF(AG824="Correctivo",10%))))</f>
        <v>0.25</v>
      </c>
      <c r="AI824" s="235" t="s">
        <v>217</v>
      </c>
      <c r="AJ824" s="759">
        <f t="shared" ref="AJ824:AJ887" si="105">IF(AI824="Automático",25%,IF(AI824="Manual",15%,""))</f>
        <v>0.15</v>
      </c>
      <c r="AK824" s="102">
        <f t="shared" ref="AK824:AK887" si="106">IF(OR(AH824="",AJ824=""),"",AH824+AJ824)</f>
        <v>0.4</v>
      </c>
      <c r="AL824" s="101">
        <f>IFERROR(IF(AF824="Probabilidad",(S824-(+S824*AK824)),IF(AF824="Impacto",S824,"")),"")</f>
        <v>0.12</v>
      </c>
      <c r="AM824" s="101">
        <f>IFERROR(IF(AF824="Impacto",(Y824-(+Y824*AK824)),IF(AF824="Probabilidad",Y824,"")),"")</f>
        <v>0.4</v>
      </c>
      <c r="AN824" s="51" t="s">
        <v>218</v>
      </c>
      <c r="AO824" s="51" t="s">
        <v>247</v>
      </c>
      <c r="AP824" s="51" t="s">
        <v>243</v>
      </c>
      <c r="AQ824" s="51" t="s">
        <v>221</v>
      </c>
      <c r="AR824" s="866" t="s">
        <v>2391</v>
      </c>
      <c r="AS824" s="854">
        <f>S824</f>
        <v>0.2</v>
      </c>
      <c r="AT824" s="854">
        <f>IF(AL824="","",MIN(AL824:AL829))</f>
        <v>8.3999999999999991E-2</v>
      </c>
      <c r="AU824" s="851" t="str">
        <f>IFERROR(IF(AT824="","",IF(AT824&lt;=0.2,"Muy Baja",IF(AT824&lt;=0.4,"Baja",IF(AT824&lt;=0.6,"Media",IF(AT824&lt;=0.8,"Alta","Muy Alta"))))),"")</f>
        <v>Muy Baja</v>
      </c>
      <c r="AV824" s="854">
        <f>Y824</f>
        <v>0.4</v>
      </c>
      <c r="AW824" s="854">
        <f>IF(AM824="","",MIN(AM824:AM829))</f>
        <v>0.30000000000000004</v>
      </c>
      <c r="AX824" s="851" t="str">
        <f>IFERROR(IF(AW824="","",IF(AW824&lt;=0.2,"Leve",IF(AW824&lt;=0.4,"Menor",IF(AW824&lt;=0.6,"Moderado",IF(AW824&lt;=0.8,"Mayor","Catastrófico"))))),"")</f>
        <v>Menor</v>
      </c>
      <c r="AY824" s="851" t="str">
        <f>AA824</f>
        <v>Bajo</v>
      </c>
      <c r="AZ824" s="851" t="str">
        <f>IFERROR(IF(OR(AND(AU824="Muy Baja",AX824="Leve"),AND(AU824="Muy Baja",AX824="Menor"),AND(AU824="Baja",AX824="Leve")),"Bajo",IF(OR(AND(AU824="Muy baja",AX824="Moderado"),AND(AU824="Baja",AX824="Menor"),AND(AU824="Baja",AX824="Moderado"),AND(AU824="Media",AX824="Leve"),AND(AU824="Media",AX824="Menor"),AND(AU824="Media",AX824="Moderado"),AND(AU824="Alta",AX824="Leve"),AND(AU824="Alta",AX824="Menor")),"Moderado",IF(OR(AND(AU824="Muy Baja",AX824="Mayor"),AND(AU824="Baja",AX824="Mayor"),AND(AU824="Media",AX824="Mayor"),AND(AU824="Alta",AX824="Moderado"),AND(AU824="Alta",AX824="Mayor"),AND(AU824="Muy Alta",AX824="Leve"),AND(AU824="Muy Alta",AX824="Menor"),AND(AU824="Muy Alta",AX824="Moderado"),AND(AU824="Muy Alta",AX824="Mayor")),"Alto",IF(OR(AND(AU824="Muy Baja",AX824="Catastrófico"),AND(AU824="Baja",AX824="Catastrófico"),AND(AU824="Media",AX824="Catastrófico"),AND(AU824="Alta",AX824="Catastrófico"),AND(AU824="Muy Alta",AX824="Catastrófico")),"Extremo","")))),"")</f>
        <v>Bajo</v>
      </c>
      <c r="BA824" s="797" t="s">
        <v>257</v>
      </c>
      <c r="BB824" s="47"/>
      <c r="BC824" s="47"/>
      <c r="BD824" s="104" t="str">
        <f t="shared" si="100"/>
        <v/>
      </c>
      <c r="BE824" s="9"/>
      <c r="BF824" s="9"/>
      <c r="BG824" s="9"/>
      <c r="BH824" s="9"/>
      <c r="BI824" s="47"/>
      <c r="BJ824" s="47"/>
      <c r="BK824" s="47"/>
      <c r="BL824" s="47"/>
      <c r="BM824" s="49"/>
      <c r="BN824" s="49"/>
      <c r="BO824" s="49"/>
      <c r="BP824" s="49"/>
      <c r="BQ824" s="105" t="str">
        <f t="shared" si="101"/>
        <v/>
      </c>
      <c r="BR824" s="761" t="str">
        <f t="shared" si="102"/>
        <v/>
      </c>
      <c r="BS824" s="818" t="s">
        <v>609</v>
      </c>
      <c r="BT824" s="867" t="s">
        <v>2962</v>
      </c>
      <c r="BU824" s="867" t="s">
        <v>2962</v>
      </c>
      <c r="BV824" s="806" t="s">
        <v>609</v>
      </c>
    </row>
    <row r="825" spans="1:74" ht="171.75" x14ac:dyDescent="0.25">
      <c r="A825" s="1062"/>
      <c r="B825" s="928"/>
      <c r="C825" s="1179"/>
      <c r="D825" s="828"/>
      <c r="E825" s="831"/>
      <c r="F825" s="834"/>
      <c r="G825" s="804"/>
      <c r="H825" s="837"/>
      <c r="I825" s="798"/>
      <c r="J825" s="840"/>
      <c r="K825" s="843"/>
      <c r="L825" s="804"/>
      <c r="M825" s="874"/>
      <c r="N825" s="804"/>
      <c r="O825" s="804"/>
      <c r="P825" s="868"/>
      <c r="Q825" s="880"/>
      <c r="R825" s="798"/>
      <c r="S825" s="1365"/>
      <c r="T825" s="798"/>
      <c r="U825" s="1365"/>
      <c r="V825" s="798"/>
      <c r="W825" s="1365"/>
      <c r="X825" s="864"/>
      <c r="Y825" s="1365"/>
      <c r="Z825" s="1365"/>
      <c r="AA825" s="852"/>
      <c r="AB825" s="152">
        <v>2</v>
      </c>
      <c r="AC825" s="375" t="s">
        <v>2192</v>
      </c>
      <c r="AD825" s="180">
        <v>2</v>
      </c>
      <c r="AE825" s="151" t="s">
        <v>2193</v>
      </c>
      <c r="AF825" s="147" t="str">
        <f t="shared" si="103"/>
        <v>Impacto</v>
      </c>
      <c r="AG825" s="153" t="s">
        <v>267</v>
      </c>
      <c r="AH825" s="760">
        <f t="shared" si="104"/>
        <v>0.1</v>
      </c>
      <c r="AI825" s="153" t="s">
        <v>217</v>
      </c>
      <c r="AJ825" s="760">
        <f t="shared" si="105"/>
        <v>0.15</v>
      </c>
      <c r="AK825" s="149">
        <f t="shared" si="106"/>
        <v>0.25</v>
      </c>
      <c r="AL825" s="154">
        <f>IFERROR(IF(AND(AF824="Probabilidad",AF825="Probabilidad"),(AL824-(+AL824*AK825)),IF(AF825="Probabilidad",(S824-(+S824*AK825)),IF(AF825="Impacto",AL824,""))),"")</f>
        <v>0.12</v>
      </c>
      <c r="AM825" s="154">
        <f>IFERROR(IF(AND(AF824="Impacto",AF825="Impacto"),(AM824-(+AM824*AK825)),IF(AF825="Impacto",(Y824-(Y824*AK825)),IF(AF825="Probabilidad",AM824,""))),"")</f>
        <v>0.30000000000000004</v>
      </c>
      <c r="AN825" s="155" t="s">
        <v>218</v>
      </c>
      <c r="AO825" s="155" t="s">
        <v>296</v>
      </c>
      <c r="AP825" s="155" t="s">
        <v>243</v>
      </c>
      <c r="AQ825" s="155" t="s">
        <v>221</v>
      </c>
      <c r="AR825" s="837"/>
      <c r="AS825" s="855"/>
      <c r="AT825" s="855"/>
      <c r="AU825" s="852"/>
      <c r="AV825" s="855"/>
      <c r="AW825" s="855"/>
      <c r="AX825" s="852"/>
      <c r="AY825" s="852"/>
      <c r="AZ825" s="852"/>
      <c r="BA825" s="798"/>
      <c r="BB825" s="131"/>
      <c r="BC825" s="131"/>
      <c r="BD825" s="175" t="str">
        <f t="shared" si="100"/>
        <v/>
      </c>
      <c r="BE825" s="151"/>
      <c r="BF825" s="151"/>
      <c r="BG825" s="151"/>
      <c r="BH825" s="151"/>
      <c r="BI825" s="131"/>
      <c r="BJ825" s="131"/>
      <c r="BK825" s="131"/>
      <c r="BL825" s="131"/>
      <c r="BM825" s="157"/>
      <c r="BN825" s="157"/>
      <c r="BO825" s="157"/>
      <c r="BP825" s="157"/>
      <c r="BQ825" s="158" t="str">
        <f t="shared" si="101"/>
        <v/>
      </c>
      <c r="BR825" s="762" t="str">
        <f t="shared" si="102"/>
        <v/>
      </c>
      <c r="BS825" s="819"/>
      <c r="BT825" s="868"/>
      <c r="BU825" s="868"/>
      <c r="BV825" s="807"/>
    </row>
    <row r="826" spans="1:74" ht="120" x14ac:dyDescent="0.25">
      <c r="A826" s="1062"/>
      <c r="B826" s="928"/>
      <c r="C826" s="1179"/>
      <c r="D826" s="828"/>
      <c r="E826" s="831"/>
      <c r="F826" s="834"/>
      <c r="G826" s="804"/>
      <c r="H826" s="837"/>
      <c r="I826" s="798"/>
      <c r="J826" s="840"/>
      <c r="K826" s="843"/>
      <c r="L826" s="804"/>
      <c r="M826" s="874"/>
      <c r="N826" s="804"/>
      <c r="O826" s="804"/>
      <c r="P826" s="868"/>
      <c r="Q826" s="880"/>
      <c r="R826" s="798"/>
      <c r="S826" s="1365"/>
      <c r="T826" s="798"/>
      <c r="U826" s="1365"/>
      <c r="V826" s="798"/>
      <c r="W826" s="1365"/>
      <c r="X826" s="864"/>
      <c r="Y826" s="1365"/>
      <c r="Z826" s="1365"/>
      <c r="AA826" s="852"/>
      <c r="AB826" s="152">
        <v>3</v>
      </c>
      <c r="AC826" s="375" t="s">
        <v>1709</v>
      </c>
      <c r="AD826" s="180">
        <v>3</v>
      </c>
      <c r="AE826" s="151" t="s">
        <v>2193</v>
      </c>
      <c r="AF826" s="147" t="str">
        <f t="shared" si="103"/>
        <v>Probabilidad</v>
      </c>
      <c r="AG826" s="153" t="s">
        <v>286</v>
      </c>
      <c r="AH826" s="760">
        <f t="shared" si="104"/>
        <v>0.15</v>
      </c>
      <c r="AI826" s="153" t="s">
        <v>217</v>
      </c>
      <c r="AJ826" s="760">
        <f t="shared" si="105"/>
        <v>0.15</v>
      </c>
      <c r="AK826" s="149">
        <f t="shared" si="106"/>
        <v>0.3</v>
      </c>
      <c r="AL826" s="154">
        <f>IFERROR(IF(AND(AF825="Probabilidad",AF826="Probabilidad"),(AL825-(+AL825*AK826)),IF(AND(AF825="Impacto",AF826="Probabilidad"),(AL824-(+AL824*AK826)),IF(AF826="Impacto",AL825,""))),"")</f>
        <v>8.3999999999999991E-2</v>
      </c>
      <c r="AM826" s="154">
        <f>IFERROR(IF(AND(AF825="Impacto",AF826="Impacto"),(AM825-(+AM825*AK826)),IF(AND(AF825="Probabilidad",AF826="Impacto"),(AM824-(+AM824*AK826)),IF(AF826="Probabilidad",AM825,""))),"")</f>
        <v>0.30000000000000004</v>
      </c>
      <c r="AN826" s="155" t="s">
        <v>952</v>
      </c>
      <c r="AO826" s="155" t="s">
        <v>247</v>
      </c>
      <c r="AP826" s="155" t="s">
        <v>243</v>
      </c>
      <c r="AQ826" s="155" t="s">
        <v>221</v>
      </c>
      <c r="AR826" s="837"/>
      <c r="AS826" s="855"/>
      <c r="AT826" s="855"/>
      <c r="AU826" s="852"/>
      <c r="AV826" s="855"/>
      <c r="AW826" s="855"/>
      <c r="AX826" s="852"/>
      <c r="AY826" s="852"/>
      <c r="AZ826" s="852"/>
      <c r="BA826" s="798"/>
      <c r="BB826" s="131"/>
      <c r="BC826" s="131"/>
      <c r="BD826" s="175" t="str">
        <f t="shared" si="100"/>
        <v/>
      </c>
      <c r="BE826" s="151"/>
      <c r="BF826" s="151"/>
      <c r="BG826" s="151"/>
      <c r="BH826" s="151"/>
      <c r="BI826" s="131"/>
      <c r="BJ826" s="131"/>
      <c r="BK826" s="131"/>
      <c r="BL826" s="131"/>
      <c r="BM826" s="157"/>
      <c r="BN826" s="157"/>
      <c r="BO826" s="157"/>
      <c r="BP826" s="157"/>
      <c r="BQ826" s="158" t="str">
        <f t="shared" si="101"/>
        <v/>
      </c>
      <c r="BR826" s="762" t="str">
        <f t="shared" si="102"/>
        <v/>
      </c>
      <c r="BS826" s="819"/>
      <c r="BT826" s="868"/>
      <c r="BU826" s="868"/>
      <c r="BV826" s="807"/>
    </row>
    <row r="827" spans="1:74" x14ac:dyDescent="0.25">
      <c r="A827" s="1062"/>
      <c r="B827" s="928"/>
      <c r="C827" s="1179"/>
      <c r="D827" s="828"/>
      <c r="E827" s="831"/>
      <c r="F827" s="834"/>
      <c r="G827" s="804"/>
      <c r="H827" s="837"/>
      <c r="I827" s="798"/>
      <c r="J827" s="840"/>
      <c r="K827" s="843"/>
      <c r="L827" s="804"/>
      <c r="M827" s="874"/>
      <c r="N827" s="804"/>
      <c r="O827" s="804"/>
      <c r="P827" s="868"/>
      <c r="Q827" s="880"/>
      <c r="R827" s="798"/>
      <c r="S827" s="1365"/>
      <c r="T827" s="798"/>
      <c r="U827" s="1365"/>
      <c r="V827" s="798"/>
      <c r="W827" s="1365"/>
      <c r="X827" s="864"/>
      <c r="Y827" s="1365"/>
      <c r="Z827" s="1365"/>
      <c r="AA827" s="852"/>
      <c r="AB827" s="152">
        <v>4</v>
      </c>
      <c r="AC827" s="221"/>
      <c r="AD827" s="151"/>
      <c r="AE827" s="151"/>
      <c r="AF827" s="147" t="str">
        <f t="shared" si="103"/>
        <v/>
      </c>
      <c r="AG827" s="153"/>
      <c r="AH827" s="760" t="str">
        <f t="shared" si="104"/>
        <v/>
      </c>
      <c r="AI827" s="153"/>
      <c r="AJ827" s="760" t="str">
        <f t="shared" si="105"/>
        <v/>
      </c>
      <c r="AK827" s="149" t="str">
        <f t="shared" si="106"/>
        <v/>
      </c>
      <c r="AL827" s="154" t="str">
        <f>IFERROR(IF(AND(AF826="Probabilidad",AF827="Probabilidad"),(AL826-(+AL826*AK827)),IF(AND(AF826="Impacto",AF827="Probabilidad"),(AL825-(+AL825*AK827)),IF(AF827="Impacto",AL826,""))),"")</f>
        <v/>
      </c>
      <c r="AM827" s="154" t="str">
        <f>IFERROR(IF(AND(AF826="Impacto",AF827="Impacto"),(AM826-(+AM826*AK827)),IF(AND(AF826="Probabilidad",AF827="Impacto"),(AM825-(+AM825*AK827)),IF(AF827="Probabilidad",AM826,""))),"")</f>
        <v/>
      </c>
      <c r="AN827" s="155"/>
      <c r="AO827" s="155"/>
      <c r="AP827" s="155"/>
      <c r="AQ827" s="155"/>
      <c r="AR827" s="837"/>
      <c r="AS827" s="855"/>
      <c r="AT827" s="855"/>
      <c r="AU827" s="852"/>
      <c r="AV827" s="855"/>
      <c r="AW827" s="855"/>
      <c r="AX827" s="852"/>
      <c r="AY827" s="852"/>
      <c r="AZ827" s="852"/>
      <c r="BA827" s="798"/>
      <c r="BB827" s="131"/>
      <c r="BC827" s="131"/>
      <c r="BD827" s="175" t="str">
        <f t="shared" si="100"/>
        <v/>
      </c>
      <c r="BE827" s="151"/>
      <c r="BF827" s="151"/>
      <c r="BG827" s="151"/>
      <c r="BH827" s="151"/>
      <c r="BI827" s="131"/>
      <c r="BJ827" s="131"/>
      <c r="BK827" s="131"/>
      <c r="BL827" s="131"/>
      <c r="BM827" s="157"/>
      <c r="BN827" s="157"/>
      <c r="BO827" s="157"/>
      <c r="BP827" s="157"/>
      <c r="BQ827" s="158" t="str">
        <f t="shared" si="101"/>
        <v/>
      </c>
      <c r="BR827" s="762" t="str">
        <f t="shared" si="102"/>
        <v/>
      </c>
      <c r="BS827" s="819"/>
      <c r="BT827" s="868"/>
      <c r="BU827" s="868"/>
      <c r="BV827" s="807"/>
    </row>
    <row r="828" spans="1:74" x14ac:dyDescent="0.25">
      <c r="A828" s="1062"/>
      <c r="B828" s="928"/>
      <c r="C828" s="1179"/>
      <c r="D828" s="828"/>
      <c r="E828" s="831"/>
      <c r="F828" s="834"/>
      <c r="G828" s="804"/>
      <c r="H828" s="837"/>
      <c r="I828" s="798"/>
      <c r="J828" s="840"/>
      <c r="K828" s="843"/>
      <c r="L828" s="804"/>
      <c r="M828" s="874"/>
      <c r="N828" s="804"/>
      <c r="O828" s="804"/>
      <c r="P828" s="868"/>
      <c r="Q828" s="880"/>
      <c r="R828" s="798"/>
      <c r="S828" s="1365"/>
      <c r="T828" s="798"/>
      <c r="U828" s="1365"/>
      <c r="V828" s="798"/>
      <c r="W828" s="1365"/>
      <c r="X828" s="864"/>
      <c r="Y828" s="1365"/>
      <c r="Z828" s="1365"/>
      <c r="AA828" s="852"/>
      <c r="AB828" s="152">
        <v>5</v>
      </c>
      <c r="AC828" s="221"/>
      <c r="AD828" s="151"/>
      <c r="AE828" s="151"/>
      <c r="AF828" s="147" t="str">
        <f t="shared" si="103"/>
        <v/>
      </c>
      <c r="AG828" s="153"/>
      <c r="AH828" s="760" t="str">
        <f t="shared" si="104"/>
        <v/>
      </c>
      <c r="AI828" s="153"/>
      <c r="AJ828" s="760" t="str">
        <f t="shared" si="105"/>
        <v/>
      </c>
      <c r="AK828" s="149" t="str">
        <f t="shared" si="106"/>
        <v/>
      </c>
      <c r="AL828" s="154" t="str">
        <f>IFERROR(IF(AND(AF827="Probabilidad",AF828="Probabilidad"),(AL827-(+AL827*AK828)),IF(AND(AF827="Impacto",AF828="Probabilidad"),(AL826-(+AL826*AK828)),IF(AF828="Impacto",AL827,""))),"")</f>
        <v/>
      </c>
      <c r="AM828" s="154" t="str">
        <f>IFERROR(IF(AND(AF827="Impacto",AF828="Impacto"),(AM827-(+AM827*AK828)),IF(AND(AF827="Probabilidad",AF828="Impacto"),(AM826-(+AM826*AK828)),IF(AF828="Probabilidad",AM827,""))),"")</f>
        <v/>
      </c>
      <c r="AN828" s="155"/>
      <c r="AO828" s="155"/>
      <c r="AP828" s="155"/>
      <c r="AQ828" s="155"/>
      <c r="AR828" s="837"/>
      <c r="AS828" s="855"/>
      <c r="AT828" s="855"/>
      <c r="AU828" s="852"/>
      <c r="AV828" s="855"/>
      <c r="AW828" s="855"/>
      <c r="AX828" s="852"/>
      <c r="AY828" s="852"/>
      <c r="AZ828" s="852"/>
      <c r="BA828" s="798"/>
      <c r="BB828" s="131"/>
      <c r="BC828" s="131"/>
      <c r="BD828" s="175" t="str">
        <f t="shared" si="100"/>
        <v/>
      </c>
      <c r="BE828" s="151"/>
      <c r="BF828" s="151"/>
      <c r="BG828" s="151"/>
      <c r="BH828" s="151"/>
      <c r="BI828" s="131"/>
      <c r="BJ828" s="131"/>
      <c r="BK828" s="131"/>
      <c r="BL828" s="131"/>
      <c r="BM828" s="157"/>
      <c r="BN828" s="157"/>
      <c r="BO828" s="157"/>
      <c r="BP828" s="157"/>
      <c r="BQ828" s="158" t="str">
        <f t="shared" si="101"/>
        <v/>
      </c>
      <c r="BR828" s="762" t="str">
        <f t="shared" si="102"/>
        <v/>
      </c>
      <c r="BS828" s="819"/>
      <c r="BT828" s="868"/>
      <c r="BU828" s="868"/>
      <c r="BV828" s="807"/>
    </row>
    <row r="829" spans="1:74" ht="15.75" thickBot="1" x14ac:dyDescent="0.3">
      <c r="A829" s="1062"/>
      <c r="B829" s="928"/>
      <c r="C829" s="1179"/>
      <c r="D829" s="829"/>
      <c r="E829" s="832"/>
      <c r="F829" s="835"/>
      <c r="G829" s="805"/>
      <c r="H829" s="838"/>
      <c r="I829" s="799"/>
      <c r="J829" s="841"/>
      <c r="K829" s="844"/>
      <c r="L829" s="805"/>
      <c r="M829" s="875"/>
      <c r="N829" s="805"/>
      <c r="O829" s="805"/>
      <c r="P829" s="869"/>
      <c r="Q829" s="881"/>
      <c r="R829" s="799"/>
      <c r="S829" s="1366"/>
      <c r="T829" s="799"/>
      <c r="U829" s="1366"/>
      <c r="V829" s="799"/>
      <c r="W829" s="1366"/>
      <c r="X829" s="865"/>
      <c r="Y829" s="1366"/>
      <c r="Z829" s="1366"/>
      <c r="AA829" s="853"/>
      <c r="AB829" s="164">
        <v>6</v>
      </c>
      <c r="AC829" s="361"/>
      <c r="AD829" s="162"/>
      <c r="AE829" s="162"/>
      <c r="AF829" s="99" t="str">
        <f t="shared" si="103"/>
        <v/>
      </c>
      <c r="AG829" s="242"/>
      <c r="AH829" s="763" t="str">
        <f t="shared" si="104"/>
        <v/>
      </c>
      <c r="AI829" s="242"/>
      <c r="AJ829" s="763" t="str">
        <f t="shared" si="105"/>
        <v/>
      </c>
      <c r="AK829" s="166" t="str">
        <f t="shared" si="106"/>
        <v/>
      </c>
      <c r="AL829" s="154" t="str">
        <f>IFERROR(IF(AND(AF828="Probabilidad",AF829="Probabilidad"),(AL828-(+AL828*AK829)),IF(AND(AF828="Impacto",AF829="Probabilidad"),(AL827-(+AL827*AK829)),IF(AF829="Impacto",AL828,""))),"")</f>
        <v/>
      </c>
      <c r="AM829" s="154" t="str">
        <f>IFERROR(IF(AND(AF828="Impacto",AF829="Impacto"),(AM828-(+AM828*AK829)),IF(AND(AF828="Probabilidad",AF829="Impacto"),(AM827-(+AM827*AK829)),IF(AF829="Probabilidad",AM828,""))),"")</f>
        <v/>
      </c>
      <c r="AN829" s="52"/>
      <c r="AO829" s="52"/>
      <c r="AP829" s="52"/>
      <c r="AQ829" s="52"/>
      <c r="AR829" s="838"/>
      <c r="AS829" s="856"/>
      <c r="AT829" s="856"/>
      <c r="AU829" s="853"/>
      <c r="AV829" s="856"/>
      <c r="AW829" s="856"/>
      <c r="AX829" s="853"/>
      <c r="AY829" s="853"/>
      <c r="AZ829" s="853"/>
      <c r="BA829" s="799"/>
      <c r="BB829" s="169"/>
      <c r="BC829" s="169"/>
      <c r="BD829" s="178" t="str">
        <f t="shared" si="100"/>
        <v/>
      </c>
      <c r="BE829" s="162"/>
      <c r="BF829" s="162"/>
      <c r="BG829" s="162"/>
      <c r="BH829" s="162"/>
      <c r="BI829" s="169"/>
      <c r="BJ829" s="169"/>
      <c r="BK829" s="169"/>
      <c r="BL829" s="169"/>
      <c r="BM829" s="170"/>
      <c r="BN829" s="170"/>
      <c r="BO829" s="170"/>
      <c r="BP829" s="170"/>
      <c r="BQ829" s="171" t="str">
        <f t="shared" si="101"/>
        <v/>
      </c>
      <c r="BR829" s="764" t="str">
        <f t="shared" si="102"/>
        <v/>
      </c>
      <c r="BS829" s="820"/>
      <c r="BT829" s="869"/>
      <c r="BU829" s="869"/>
      <c r="BV829" s="808"/>
    </row>
    <row r="830" spans="1:74" ht="150" customHeight="1" x14ac:dyDescent="0.25">
      <c r="A830" s="1062"/>
      <c r="B830" s="928"/>
      <c r="C830" s="1179"/>
      <c r="D830" s="827" t="s">
        <v>1533</v>
      </c>
      <c r="E830" s="830" t="s">
        <v>1187</v>
      </c>
      <c r="F830" s="833">
        <v>8</v>
      </c>
      <c r="G830" s="803" t="s">
        <v>2423</v>
      </c>
      <c r="H830" s="836" t="s">
        <v>1371</v>
      </c>
      <c r="I830" s="797" t="s">
        <v>1344</v>
      </c>
      <c r="J830" s="839" t="s">
        <v>3107</v>
      </c>
      <c r="K830" s="842" t="s">
        <v>324</v>
      </c>
      <c r="L830" s="803" t="s">
        <v>618</v>
      </c>
      <c r="M830" s="873" t="s">
        <v>1535</v>
      </c>
      <c r="N830" s="803" t="s">
        <v>2399</v>
      </c>
      <c r="O830" s="803" t="s">
        <v>2400</v>
      </c>
      <c r="P830" s="867" t="s">
        <v>609</v>
      </c>
      <c r="Q830" s="879" t="s">
        <v>609</v>
      </c>
      <c r="R830" s="797" t="s">
        <v>272</v>
      </c>
      <c r="S830" s="1364">
        <f>IF(R830="Muy Alta",100%,IF(R830="Alta",80%,IF(R830="Media",60%,IF(R830="Baja",40%,IF(R830="Muy Baja",20%,"")))))</f>
        <v>0.2</v>
      </c>
      <c r="T830" s="797" t="s">
        <v>328</v>
      </c>
      <c r="U830" s="1364">
        <f>IF(T830="Catastrófico",100%,IF(T830="Mayor",80%,IF(T830="Moderado",60%,IF(T830="Menor",40%,IF(T830="Leve",20%,"")))))</f>
        <v>0.2</v>
      </c>
      <c r="V830" s="797" t="s">
        <v>253</v>
      </c>
      <c r="W830" s="1364">
        <f>IF(V830="Catastrófico",100%,IF(V830="Mayor",80%,IF(V830="Moderado",60%,IF(V830="Menor",40%,IF(V830="Leve",20%,"")))))</f>
        <v>0.4</v>
      </c>
      <c r="X830" s="863" t="str">
        <f>IF(Y830=100%,"Catastrófico",IF(Y830=80%,"Mayor",IF(Y830=60%,"Moderado",IF(Y830=40%,"Menor",IF(Y830=20%,"Leve","")))))</f>
        <v>Menor</v>
      </c>
      <c r="Y830" s="1364">
        <f>IF(AND(U830="",W830=""),"",MAX(U830,W830))</f>
        <v>0.4</v>
      </c>
      <c r="Z830" s="1364" t="str">
        <f>CONCATENATE(R830,X830)</f>
        <v>Muy BajaMenor</v>
      </c>
      <c r="AA830" s="851" t="str">
        <f>IF(Z830="Muy AltaLeve","Alto",IF(Z830="Muy AltaMenor","Alto",IF(Z830="Muy AltaModerado","Alto",IF(Z830="Muy AltaMayor","Alto",IF(Z830="Muy AltaCatastrófico","Extremo",IF(Z830="AltaLeve","Moderado",IF(Z830="AltaMenor","Moderado",IF(Z830="AltaModerado","Alto",IF(Z830="AltaMayor","Alto",IF(Z830="AltaCatastrófico","Extremo",IF(Z830="MediaLeve","Moderado",IF(Z830="MediaMenor","Moderado",IF(Z830="MediaModerado","Moderado",IF(Z830="MediaMayor","Alto",IF(Z830="MediaCatastrófico","Extremo",IF(Z830="BajaLeve","Bajo",IF(Z830="BajaMenor","Moderado",IF(Z830="BajaModerado","Moderado",IF(Z830="BajaMayor","Alto",IF(Z830="BajaCatastrófico","Extremo",IF(Z830="Muy BajaLeve","Bajo",IF(Z830="Muy BajaMenor","Bajo",IF(Z830="Muy BajaModerado","Moderado",IF(Z830="Muy BajaMayor","Alto",IF(Z830="Muy BajaCatastrófico","Extremo","")))))))))))))))))))))))))</f>
        <v>Bajo</v>
      </c>
      <c r="AB830" s="98">
        <v>1</v>
      </c>
      <c r="AC830" s="374" t="s">
        <v>1709</v>
      </c>
      <c r="AD830" s="9">
        <v>3</v>
      </c>
      <c r="AE830" s="9" t="s">
        <v>1710</v>
      </c>
      <c r="AF830" s="100" t="str">
        <f t="shared" si="103"/>
        <v>Probabilidad</v>
      </c>
      <c r="AG830" s="10" t="s">
        <v>216</v>
      </c>
      <c r="AH830" s="759">
        <f t="shared" si="104"/>
        <v>0.25</v>
      </c>
      <c r="AI830" s="10" t="s">
        <v>217</v>
      </c>
      <c r="AJ830" s="759">
        <f t="shared" si="105"/>
        <v>0.15</v>
      </c>
      <c r="AK830" s="102">
        <f t="shared" si="106"/>
        <v>0.4</v>
      </c>
      <c r="AL830" s="101">
        <f>IFERROR(IF(AF830="Probabilidad",(S830-(+S830*AK830)),IF(AF830="Impacto",S830,"")),"")</f>
        <v>0.12</v>
      </c>
      <c r="AM830" s="101">
        <f>IFERROR(IF(AF830="Impacto",(Y830-(+Y830*AK830)),IF(AF830="Probabilidad",Y830,"")),"")</f>
        <v>0.4</v>
      </c>
      <c r="AN830" s="51" t="s">
        <v>218</v>
      </c>
      <c r="AO830" s="51" t="s">
        <v>247</v>
      </c>
      <c r="AP830" s="51" t="s">
        <v>243</v>
      </c>
      <c r="AQ830" s="51" t="s">
        <v>221</v>
      </c>
      <c r="AR830" s="866" t="s">
        <v>2391</v>
      </c>
      <c r="AS830" s="854">
        <f>S830</f>
        <v>0.2</v>
      </c>
      <c r="AT830" s="854">
        <f>IF(AL830="","",MIN(AL830:AL835))</f>
        <v>5.04E-2</v>
      </c>
      <c r="AU830" s="851" t="str">
        <f>IFERROR(IF(AT830="","",IF(AT830&lt;=0.2,"Muy Baja",IF(AT830&lt;=0.4,"Baja",IF(AT830&lt;=0.6,"Media",IF(AT830&lt;=0.8,"Alta","Muy Alta"))))),"")</f>
        <v>Muy Baja</v>
      </c>
      <c r="AV830" s="854">
        <f>Y830</f>
        <v>0.4</v>
      </c>
      <c r="AW830" s="854">
        <f>IF(AM830="","",MIN(AM830:AM835))</f>
        <v>0.4</v>
      </c>
      <c r="AX830" s="851" t="str">
        <f>IFERROR(IF(AW830="","",IF(AW830&lt;=0.2,"Leve",IF(AW830&lt;=0.4,"Menor",IF(AW830&lt;=0.6,"Moderado",IF(AW830&lt;=0.8,"Mayor","Catastrófico"))))),"")</f>
        <v>Menor</v>
      </c>
      <c r="AY830" s="851" t="str">
        <f>AA830</f>
        <v>Bajo</v>
      </c>
      <c r="AZ830" s="851" t="str">
        <f>IFERROR(IF(OR(AND(AU830="Muy Baja",AX830="Leve"),AND(AU830="Muy Baja",AX830="Menor"),AND(AU830="Baja",AX830="Leve")),"Bajo",IF(OR(AND(AU830="Muy baja",AX830="Moderado"),AND(AU830="Baja",AX830="Menor"),AND(AU830="Baja",AX830="Moderado"),AND(AU830="Media",AX830="Leve"),AND(AU830="Media",AX830="Menor"),AND(AU830="Media",AX830="Moderado"),AND(AU830="Alta",AX830="Leve"),AND(AU830="Alta",AX830="Menor")),"Moderado",IF(OR(AND(AU830="Muy Baja",AX830="Mayor"),AND(AU830="Baja",AX830="Mayor"),AND(AU830="Media",AX830="Mayor"),AND(AU830="Alta",AX830="Moderado"),AND(AU830="Alta",AX830="Mayor"),AND(AU830="Muy Alta",AX830="Leve"),AND(AU830="Muy Alta",AX830="Menor"),AND(AU830="Muy Alta",AX830="Moderado"),AND(AU830="Muy Alta",AX830="Mayor")),"Alto",IF(OR(AND(AU830="Muy Baja",AX830="Catastrófico"),AND(AU830="Baja",AX830="Catastrófico"),AND(AU830="Media",AX830="Catastrófico"),AND(AU830="Alta",AX830="Catastrófico"),AND(AU830="Muy Alta",AX830="Catastrófico")),"Extremo","")))),"")</f>
        <v>Bajo</v>
      </c>
      <c r="BA830" s="797" t="s">
        <v>257</v>
      </c>
      <c r="BB830" s="47"/>
      <c r="BC830" s="47"/>
      <c r="BD830" s="104" t="str">
        <f t="shared" si="100"/>
        <v/>
      </c>
      <c r="BE830" s="9"/>
      <c r="BF830" s="9"/>
      <c r="BG830" s="9"/>
      <c r="BH830" s="9"/>
      <c r="BI830" s="47"/>
      <c r="BJ830" s="47"/>
      <c r="BK830" s="47"/>
      <c r="BL830" s="47"/>
      <c r="BM830" s="49"/>
      <c r="BN830" s="49"/>
      <c r="BO830" s="49"/>
      <c r="BP830" s="49"/>
      <c r="BQ830" s="105" t="str">
        <f t="shared" si="101"/>
        <v/>
      </c>
      <c r="BR830" s="761" t="str">
        <f t="shared" si="102"/>
        <v/>
      </c>
      <c r="BS830" s="818" t="s">
        <v>609</v>
      </c>
      <c r="BT830" s="867" t="s">
        <v>2962</v>
      </c>
      <c r="BU830" s="867" t="s">
        <v>2962</v>
      </c>
      <c r="BV830" s="806" t="s">
        <v>609</v>
      </c>
    </row>
    <row r="831" spans="1:74" ht="171.75" x14ac:dyDescent="0.25">
      <c r="A831" s="1062"/>
      <c r="B831" s="928"/>
      <c r="C831" s="1179"/>
      <c r="D831" s="828"/>
      <c r="E831" s="831"/>
      <c r="F831" s="834"/>
      <c r="G831" s="804"/>
      <c r="H831" s="837"/>
      <c r="I831" s="798"/>
      <c r="J831" s="840"/>
      <c r="K831" s="843"/>
      <c r="L831" s="804"/>
      <c r="M831" s="874"/>
      <c r="N831" s="804"/>
      <c r="O831" s="804"/>
      <c r="P831" s="868"/>
      <c r="Q831" s="880"/>
      <c r="R831" s="798"/>
      <c r="S831" s="1365"/>
      <c r="T831" s="798"/>
      <c r="U831" s="1365"/>
      <c r="V831" s="798"/>
      <c r="W831" s="1365"/>
      <c r="X831" s="864"/>
      <c r="Y831" s="1365"/>
      <c r="Z831" s="1365"/>
      <c r="AA831" s="852"/>
      <c r="AB831" s="152">
        <v>2</v>
      </c>
      <c r="AC831" s="221" t="s">
        <v>2401</v>
      </c>
      <c r="AD831" s="151">
        <v>1</v>
      </c>
      <c r="AE831" s="151" t="s">
        <v>1793</v>
      </c>
      <c r="AF831" s="147" t="str">
        <f t="shared" si="103"/>
        <v>Probabilidad</v>
      </c>
      <c r="AG831" s="153" t="s">
        <v>216</v>
      </c>
      <c r="AH831" s="760">
        <f t="shared" si="104"/>
        <v>0.25</v>
      </c>
      <c r="AI831" s="153" t="s">
        <v>217</v>
      </c>
      <c r="AJ831" s="760">
        <f t="shared" si="105"/>
        <v>0.15</v>
      </c>
      <c r="AK831" s="149">
        <f t="shared" si="106"/>
        <v>0.4</v>
      </c>
      <c r="AL831" s="154">
        <f>IFERROR(IF(AND(AF830="Probabilidad",AF831="Probabilidad"),(AL830-(+AL830*AK831)),IF(AF831="Probabilidad",(S830-(+S830*AK831)),IF(AF831="Impacto",AL830,""))),"")</f>
        <v>7.1999999999999995E-2</v>
      </c>
      <c r="AM831" s="154">
        <f>IFERROR(IF(AND(AF830="Impacto",AF831="Impacto"),(AM830-(+AM830*AK831)),IF(AF831="Impacto",(Y830-(Y830*AK831)),IF(AF831="Probabilidad",AM830,""))),"")</f>
        <v>0.4</v>
      </c>
      <c r="AN831" s="155" t="s">
        <v>218</v>
      </c>
      <c r="AO831" s="155" t="s">
        <v>296</v>
      </c>
      <c r="AP831" s="155" t="s">
        <v>220</v>
      </c>
      <c r="AQ831" s="155" t="s">
        <v>221</v>
      </c>
      <c r="AR831" s="837"/>
      <c r="AS831" s="855"/>
      <c r="AT831" s="855"/>
      <c r="AU831" s="852"/>
      <c r="AV831" s="855"/>
      <c r="AW831" s="855"/>
      <c r="AX831" s="852"/>
      <c r="AY831" s="852"/>
      <c r="AZ831" s="852"/>
      <c r="BA831" s="798"/>
      <c r="BB831" s="131"/>
      <c r="BC831" s="131"/>
      <c r="BD831" s="175" t="str">
        <f t="shared" si="100"/>
        <v/>
      </c>
      <c r="BE831" s="151"/>
      <c r="BF831" s="151"/>
      <c r="BG831" s="151"/>
      <c r="BH831" s="151"/>
      <c r="BI831" s="131"/>
      <c r="BJ831" s="131"/>
      <c r="BK831" s="131"/>
      <c r="BL831" s="131"/>
      <c r="BM831" s="157"/>
      <c r="BN831" s="157"/>
      <c r="BO831" s="157"/>
      <c r="BP831" s="157"/>
      <c r="BQ831" s="158" t="str">
        <f t="shared" si="101"/>
        <v/>
      </c>
      <c r="BR831" s="762" t="str">
        <f t="shared" si="102"/>
        <v/>
      </c>
      <c r="BS831" s="819"/>
      <c r="BT831" s="868"/>
      <c r="BU831" s="868"/>
      <c r="BV831" s="807"/>
    </row>
    <row r="832" spans="1:74" ht="171.75" x14ac:dyDescent="0.25">
      <c r="A832" s="1062"/>
      <c r="B832" s="928"/>
      <c r="C832" s="1179"/>
      <c r="D832" s="828"/>
      <c r="E832" s="831"/>
      <c r="F832" s="834"/>
      <c r="G832" s="804"/>
      <c r="H832" s="837"/>
      <c r="I832" s="798"/>
      <c r="J832" s="840"/>
      <c r="K832" s="843"/>
      <c r="L832" s="804"/>
      <c r="M832" s="874"/>
      <c r="N832" s="804"/>
      <c r="O832" s="804"/>
      <c r="P832" s="868"/>
      <c r="Q832" s="880"/>
      <c r="R832" s="798"/>
      <c r="S832" s="1365"/>
      <c r="T832" s="798"/>
      <c r="U832" s="1365"/>
      <c r="V832" s="798"/>
      <c r="W832" s="1365"/>
      <c r="X832" s="864"/>
      <c r="Y832" s="1365"/>
      <c r="Z832" s="1365"/>
      <c r="AA832" s="852"/>
      <c r="AB832" s="152">
        <v>3</v>
      </c>
      <c r="AC832" s="375" t="s">
        <v>2183</v>
      </c>
      <c r="AD832" s="132">
        <v>3</v>
      </c>
      <c r="AE832" s="132" t="s">
        <v>1690</v>
      </c>
      <c r="AF832" s="147" t="str">
        <f t="shared" si="103"/>
        <v>Probabilidad</v>
      </c>
      <c r="AG832" s="153" t="s">
        <v>286</v>
      </c>
      <c r="AH832" s="760">
        <f t="shared" si="104"/>
        <v>0.15</v>
      </c>
      <c r="AI832" s="153" t="s">
        <v>217</v>
      </c>
      <c r="AJ832" s="760">
        <f t="shared" si="105"/>
        <v>0.15</v>
      </c>
      <c r="AK832" s="149">
        <f t="shared" si="106"/>
        <v>0.3</v>
      </c>
      <c r="AL832" s="154">
        <f>IFERROR(IF(AND(AF831="Probabilidad",AF832="Probabilidad"),(AL831-(+AL831*AK832)),IF(AND(AF831="Impacto",AF832="Probabilidad"),(AL830-(+AL830*AK832)),IF(AF832="Impacto",AL831,""))),"")</f>
        <v>5.04E-2</v>
      </c>
      <c r="AM832" s="154">
        <f>IFERROR(IF(AND(AF831="Impacto",AF832="Impacto"),(AM831-(+AM831*AK832)),IF(AND(AF831="Probabilidad",AF832="Impacto"),(AM830-(+AM830*AK832)),IF(AF832="Probabilidad",AM831,""))),"")</f>
        <v>0.4</v>
      </c>
      <c r="AN832" s="155" t="s">
        <v>952</v>
      </c>
      <c r="AO832" s="155" t="s">
        <v>296</v>
      </c>
      <c r="AP832" s="155" t="s">
        <v>220</v>
      </c>
      <c r="AQ832" s="155" t="s">
        <v>221</v>
      </c>
      <c r="AR832" s="837"/>
      <c r="AS832" s="855"/>
      <c r="AT832" s="855"/>
      <c r="AU832" s="852"/>
      <c r="AV832" s="855"/>
      <c r="AW832" s="855"/>
      <c r="AX832" s="852"/>
      <c r="AY832" s="852"/>
      <c r="AZ832" s="852"/>
      <c r="BA832" s="798"/>
      <c r="BB832" s="131"/>
      <c r="BC832" s="131"/>
      <c r="BD832" s="175" t="str">
        <f t="shared" si="100"/>
        <v/>
      </c>
      <c r="BE832" s="151"/>
      <c r="BF832" s="151"/>
      <c r="BG832" s="151"/>
      <c r="BH832" s="151"/>
      <c r="BI832" s="131"/>
      <c r="BJ832" s="131"/>
      <c r="BK832" s="131"/>
      <c r="BL832" s="131"/>
      <c r="BM832" s="157"/>
      <c r="BN832" s="157"/>
      <c r="BO832" s="157"/>
      <c r="BP832" s="157"/>
      <c r="BQ832" s="158" t="str">
        <f t="shared" si="101"/>
        <v/>
      </c>
      <c r="BR832" s="762" t="str">
        <f t="shared" si="102"/>
        <v/>
      </c>
      <c r="BS832" s="819"/>
      <c r="BT832" s="868"/>
      <c r="BU832" s="868"/>
      <c r="BV832" s="807"/>
    </row>
    <row r="833" spans="1:74" x14ac:dyDescent="0.25">
      <c r="A833" s="1062"/>
      <c r="B833" s="928"/>
      <c r="C833" s="1179"/>
      <c r="D833" s="828"/>
      <c r="E833" s="831"/>
      <c r="F833" s="834"/>
      <c r="G833" s="804"/>
      <c r="H833" s="837"/>
      <c r="I833" s="798"/>
      <c r="J833" s="840"/>
      <c r="K833" s="843"/>
      <c r="L833" s="804"/>
      <c r="M833" s="874"/>
      <c r="N833" s="804"/>
      <c r="O833" s="804"/>
      <c r="P833" s="868"/>
      <c r="Q833" s="880"/>
      <c r="R833" s="798"/>
      <c r="S833" s="1365"/>
      <c r="T833" s="798"/>
      <c r="U833" s="1365"/>
      <c r="V833" s="798"/>
      <c r="W833" s="1365"/>
      <c r="X833" s="864"/>
      <c r="Y833" s="1365"/>
      <c r="Z833" s="1365"/>
      <c r="AA833" s="852"/>
      <c r="AB833" s="152">
        <v>4</v>
      </c>
      <c r="AC833" s="221"/>
      <c r="AD833" s="151"/>
      <c r="AE833" s="151"/>
      <c r="AF833" s="147" t="str">
        <f t="shared" si="103"/>
        <v/>
      </c>
      <c r="AG833" s="153"/>
      <c r="AH833" s="760" t="str">
        <f t="shared" si="104"/>
        <v/>
      </c>
      <c r="AI833" s="153"/>
      <c r="AJ833" s="760" t="str">
        <f t="shared" si="105"/>
        <v/>
      </c>
      <c r="AK833" s="149" t="str">
        <f t="shared" si="106"/>
        <v/>
      </c>
      <c r="AL833" s="154" t="str">
        <f>IFERROR(IF(AND(AF832="Probabilidad",AF833="Probabilidad"),(AL832-(+AL832*AK833)),IF(AND(AF832="Impacto",AF833="Probabilidad"),(AL831-(+AL831*AK833)),IF(AF833="Impacto",AL832,""))),"")</f>
        <v/>
      </c>
      <c r="AM833" s="174" t="str">
        <f>IFERROR(IF(AND(AF832="Impacto",AF833="Impacto"),(AM832-(+AM832*AK833)),IF(AND(AF832="Probabilidad",AF833="Impacto"),(AM831-(+AM831*AK833)),IF(AF833="Probabilidad",AM832,""))),"")</f>
        <v/>
      </c>
      <c r="AN833" s="155"/>
      <c r="AO833" s="155"/>
      <c r="AP833" s="155"/>
      <c r="AQ833" s="155"/>
      <c r="AR833" s="837"/>
      <c r="AS833" s="855"/>
      <c r="AT833" s="855"/>
      <c r="AU833" s="852"/>
      <c r="AV833" s="855"/>
      <c r="AW833" s="855"/>
      <c r="AX833" s="852"/>
      <c r="AY833" s="852"/>
      <c r="AZ833" s="852"/>
      <c r="BA833" s="798"/>
      <c r="BB833" s="131"/>
      <c r="BC833" s="131"/>
      <c r="BD833" s="175" t="str">
        <f t="shared" si="100"/>
        <v/>
      </c>
      <c r="BE833" s="151"/>
      <c r="BF833" s="151"/>
      <c r="BG833" s="151"/>
      <c r="BH833" s="151"/>
      <c r="BI833" s="131"/>
      <c r="BJ833" s="131"/>
      <c r="BK833" s="131"/>
      <c r="BL833" s="131"/>
      <c r="BM833" s="157"/>
      <c r="BN833" s="157"/>
      <c r="BO833" s="157"/>
      <c r="BP833" s="157"/>
      <c r="BQ833" s="158" t="str">
        <f t="shared" si="101"/>
        <v/>
      </c>
      <c r="BR833" s="762" t="str">
        <f t="shared" si="102"/>
        <v/>
      </c>
      <c r="BS833" s="819"/>
      <c r="BT833" s="868"/>
      <c r="BU833" s="868"/>
      <c r="BV833" s="807"/>
    </row>
    <row r="834" spans="1:74" x14ac:dyDescent="0.25">
      <c r="A834" s="1062"/>
      <c r="B834" s="928"/>
      <c r="C834" s="1179"/>
      <c r="D834" s="828"/>
      <c r="E834" s="831"/>
      <c r="F834" s="834"/>
      <c r="G834" s="804"/>
      <c r="H834" s="837"/>
      <c r="I834" s="798"/>
      <c r="J834" s="840"/>
      <c r="K834" s="843"/>
      <c r="L834" s="804"/>
      <c r="M834" s="874"/>
      <c r="N834" s="804"/>
      <c r="O834" s="804"/>
      <c r="P834" s="868"/>
      <c r="Q834" s="880"/>
      <c r="R834" s="798"/>
      <c r="S834" s="1365"/>
      <c r="T834" s="798"/>
      <c r="U834" s="1365"/>
      <c r="V834" s="798"/>
      <c r="W834" s="1365"/>
      <c r="X834" s="864"/>
      <c r="Y834" s="1365"/>
      <c r="Z834" s="1365"/>
      <c r="AA834" s="852"/>
      <c r="AB834" s="152">
        <v>5</v>
      </c>
      <c r="AC834" s="221"/>
      <c r="AD834" s="151"/>
      <c r="AE834" s="151"/>
      <c r="AF834" s="147" t="str">
        <f t="shared" si="103"/>
        <v/>
      </c>
      <c r="AG834" s="153"/>
      <c r="AH834" s="760" t="str">
        <f t="shared" si="104"/>
        <v/>
      </c>
      <c r="AI834" s="153"/>
      <c r="AJ834" s="760" t="str">
        <f t="shared" si="105"/>
        <v/>
      </c>
      <c r="AK834" s="149" t="str">
        <f t="shared" si="106"/>
        <v/>
      </c>
      <c r="AL834" s="154" t="str">
        <f>IFERROR(IF(AND(AF833="Probabilidad",AF834="Probabilidad"),(AL833-(+AL833*AK834)),IF(AND(AF833="Impacto",AF834="Probabilidad"),(AL832-(+AL832*AK834)),IF(AF834="Impacto",AL833,""))),"")</f>
        <v/>
      </c>
      <c r="AM834" s="154" t="str">
        <f>IFERROR(IF(AND(AF833="Impacto",AF834="Impacto"),(AM833-(+AM833*AK834)),IF(AND(AF833="Probabilidad",AF834="Impacto"),(AM832-(+AM832*AK834)),IF(AF834="Probabilidad",AM833,""))),"")</f>
        <v/>
      </c>
      <c r="AN834" s="155"/>
      <c r="AO834" s="155"/>
      <c r="AP834" s="155"/>
      <c r="AQ834" s="155"/>
      <c r="AR834" s="837"/>
      <c r="AS834" s="855"/>
      <c r="AT834" s="855"/>
      <c r="AU834" s="852"/>
      <c r="AV834" s="855"/>
      <c r="AW834" s="855"/>
      <c r="AX834" s="852"/>
      <c r="AY834" s="852"/>
      <c r="AZ834" s="852"/>
      <c r="BA834" s="798"/>
      <c r="BB834" s="131"/>
      <c r="BC834" s="131"/>
      <c r="BD834" s="175" t="str">
        <f t="shared" si="100"/>
        <v/>
      </c>
      <c r="BE834" s="151"/>
      <c r="BF834" s="151"/>
      <c r="BG834" s="151"/>
      <c r="BH834" s="151"/>
      <c r="BI834" s="131"/>
      <c r="BJ834" s="131"/>
      <c r="BK834" s="131"/>
      <c r="BL834" s="131"/>
      <c r="BM834" s="157"/>
      <c r="BN834" s="157"/>
      <c r="BO834" s="157"/>
      <c r="BP834" s="157"/>
      <c r="BQ834" s="158" t="str">
        <f t="shared" si="101"/>
        <v/>
      </c>
      <c r="BR834" s="762" t="str">
        <f t="shared" si="102"/>
        <v/>
      </c>
      <c r="BS834" s="819"/>
      <c r="BT834" s="868"/>
      <c r="BU834" s="868"/>
      <c r="BV834" s="807"/>
    </row>
    <row r="835" spans="1:74" ht="15.75" thickBot="1" x14ac:dyDescent="0.3">
      <c r="A835" s="1062"/>
      <c r="B835" s="928"/>
      <c r="C835" s="1179"/>
      <c r="D835" s="829"/>
      <c r="E835" s="832"/>
      <c r="F835" s="835"/>
      <c r="G835" s="805"/>
      <c r="H835" s="838"/>
      <c r="I835" s="799"/>
      <c r="J835" s="841"/>
      <c r="K835" s="844"/>
      <c r="L835" s="805"/>
      <c r="M835" s="875"/>
      <c r="N835" s="805"/>
      <c r="O835" s="805"/>
      <c r="P835" s="869"/>
      <c r="Q835" s="881"/>
      <c r="R835" s="799"/>
      <c r="S835" s="1366"/>
      <c r="T835" s="799"/>
      <c r="U835" s="1366"/>
      <c r="V835" s="799"/>
      <c r="W835" s="1366"/>
      <c r="X835" s="865"/>
      <c r="Y835" s="1366"/>
      <c r="Z835" s="1366"/>
      <c r="AA835" s="853"/>
      <c r="AB835" s="164">
        <v>6</v>
      </c>
      <c r="AC835" s="361"/>
      <c r="AD835" s="162"/>
      <c r="AE835" s="162"/>
      <c r="AF835" s="177" t="str">
        <f t="shared" si="103"/>
        <v/>
      </c>
      <c r="AG835" s="165"/>
      <c r="AH835" s="763" t="str">
        <f t="shared" si="104"/>
        <v/>
      </c>
      <c r="AI835" s="165"/>
      <c r="AJ835" s="763" t="str">
        <f t="shared" si="105"/>
        <v/>
      </c>
      <c r="AK835" s="166" t="str">
        <f t="shared" si="106"/>
        <v/>
      </c>
      <c r="AL835" s="154" t="str">
        <f>IFERROR(IF(AND(AF834="Probabilidad",AF835="Probabilidad"),(AL834-(+AL834*AK835)),IF(AND(AF834="Impacto",AF835="Probabilidad"),(AL833-(+AL833*AK835)),IF(AF835="Impacto",AL834,""))),"")</f>
        <v/>
      </c>
      <c r="AM835" s="154" t="str">
        <f>IFERROR(IF(AND(AF834="Impacto",AF835="Impacto"),(AM834-(+AM834*AK835)),IF(AND(AF834="Probabilidad",AF835="Impacto"),(AM833-(+AM833*AK835)),IF(AF835="Probabilidad",AM834,""))),"")</f>
        <v/>
      </c>
      <c r="AN835" s="52"/>
      <c r="AO835" s="52"/>
      <c r="AP835" s="52"/>
      <c r="AQ835" s="52"/>
      <c r="AR835" s="838"/>
      <c r="AS835" s="856"/>
      <c r="AT835" s="856"/>
      <c r="AU835" s="853"/>
      <c r="AV835" s="856"/>
      <c r="AW835" s="856"/>
      <c r="AX835" s="853"/>
      <c r="AY835" s="853"/>
      <c r="AZ835" s="853"/>
      <c r="BA835" s="799"/>
      <c r="BB835" s="169"/>
      <c r="BC835" s="169"/>
      <c r="BD835" s="178" t="str">
        <f t="shared" si="100"/>
        <v/>
      </c>
      <c r="BE835" s="162"/>
      <c r="BF835" s="162"/>
      <c r="BG835" s="162"/>
      <c r="BH835" s="162"/>
      <c r="BI835" s="169"/>
      <c r="BJ835" s="169"/>
      <c r="BK835" s="169"/>
      <c r="BL835" s="169"/>
      <c r="BM835" s="170"/>
      <c r="BN835" s="170"/>
      <c r="BO835" s="170"/>
      <c r="BP835" s="170"/>
      <c r="BQ835" s="171" t="str">
        <f t="shared" si="101"/>
        <v/>
      </c>
      <c r="BR835" s="764" t="str">
        <f t="shared" si="102"/>
        <v/>
      </c>
      <c r="BS835" s="820"/>
      <c r="BT835" s="869"/>
      <c r="BU835" s="869"/>
      <c r="BV835" s="808"/>
    </row>
    <row r="836" spans="1:74" ht="330" x14ac:dyDescent="0.25">
      <c r="A836" s="1062"/>
      <c r="B836" s="928"/>
      <c r="C836" s="1179"/>
      <c r="D836" s="827" t="s">
        <v>1533</v>
      </c>
      <c r="E836" s="830" t="s">
        <v>1187</v>
      </c>
      <c r="F836" s="833">
        <v>9</v>
      </c>
      <c r="G836" s="803" t="s">
        <v>2424</v>
      </c>
      <c r="H836" s="836" t="s">
        <v>1371</v>
      </c>
      <c r="I836" s="797" t="s">
        <v>1347</v>
      </c>
      <c r="J836" s="839" t="s">
        <v>3108</v>
      </c>
      <c r="K836" s="842" t="s">
        <v>324</v>
      </c>
      <c r="L836" s="803" t="s">
        <v>618</v>
      </c>
      <c r="M836" s="873" t="s">
        <v>1535</v>
      </c>
      <c r="N836" s="821" t="s">
        <v>2185</v>
      </c>
      <c r="O836" s="803" t="s">
        <v>1926</v>
      </c>
      <c r="P836" s="867" t="s">
        <v>609</v>
      </c>
      <c r="Q836" s="867" t="s">
        <v>609</v>
      </c>
      <c r="R836" s="797" t="s">
        <v>212</v>
      </c>
      <c r="S836" s="1364">
        <f>IF(R836="Muy Alta",100%,IF(R836="Alta",80%,IF(R836="Media",60%,IF(R836="Baja",40%,IF(R836="Muy Baja",20%,"")))))</f>
        <v>0.6</v>
      </c>
      <c r="T836" s="797" t="s">
        <v>253</v>
      </c>
      <c r="U836" s="1364">
        <f>IF(T836="Catastrófico",100%,IF(T836="Mayor",80%,IF(T836="Moderado",60%,IF(T836="Menor",40%,IF(T836="Leve",20%,"")))))</f>
        <v>0.4</v>
      </c>
      <c r="V836" s="797" t="s">
        <v>213</v>
      </c>
      <c r="W836" s="1364">
        <f>IF(V836="Catastrófico",100%,IF(V836="Mayor",80%,IF(V836="Moderado",60%,IF(V836="Menor",40%,IF(V836="Leve",20%,"")))))</f>
        <v>0.6</v>
      </c>
      <c r="X836" s="863" t="str">
        <f>IF(Y836=100%,"Catastrófico",IF(Y836=80%,"Mayor",IF(Y836=60%,"Moderado",IF(Y836=40%,"Menor",IF(Y836=20%,"Leve","")))))</f>
        <v>Moderado</v>
      </c>
      <c r="Y836" s="1364">
        <f>IF(AND(U836="",W836=""),"",MAX(U836,W836))</f>
        <v>0.6</v>
      </c>
      <c r="Z836" s="1364" t="str">
        <f>CONCATENATE(R836,X836)</f>
        <v>MediaModerado</v>
      </c>
      <c r="AA836" s="851" t="str">
        <f>IF(Z836="Muy AltaLeve","Alto",IF(Z836="Muy AltaMenor","Alto",IF(Z836="Muy AltaModerado","Alto",IF(Z836="Muy AltaMayor","Alto",IF(Z836="Muy AltaCatastrófico","Extremo",IF(Z836="AltaLeve","Moderado",IF(Z836="AltaMenor","Moderado",IF(Z836="AltaModerado","Alto",IF(Z836="AltaMayor","Alto",IF(Z836="AltaCatastrófico","Extremo",IF(Z836="MediaLeve","Moderado",IF(Z836="MediaMenor","Moderado",IF(Z836="MediaModerado","Moderado",IF(Z836="MediaMayor","Alto",IF(Z836="MediaCatastrófico","Extremo",IF(Z836="BajaLeve","Bajo",IF(Z836="BajaMenor","Moderado",IF(Z836="BajaModerado","Moderado",IF(Z836="BajaMayor","Alto",IF(Z836="BajaCatastrófico","Extremo",IF(Z836="Muy BajaLeve","Bajo",IF(Z836="Muy BajaMenor","Bajo",IF(Z836="Muy BajaModerado","Moderado",IF(Z836="Muy BajaMayor","Alto",IF(Z836="Muy BajaCatastrófico","Extremo","")))))))))))))))))))))))))</f>
        <v>Moderado</v>
      </c>
      <c r="AB836" s="98">
        <v>1</v>
      </c>
      <c r="AC836" s="375" t="s">
        <v>2390</v>
      </c>
      <c r="AD836" s="233">
        <v>1</v>
      </c>
      <c r="AE836" s="13" t="s">
        <v>1793</v>
      </c>
      <c r="AF836" s="234" t="str">
        <f t="shared" si="103"/>
        <v>Probabilidad</v>
      </c>
      <c r="AG836" s="235" t="s">
        <v>216</v>
      </c>
      <c r="AH836" s="759">
        <f t="shared" si="104"/>
        <v>0.25</v>
      </c>
      <c r="AI836" s="235" t="s">
        <v>217</v>
      </c>
      <c r="AJ836" s="759">
        <f t="shared" si="105"/>
        <v>0.15</v>
      </c>
      <c r="AK836" s="102">
        <f t="shared" si="106"/>
        <v>0.4</v>
      </c>
      <c r="AL836" s="101">
        <f>IFERROR(IF(AF836="Probabilidad",(S836-(+S836*AK836)),IF(AF836="Impacto",S836,"")),"")</f>
        <v>0.36</v>
      </c>
      <c r="AM836" s="101">
        <f>IFERROR(IF(AF836="Impacto",(Y836-(+Y836*AK836)),IF(AF836="Probabilidad",Y836,"")),"")</f>
        <v>0.6</v>
      </c>
      <c r="AN836" s="51" t="s">
        <v>218</v>
      </c>
      <c r="AO836" s="51" t="s">
        <v>296</v>
      </c>
      <c r="AP836" s="51" t="s">
        <v>243</v>
      </c>
      <c r="AQ836" s="51" t="s">
        <v>221</v>
      </c>
      <c r="AR836" s="866" t="s">
        <v>2391</v>
      </c>
      <c r="AS836" s="854">
        <f>S836</f>
        <v>0.6</v>
      </c>
      <c r="AT836" s="854">
        <f>IF(AL836="","",MIN(AL836:AL841))</f>
        <v>0.252</v>
      </c>
      <c r="AU836" s="851" t="str">
        <f>IFERROR(IF(AT836="","",IF(AT836&lt;=0.2,"Muy Baja",IF(AT836&lt;=0.4,"Baja",IF(AT836&lt;=0.6,"Media",IF(AT836&lt;=0.8,"Alta","Muy Alta"))))),"")</f>
        <v>Baja</v>
      </c>
      <c r="AV836" s="854">
        <f>Y836</f>
        <v>0.6</v>
      </c>
      <c r="AW836" s="854">
        <f>IF(AM836="","",MIN(AM836:AM841))</f>
        <v>0.44999999999999996</v>
      </c>
      <c r="AX836" s="851" t="str">
        <f>IFERROR(IF(AW836="","",IF(AW836&lt;=0.2,"Leve",IF(AW836&lt;=0.4,"Menor",IF(AW836&lt;=0.6,"Moderado",IF(AW836&lt;=0.8,"Mayor","Catastrófico"))))),"")</f>
        <v>Moderado</v>
      </c>
      <c r="AY836" s="851" t="str">
        <f>AA836</f>
        <v>Moderado</v>
      </c>
      <c r="AZ836" s="851" t="str">
        <f>IFERROR(IF(OR(AND(AU836="Muy Baja",AX836="Leve"),AND(AU836="Muy Baja",AX836="Menor"),AND(AU836="Baja",AX836="Leve")),"Bajo",IF(OR(AND(AU836="Muy baja",AX836="Moderado"),AND(AU836="Baja",AX836="Menor"),AND(AU836="Baja",AX836="Moderado"),AND(AU836="Media",AX836="Leve"),AND(AU836="Media",AX836="Menor"),AND(AU836="Media",AX836="Moderado"),AND(AU836="Alta",AX836="Leve"),AND(AU836="Alta",AX836="Menor")),"Moderado",IF(OR(AND(AU836="Muy Baja",AX836="Mayor"),AND(AU836="Baja",AX836="Mayor"),AND(AU836="Media",AX836="Mayor"),AND(AU836="Alta",AX836="Moderado"),AND(AU836="Alta",AX836="Mayor"),AND(AU836="Muy Alta",AX836="Leve"),AND(AU836="Muy Alta",AX836="Menor"),AND(AU836="Muy Alta",AX836="Moderado"),AND(AU836="Muy Alta",AX836="Mayor")),"Alto",IF(OR(AND(AU836="Muy Baja",AX836="Catastrófico"),AND(AU836="Baja",AX836="Catastrófico"),AND(AU836="Media",AX836="Catastrófico"),AND(AU836="Alta",AX836="Catastrófico"),AND(AU836="Muy Alta",AX836="Catastrófico")),"Extremo","")))),"")</f>
        <v>Moderado</v>
      </c>
      <c r="BA836" s="797" t="s">
        <v>223</v>
      </c>
      <c r="BB836" s="47" t="s">
        <v>2403</v>
      </c>
      <c r="BC836" s="47" t="s">
        <v>2393</v>
      </c>
      <c r="BD836" s="104">
        <f t="shared" si="100"/>
        <v>2</v>
      </c>
      <c r="BE836" s="9"/>
      <c r="BF836" s="9">
        <v>1</v>
      </c>
      <c r="BG836" s="9"/>
      <c r="BH836" s="9">
        <v>1</v>
      </c>
      <c r="BI836" s="47" t="s">
        <v>1162</v>
      </c>
      <c r="BJ836" s="47" t="s">
        <v>2394</v>
      </c>
      <c r="BK836" s="47" t="s">
        <v>2960</v>
      </c>
      <c r="BL836" s="47" t="s">
        <v>2961</v>
      </c>
      <c r="BM836" s="49">
        <v>1</v>
      </c>
      <c r="BN836" s="49"/>
      <c r="BO836" s="49"/>
      <c r="BP836" s="49"/>
      <c r="BQ836" s="105">
        <f t="shared" si="101"/>
        <v>1</v>
      </c>
      <c r="BR836" s="761">
        <f t="shared" si="102"/>
        <v>0.5</v>
      </c>
      <c r="BS836" s="818" t="s">
        <v>609</v>
      </c>
      <c r="BT836" s="867" t="s">
        <v>2962</v>
      </c>
      <c r="BU836" s="867" t="s">
        <v>2962</v>
      </c>
      <c r="BV836" s="870" t="s">
        <v>2963</v>
      </c>
    </row>
    <row r="837" spans="1:74" ht="409.5" x14ac:dyDescent="0.25">
      <c r="A837" s="1062"/>
      <c r="B837" s="928"/>
      <c r="C837" s="1179"/>
      <c r="D837" s="828"/>
      <c r="E837" s="831"/>
      <c r="F837" s="834"/>
      <c r="G837" s="804"/>
      <c r="H837" s="837"/>
      <c r="I837" s="798"/>
      <c r="J837" s="840"/>
      <c r="K837" s="843"/>
      <c r="L837" s="804"/>
      <c r="M837" s="874"/>
      <c r="N837" s="822"/>
      <c r="O837" s="804"/>
      <c r="P837" s="868"/>
      <c r="Q837" s="868"/>
      <c r="R837" s="798"/>
      <c r="S837" s="1365"/>
      <c r="T837" s="798"/>
      <c r="U837" s="1365"/>
      <c r="V837" s="798"/>
      <c r="W837" s="1365"/>
      <c r="X837" s="864"/>
      <c r="Y837" s="1365"/>
      <c r="Z837" s="1365"/>
      <c r="AA837" s="852"/>
      <c r="AB837" s="152">
        <v>2</v>
      </c>
      <c r="AC837" s="375" t="s">
        <v>2192</v>
      </c>
      <c r="AD837" s="180">
        <v>2</v>
      </c>
      <c r="AE837" s="151" t="s">
        <v>2193</v>
      </c>
      <c r="AF837" s="147" t="str">
        <f t="shared" si="103"/>
        <v>Impacto</v>
      </c>
      <c r="AG837" s="153" t="s">
        <v>267</v>
      </c>
      <c r="AH837" s="760">
        <f t="shared" si="104"/>
        <v>0.1</v>
      </c>
      <c r="AI837" s="153" t="s">
        <v>217</v>
      </c>
      <c r="AJ837" s="760">
        <f t="shared" si="105"/>
        <v>0.15</v>
      </c>
      <c r="AK837" s="149">
        <f t="shared" si="106"/>
        <v>0.25</v>
      </c>
      <c r="AL837" s="154">
        <f>IFERROR(IF(AND(AF836="Probabilidad",AF837="Probabilidad"),(AL836-(+AL836*AK837)),IF(AF837="Probabilidad",(S836-(+S836*AK837)),IF(AF837="Impacto",AL836,""))),"")</f>
        <v>0.36</v>
      </c>
      <c r="AM837" s="154">
        <f>IFERROR(IF(AND(AF836="Impacto",AF837="Impacto"),(AM836-(+AM836*AK837)),IF(AF837="Impacto",(Y836-(Y836*AK837)),IF(AF837="Probabilidad",AM836,""))),"")</f>
        <v>0.44999999999999996</v>
      </c>
      <c r="AN837" s="155" t="s">
        <v>218</v>
      </c>
      <c r="AO837" s="155" t="s">
        <v>296</v>
      </c>
      <c r="AP837" s="155" t="s">
        <v>243</v>
      </c>
      <c r="AQ837" s="155" t="s">
        <v>221</v>
      </c>
      <c r="AR837" s="837"/>
      <c r="AS837" s="855"/>
      <c r="AT837" s="855"/>
      <c r="AU837" s="852"/>
      <c r="AV837" s="855"/>
      <c r="AW837" s="855"/>
      <c r="AX837" s="852"/>
      <c r="AY837" s="852"/>
      <c r="AZ837" s="852"/>
      <c r="BA837" s="798"/>
      <c r="BB837" s="131" t="s">
        <v>2395</v>
      </c>
      <c r="BC837" s="131" t="s">
        <v>2396</v>
      </c>
      <c r="BD837" s="175">
        <f t="shared" si="100"/>
        <v>1</v>
      </c>
      <c r="BE837" s="151"/>
      <c r="BF837" s="151"/>
      <c r="BG837" s="151">
        <v>1</v>
      </c>
      <c r="BH837" s="151"/>
      <c r="BI837" s="131" t="s">
        <v>1162</v>
      </c>
      <c r="BJ837" s="131" t="s">
        <v>2394</v>
      </c>
      <c r="BK837" s="131" t="s">
        <v>2968</v>
      </c>
      <c r="BL837" s="131" t="s">
        <v>2965</v>
      </c>
      <c r="BM837" s="157">
        <v>1</v>
      </c>
      <c r="BN837" s="157"/>
      <c r="BO837" s="157"/>
      <c r="BP837" s="157"/>
      <c r="BQ837" s="158">
        <f t="shared" si="101"/>
        <v>1</v>
      </c>
      <c r="BR837" s="762">
        <f t="shared" si="102"/>
        <v>1</v>
      </c>
      <c r="BS837" s="819"/>
      <c r="BT837" s="868"/>
      <c r="BU837" s="868"/>
      <c r="BV837" s="871"/>
    </row>
    <row r="838" spans="1:74" ht="409.5" x14ac:dyDescent="0.25">
      <c r="A838" s="1062"/>
      <c r="B838" s="928"/>
      <c r="C838" s="1179"/>
      <c r="D838" s="828"/>
      <c r="E838" s="831"/>
      <c r="F838" s="834"/>
      <c r="G838" s="804"/>
      <c r="H838" s="837"/>
      <c r="I838" s="798"/>
      <c r="J838" s="840"/>
      <c r="K838" s="843"/>
      <c r="L838" s="804"/>
      <c r="M838" s="874"/>
      <c r="N838" s="822"/>
      <c r="O838" s="804"/>
      <c r="P838" s="868"/>
      <c r="Q838" s="868"/>
      <c r="R838" s="798"/>
      <c r="S838" s="1365"/>
      <c r="T838" s="798"/>
      <c r="U838" s="1365"/>
      <c r="V838" s="798"/>
      <c r="W838" s="1365"/>
      <c r="X838" s="864"/>
      <c r="Y838" s="1365"/>
      <c r="Z838" s="1365"/>
      <c r="AA838" s="852"/>
      <c r="AB838" s="152">
        <v>3</v>
      </c>
      <c r="AC838" s="375" t="s">
        <v>1709</v>
      </c>
      <c r="AD838" s="180">
        <v>3</v>
      </c>
      <c r="AE838" s="151" t="s">
        <v>2193</v>
      </c>
      <c r="AF838" s="147" t="str">
        <f t="shared" si="103"/>
        <v>Probabilidad</v>
      </c>
      <c r="AG838" s="153" t="s">
        <v>286</v>
      </c>
      <c r="AH838" s="760">
        <f t="shared" si="104"/>
        <v>0.15</v>
      </c>
      <c r="AI838" s="153" t="s">
        <v>217</v>
      </c>
      <c r="AJ838" s="760">
        <f t="shared" si="105"/>
        <v>0.15</v>
      </c>
      <c r="AK838" s="149">
        <f t="shared" si="106"/>
        <v>0.3</v>
      </c>
      <c r="AL838" s="154">
        <f>IFERROR(IF(AND(AF837="Probabilidad",AF838="Probabilidad"),(AL837-(+AL837*AK838)),IF(AND(AF837="Impacto",AF838="Probabilidad"),(AL836-(+AL836*AK838)),IF(AF838="Impacto",AL837,""))),"")</f>
        <v>0.252</v>
      </c>
      <c r="AM838" s="154">
        <f>IFERROR(IF(AND(AF837="Impacto",AF838="Impacto"),(AM837-(+AM837*AK838)),IF(AND(AF837="Probabilidad",AF838="Impacto"),(AM836-(+AM836*AK838)),IF(AF838="Probabilidad",AM837,""))),"")</f>
        <v>0.44999999999999996</v>
      </c>
      <c r="AN838" s="155" t="s">
        <v>218</v>
      </c>
      <c r="AO838" s="155" t="s">
        <v>247</v>
      </c>
      <c r="AP838" s="155" t="s">
        <v>243</v>
      </c>
      <c r="AQ838" s="155" t="s">
        <v>221</v>
      </c>
      <c r="AR838" s="837"/>
      <c r="AS838" s="855"/>
      <c r="AT838" s="855"/>
      <c r="AU838" s="852"/>
      <c r="AV838" s="855"/>
      <c r="AW838" s="855"/>
      <c r="AX838" s="852"/>
      <c r="AY838" s="852"/>
      <c r="AZ838" s="852"/>
      <c r="BA838" s="798"/>
      <c r="BB838" s="131" t="s">
        <v>2397</v>
      </c>
      <c r="BC838" s="131" t="s">
        <v>2398</v>
      </c>
      <c r="BD838" s="175">
        <f t="shared" si="100"/>
        <v>12</v>
      </c>
      <c r="BE838" s="151">
        <v>3</v>
      </c>
      <c r="BF838" s="151">
        <v>3</v>
      </c>
      <c r="BG838" s="151">
        <v>3</v>
      </c>
      <c r="BH838" s="151">
        <v>3</v>
      </c>
      <c r="BI838" s="131" t="s">
        <v>1162</v>
      </c>
      <c r="BJ838" s="131" t="s">
        <v>2394</v>
      </c>
      <c r="BK838" s="131" t="s">
        <v>2966</v>
      </c>
      <c r="BL838" s="131" t="s">
        <v>2967</v>
      </c>
      <c r="BM838" s="157">
        <v>3</v>
      </c>
      <c r="BN838" s="157"/>
      <c r="BO838" s="157"/>
      <c r="BP838" s="157"/>
      <c r="BQ838" s="158">
        <f t="shared" si="101"/>
        <v>3</v>
      </c>
      <c r="BR838" s="762">
        <f t="shared" si="102"/>
        <v>0.25</v>
      </c>
      <c r="BS838" s="819"/>
      <c r="BT838" s="868"/>
      <c r="BU838" s="868"/>
      <c r="BV838" s="871"/>
    </row>
    <row r="839" spans="1:74" x14ac:dyDescent="0.25">
      <c r="A839" s="1062"/>
      <c r="B839" s="928"/>
      <c r="C839" s="1179"/>
      <c r="D839" s="828"/>
      <c r="E839" s="831"/>
      <c r="F839" s="834"/>
      <c r="G839" s="804"/>
      <c r="H839" s="837"/>
      <c r="I839" s="798"/>
      <c r="J839" s="840"/>
      <c r="K839" s="843"/>
      <c r="L839" s="804"/>
      <c r="M839" s="874"/>
      <c r="N839" s="822"/>
      <c r="O839" s="804"/>
      <c r="P839" s="868"/>
      <c r="Q839" s="868"/>
      <c r="R839" s="798"/>
      <c r="S839" s="1365"/>
      <c r="T839" s="798"/>
      <c r="U839" s="1365"/>
      <c r="V839" s="798"/>
      <c r="W839" s="1365"/>
      <c r="X839" s="864"/>
      <c r="Y839" s="1365"/>
      <c r="Z839" s="1365"/>
      <c r="AA839" s="852"/>
      <c r="AB839" s="152">
        <v>4</v>
      </c>
      <c r="AC839" s="221"/>
      <c r="AD839" s="180"/>
      <c r="AE839" s="151"/>
      <c r="AF839" s="147" t="str">
        <f t="shared" si="103"/>
        <v/>
      </c>
      <c r="AG839" s="153"/>
      <c r="AH839" s="760" t="str">
        <f t="shared" si="104"/>
        <v/>
      </c>
      <c r="AI839" s="153"/>
      <c r="AJ839" s="760" t="str">
        <f t="shared" si="105"/>
        <v/>
      </c>
      <c r="AK839" s="149" t="str">
        <f t="shared" si="106"/>
        <v/>
      </c>
      <c r="AL839" s="154" t="str">
        <f>IFERROR(IF(AND(AF838="Probabilidad",AF839="Probabilidad"),(AL838-(+AL838*AK839)),IF(AND(AF838="Impacto",AF839="Probabilidad"),(AL837-(+AL837*AK839)),IF(AF839="Impacto",AL838,""))),"")</f>
        <v/>
      </c>
      <c r="AM839" s="154" t="str">
        <f>IFERROR(IF(AND(AF838="Impacto",AF839="Impacto"),(AM838-(+AM838*AK839)),IF(AND(AF838="Probabilidad",AF839="Impacto"),(AM837-(+AM837*AK839)),IF(AF839="Probabilidad",AM838,""))),"")</f>
        <v/>
      </c>
      <c r="AN839" s="155"/>
      <c r="AO839" s="155"/>
      <c r="AP839" s="155"/>
      <c r="AQ839" s="155"/>
      <c r="AR839" s="837"/>
      <c r="AS839" s="855"/>
      <c r="AT839" s="855"/>
      <c r="AU839" s="852"/>
      <c r="AV839" s="855"/>
      <c r="AW839" s="855"/>
      <c r="AX839" s="852"/>
      <c r="AY839" s="852"/>
      <c r="AZ839" s="852"/>
      <c r="BA839" s="798"/>
      <c r="BB839" s="131"/>
      <c r="BC839" s="131"/>
      <c r="BD839" s="175" t="str">
        <f t="shared" si="100"/>
        <v/>
      </c>
      <c r="BE839" s="151"/>
      <c r="BF839" s="151"/>
      <c r="BG839" s="151"/>
      <c r="BH839" s="151"/>
      <c r="BI839" s="131"/>
      <c r="BJ839" s="131"/>
      <c r="BK839" s="131"/>
      <c r="BL839" s="131"/>
      <c r="BM839" s="157"/>
      <c r="BN839" s="157"/>
      <c r="BO839" s="157"/>
      <c r="BP839" s="157"/>
      <c r="BQ839" s="158" t="str">
        <f t="shared" si="101"/>
        <v/>
      </c>
      <c r="BR839" s="762" t="str">
        <f t="shared" si="102"/>
        <v/>
      </c>
      <c r="BS839" s="819"/>
      <c r="BT839" s="868"/>
      <c r="BU839" s="868"/>
      <c r="BV839" s="871"/>
    </row>
    <row r="840" spans="1:74" x14ac:dyDescent="0.25">
      <c r="A840" s="1062"/>
      <c r="B840" s="928"/>
      <c r="C840" s="1179"/>
      <c r="D840" s="828"/>
      <c r="E840" s="831"/>
      <c r="F840" s="834"/>
      <c r="G840" s="804"/>
      <c r="H840" s="837"/>
      <c r="I840" s="798"/>
      <c r="J840" s="840"/>
      <c r="K840" s="843"/>
      <c r="L840" s="804"/>
      <c r="M840" s="874"/>
      <c r="N840" s="822"/>
      <c r="O840" s="804"/>
      <c r="P840" s="868"/>
      <c r="Q840" s="868"/>
      <c r="R840" s="798"/>
      <c r="S840" s="1365"/>
      <c r="T840" s="798"/>
      <c r="U840" s="1365"/>
      <c r="V840" s="798"/>
      <c r="W840" s="1365"/>
      <c r="X840" s="864"/>
      <c r="Y840" s="1365"/>
      <c r="Z840" s="1365"/>
      <c r="AA840" s="852"/>
      <c r="AB840" s="152">
        <v>5</v>
      </c>
      <c r="AC840" s="221"/>
      <c r="AD840" s="181"/>
      <c r="AE840" s="29"/>
      <c r="AF840" s="147" t="str">
        <f t="shared" si="103"/>
        <v/>
      </c>
      <c r="AG840" s="153"/>
      <c r="AH840" s="760" t="str">
        <f t="shared" si="104"/>
        <v/>
      </c>
      <c r="AI840" s="153"/>
      <c r="AJ840" s="760" t="str">
        <f t="shared" si="105"/>
        <v/>
      </c>
      <c r="AK840" s="149" t="str">
        <f t="shared" si="106"/>
        <v/>
      </c>
      <c r="AL840" s="154" t="str">
        <f>IFERROR(IF(AND(AF839="Probabilidad",AF840="Probabilidad"),(AL839-(+AL839*AK840)),IF(AND(AF839="Impacto",AF840="Probabilidad"),(AL838-(+AL838*AK840)),IF(AF840="Impacto",AL839,""))),"")</f>
        <v/>
      </c>
      <c r="AM840" s="154" t="str">
        <f>IFERROR(IF(AND(AF839="Impacto",AF840="Impacto"),(AM839-(+AM839*AK840)),IF(AND(AF839="Probabilidad",AF840="Impacto"),(AM838-(+AM838*AK840)),IF(AF840="Probabilidad",AM839,""))),"")</f>
        <v/>
      </c>
      <c r="AN840" s="155"/>
      <c r="AO840" s="155"/>
      <c r="AP840" s="155"/>
      <c r="AQ840" s="155"/>
      <c r="AR840" s="837"/>
      <c r="AS840" s="855"/>
      <c r="AT840" s="855"/>
      <c r="AU840" s="852"/>
      <c r="AV840" s="855"/>
      <c r="AW840" s="855"/>
      <c r="AX840" s="852"/>
      <c r="AY840" s="852"/>
      <c r="AZ840" s="852"/>
      <c r="BA840" s="798"/>
      <c r="BB840" s="131"/>
      <c r="BC840" s="131"/>
      <c r="BD840" s="175" t="str">
        <f t="shared" si="100"/>
        <v/>
      </c>
      <c r="BE840" s="151"/>
      <c r="BF840" s="151"/>
      <c r="BG840" s="151"/>
      <c r="BH840" s="151"/>
      <c r="BI840" s="131"/>
      <c r="BJ840" s="131"/>
      <c r="BK840" s="131"/>
      <c r="BL840" s="131"/>
      <c r="BM840" s="157"/>
      <c r="BN840" s="157"/>
      <c r="BO840" s="157"/>
      <c r="BP840" s="157"/>
      <c r="BQ840" s="158" t="str">
        <f t="shared" si="101"/>
        <v/>
      </c>
      <c r="BR840" s="762" t="str">
        <f t="shared" si="102"/>
        <v/>
      </c>
      <c r="BS840" s="819"/>
      <c r="BT840" s="868"/>
      <c r="BU840" s="868"/>
      <c r="BV840" s="871"/>
    </row>
    <row r="841" spans="1:74" ht="15.75" thickBot="1" x14ac:dyDescent="0.3">
      <c r="A841" s="1062"/>
      <c r="B841" s="928"/>
      <c r="C841" s="1179"/>
      <c r="D841" s="829"/>
      <c r="E841" s="832"/>
      <c r="F841" s="835"/>
      <c r="G841" s="805"/>
      <c r="H841" s="838"/>
      <c r="I841" s="799"/>
      <c r="J841" s="841"/>
      <c r="K841" s="844"/>
      <c r="L841" s="805"/>
      <c r="M841" s="875"/>
      <c r="N841" s="823"/>
      <c r="O841" s="805"/>
      <c r="P841" s="869"/>
      <c r="Q841" s="869"/>
      <c r="R841" s="799"/>
      <c r="S841" s="1366"/>
      <c r="T841" s="799"/>
      <c r="U841" s="1366"/>
      <c r="V841" s="799"/>
      <c r="W841" s="1366"/>
      <c r="X841" s="865"/>
      <c r="Y841" s="1366"/>
      <c r="Z841" s="1366"/>
      <c r="AA841" s="853"/>
      <c r="AB841" s="164">
        <v>6</v>
      </c>
      <c r="AC841" s="361"/>
      <c r="AD841" s="162"/>
      <c r="AE841" s="162"/>
      <c r="AF841" s="99" t="str">
        <f t="shared" si="103"/>
        <v/>
      </c>
      <c r="AG841" s="242"/>
      <c r="AH841" s="763" t="str">
        <f t="shared" si="104"/>
        <v/>
      </c>
      <c r="AI841" s="242"/>
      <c r="AJ841" s="763" t="str">
        <f t="shared" si="105"/>
        <v/>
      </c>
      <c r="AK841" s="166" t="str">
        <f t="shared" si="106"/>
        <v/>
      </c>
      <c r="AL841" s="154" t="str">
        <f>IFERROR(IF(AND(AF840="Probabilidad",AF841="Probabilidad"),(AL840-(+AL840*AK841)),IF(AND(AF840="Impacto",AF841="Probabilidad"),(AL839-(+AL839*AK841)),IF(AF841="Impacto",AL840,""))),"")</f>
        <v/>
      </c>
      <c r="AM841" s="154" t="str">
        <f>IFERROR(IF(AND(AF840="Impacto",AF841="Impacto"),(AM840-(+AM840*AK841)),IF(AND(AF840="Probabilidad",AF841="Impacto"),(AM839-(+AM839*AK841)),IF(AF841="Probabilidad",AM840,""))),"")</f>
        <v/>
      </c>
      <c r="AN841" s="52"/>
      <c r="AO841" s="52"/>
      <c r="AP841" s="52"/>
      <c r="AQ841" s="52"/>
      <c r="AR841" s="838"/>
      <c r="AS841" s="856"/>
      <c r="AT841" s="856"/>
      <c r="AU841" s="853"/>
      <c r="AV841" s="856"/>
      <c r="AW841" s="856"/>
      <c r="AX841" s="853"/>
      <c r="AY841" s="853"/>
      <c r="AZ841" s="853"/>
      <c r="BA841" s="799"/>
      <c r="BB841" s="169"/>
      <c r="BC841" s="169"/>
      <c r="BD841" s="178" t="str">
        <f t="shared" si="100"/>
        <v/>
      </c>
      <c r="BE841" s="162"/>
      <c r="BF841" s="162"/>
      <c r="BG841" s="162"/>
      <c r="BH841" s="162"/>
      <c r="BI841" s="169"/>
      <c r="BJ841" s="169"/>
      <c r="BK841" s="169"/>
      <c r="BL841" s="169"/>
      <c r="BM841" s="170"/>
      <c r="BN841" s="170"/>
      <c r="BO841" s="170"/>
      <c r="BP841" s="170"/>
      <c r="BQ841" s="171" t="str">
        <f t="shared" si="101"/>
        <v/>
      </c>
      <c r="BR841" s="764" t="str">
        <f t="shared" si="102"/>
        <v/>
      </c>
      <c r="BS841" s="820"/>
      <c r="BT841" s="869"/>
      <c r="BU841" s="869"/>
      <c r="BV841" s="872"/>
    </row>
    <row r="842" spans="1:74" ht="330" x14ac:dyDescent="0.25">
      <c r="A842" s="1062"/>
      <c r="B842" s="928"/>
      <c r="C842" s="1179"/>
      <c r="D842" s="827" t="s">
        <v>1533</v>
      </c>
      <c r="E842" s="830" t="s">
        <v>1187</v>
      </c>
      <c r="F842" s="833">
        <v>10</v>
      </c>
      <c r="G842" s="803" t="s">
        <v>2424</v>
      </c>
      <c r="H842" s="836" t="s">
        <v>1371</v>
      </c>
      <c r="I842" s="797" t="s">
        <v>1344</v>
      </c>
      <c r="J842" s="839" t="s">
        <v>3109</v>
      </c>
      <c r="K842" s="842" t="s">
        <v>324</v>
      </c>
      <c r="L842" s="803" t="s">
        <v>618</v>
      </c>
      <c r="M842" s="873" t="s">
        <v>1535</v>
      </c>
      <c r="N842" s="803" t="s">
        <v>2399</v>
      </c>
      <c r="O842" s="803" t="s">
        <v>2400</v>
      </c>
      <c r="P842" s="867" t="s">
        <v>609</v>
      </c>
      <c r="Q842" s="879" t="s">
        <v>609</v>
      </c>
      <c r="R842" s="797" t="s">
        <v>212</v>
      </c>
      <c r="S842" s="1364">
        <f>IF(R842="Muy Alta",100%,IF(R842="Alta",80%,IF(R842="Media",60%,IF(R842="Baja",40%,IF(R842="Muy Baja",20%,"")))))</f>
        <v>0.6</v>
      </c>
      <c r="T842" s="797" t="s">
        <v>253</v>
      </c>
      <c r="U842" s="1364">
        <f>IF(T842="Catastrófico",100%,IF(T842="Mayor",80%,IF(T842="Moderado",60%,IF(T842="Menor",40%,IF(T842="Leve",20%,"")))))</f>
        <v>0.4</v>
      </c>
      <c r="V842" s="797" t="s">
        <v>213</v>
      </c>
      <c r="W842" s="1364">
        <f>IF(V842="Catastrófico",100%,IF(V842="Mayor",80%,IF(V842="Moderado",60%,IF(V842="Menor",40%,IF(V842="Leve",20%,"")))))</f>
        <v>0.6</v>
      </c>
      <c r="X842" s="863" t="str">
        <f>IF(Y842=100%,"Catastrófico",IF(Y842=80%,"Mayor",IF(Y842=60%,"Moderado",IF(Y842=40%,"Menor",IF(Y842=20%,"Leve","")))))</f>
        <v>Moderado</v>
      </c>
      <c r="Y842" s="1364">
        <f>IF(AND(U842="",W842=""),"",MAX(U842,W842))</f>
        <v>0.6</v>
      </c>
      <c r="Z842" s="1364" t="str">
        <f>CONCATENATE(R842,X842)</f>
        <v>MediaModerado</v>
      </c>
      <c r="AA842" s="851" t="str">
        <f>IF(Z842="Muy AltaLeve","Alto",IF(Z842="Muy AltaMenor","Alto",IF(Z842="Muy AltaModerado","Alto",IF(Z842="Muy AltaMayor","Alto",IF(Z842="Muy AltaCatastrófico","Extremo",IF(Z842="AltaLeve","Moderado",IF(Z842="AltaMenor","Moderado",IF(Z842="AltaModerado","Alto",IF(Z842="AltaMayor","Alto",IF(Z842="AltaCatastrófico","Extremo",IF(Z842="MediaLeve","Moderado",IF(Z842="MediaMenor","Moderado",IF(Z842="MediaModerado","Moderado",IF(Z842="MediaMayor","Alto",IF(Z842="MediaCatastrófico","Extremo",IF(Z842="BajaLeve","Bajo",IF(Z842="BajaMenor","Moderado",IF(Z842="BajaModerado","Moderado",IF(Z842="BajaMayor","Alto",IF(Z842="BajaCatastrófico","Extremo",IF(Z842="Muy BajaLeve","Bajo",IF(Z842="Muy BajaMenor","Bajo",IF(Z842="Muy BajaModerado","Moderado",IF(Z842="Muy BajaMayor","Alto",IF(Z842="Muy BajaCatastrófico","Extremo","")))))))))))))))))))))))))</f>
        <v>Moderado</v>
      </c>
      <c r="AB842" s="98">
        <v>1</v>
      </c>
      <c r="AC842" s="374" t="s">
        <v>1709</v>
      </c>
      <c r="AD842" s="9">
        <v>2</v>
      </c>
      <c r="AE842" s="9" t="s">
        <v>1710</v>
      </c>
      <c r="AF842" s="100" t="str">
        <f t="shared" si="103"/>
        <v>Probabilidad</v>
      </c>
      <c r="AG842" s="10" t="s">
        <v>286</v>
      </c>
      <c r="AH842" s="759">
        <f t="shared" si="104"/>
        <v>0.15</v>
      </c>
      <c r="AI842" s="10" t="s">
        <v>217</v>
      </c>
      <c r="AJ842" s="759">
        <f t="shared" si="105"/>
        <v>0.15</v>
      </c>
      <c r="AK842" s="102">
        <f t="shared" si="106"/>
        <v>0.3</v>
      </c>
      <c r="AL842" s="101">
        <f>IFERROR(IF(AF842="Probabilidad",(S842-(+S842*AK842)),IF(AF842="Impacto",S842,"")),"")</f>
        <v>0.42</v>
      </c>
      <c r="AM842" s="101">
        <f>IFERROR(IF(AF842="Impacto",(Y842-(+Y842*AK842)),IF(AF842="Probabilidad",Y842,"")),"")</f>
        <v>0.6</v>
      </c>
      <c r="AN842" s="51" t="s">
        <v>952</v>
      </c>
      <c r="AO842" s="51" t="s">
        <v>247</v>
      </c>
      <c r="AP842" s="51" t="s">
        <v>243</v>
      </c>
      <c r="AQ842" s="51" t="s">
        <v>221</v>
      </c>
      <c r="AR842" s="866" t="s">
        <v>2391</v>
      </c>
      <c r="AS842" s="854">
        <f>S842</f>
        <v>0.6</v>
      </c>
      <c r="AT842" s="854">
        <f>IF(AL842="","",MIN(AL842:AL847))</f>
        <v>0.20579999999999998</v>
      </c>
      <c r="AU842" s="851" t="str">
        <f>IFERROR(IF(AT842="","",IF(AT842&lt;=0.2,"Muy Baja",IF(AT842&lt;=0.4,"Baja",IF(AT842&lt;=0.6,"Media",IF(AT842&lt;=0.8,"Alta","Muy Alta"))))),"")</f>
        <v>Baja</v>
      </c>
      <c r="AV842" s="854">
        <f>Y842</f>
        <v>0.6</v>
      </c>
      <c r="AW842" s="854">
        <f>IF(AM842="","",MIN(AM842:AM847))</f>
        <v>0.6</v>
      </c>
      <c r="AX842" s="851" t="str">
        <f>IFERROR(IF(AW842="","",IF(AW842&lt;=0.2,"Leve",IF(AW842&lt;=0.4,"Menor",IF(AW842&lt;=0.6,"Moderado",IF(AW842&lt;=0.8,"Mayor","Catastrófico"))))),"")</f>
        <v>Moderado</v>
      </c>
      <c r="AY842" s="851" t="str">
        <f>AA842</f>
        <v>Moderado</v>
      </c>
      <c r="AZ842" s="851" t="str">
        <f>IFERROR(IF(OR(AND(AU842="Muy Baja",AX842="Leve"),AND(AU842="Muy Baja",AX842="Menor"),AND(AU842="Baja",AX842="Leve")),"Bajo",IF(OR(AND(AU842="Muy baja",AX842="Moderado"),AND(AU842="Baja",AX842="Menor"),AND(AU842="Baja",AX842="Moderado"),AND(AU842="Media",AX842="Leve"),AND(AU842="Media",AX842="Menor"),AND(AU842="Media",AX842="Moderado"),AND(AU842="Alta",AX842="Leve"),AND(AU842="Alta",AX842="Menor")),"Moderado",IF(OR(AND(AU842="Muy Baja",AX842="Mayor"),AND(AU842="Baja",AX842="Mayor"),AND(AU842="Media",AX842="Mayor"),AND(AU842="Alta",AX842="Moderado"),AND(AU842="Alta",AX842="Mayor"),AND(AU842="Muy Alta",AX842="Leve"),AND(AU842="Muy Alta",AX842="Menor"),AND(AU842="Muy Alta",AX842="Moderado"),AND(AU842="Muy Alta",AX842="Mayor")),"Alto",IF(OR(AND(AU842="Muy Baja",AX842="Catastrófico"),AND(AU842="Baja",AX842="Catastrófico"),AND(AU842="Media",AX842="Catastrófico"),AND(AU842="Alta",AX842="Catastrófico"),AND(AU842="Muy Alta",AX842="Catastrófico")),"Extremo","")))),"")</f>
        <v>Moderado</v>
      </c>
      <c r="BA842" s="797" t="s">
        <v>223</v>
      </c>
      <c r="BB842" s="47" t="s">
        <v>2403</v>
      </c>
      <c r="BC842" s="47" t="s">
        <v>2393</v>
      </c>
      <c r="BD842" s="104">
        <f t="shared" si="100"/>
        <v>2</v>
      </c>
      <c r="BE842" s="9"/>
      <c r="BF842" s="9">
        <v>1</v>
      </c>
      <c r="BG842" s="9"/>
      <c r="BH842" s="9">
        <v>1</v>
      </c>
      <c r="BI842" s="47" t="s">
        <v>1162</v>
      </c>
      <c r="BJ842" s="47" t="s">
        <v>2394</v>
      </c>
      <c r="BK842" s="47" t="s">
        <v>2960</v>
      </c>
      <c r="BL842" s="47" t="s">
        <v>2961</v>
      </c>
      <c r="BM842" s="49">
        <v>1</v>
      </c>
      <c r="BN842" s="49"/>
      <c r="BO842" s="49"/>
      <c r="BP842" s="49"/>
      <c r="BQ842" s="105">
        <f t="shared" si="101"/>
        <v>1</v>
      </c>
      <c r="BR842" s="761">
        <f t="shared" si="102"/>
        <v>0.5</v>
      </c>
      <c r="BS842" s="818" t="s">
        <v>609</v>
      </c>
      <c r="BT842" s="867" t="s">
        <v>2962</v>
      </c>
      <c r="BU842" s="867" t="s">
        <v>2962</v>
      </c>
      <c r="BV842" s="870" t="s">
        <v>2963</v>
      </c>
    </row>
    <row r="843" spans="1:74" ht="409.5" x14ac:dyDescent="0.25">
      <c r="A843" s="1062"/>
      <c r="B843" s="928"/>
      <c r="C843" s="1179"/>
      <c r="D843" s="828"/>
      <c r="E843" s="831"/>
      <c r="F843" s="834"/>
      <c r="G843" s="804"/>
      <c r="H843" s="837"/>
      <c r="I843" s="798"/>
      <c r="J843" s="840"/>
      <c r="K843" s="843"/>
      <c r="L843" s="804"/>
      <c r="M843" s="874"/>
      <c r="N843" s="804"/>
      <c r="O843" s="804"/>
      <c r="P843" s="868"/>
      <c r="Q843" s="880"/>
      <c r="R843" s="798"/>
      <c r="S843" s="1365"/>
      <c r="T843" s="798"/>
      <c r="U843" s="1365"/>
      <c r="V843" s="798"/>
      <c r="W843" s="1365"/>
      <c r="X843" s="864"/>
      <c r="Y843" s="1365"/>
      <c r="Z843" s="1365"/>
      <c r="AA843" s="852"/>
      <c r="AB843" s="152">
        <v>2</v>
      </c>
      <c r="AC843" s="221" t="s">
        <v>2425</v>
      </c>
      <c r="AD843" s="151">
        <v>1</v>
      </c>
      <c r="AE843" s="151" t="s">
        <v>1793</v>
      </c>
      <c r="AF843" s="147" t="str">
        <f t="shared" si="103"/>
        <v>Probabilidad</v>
      </c>
      <c r="AG843" s="153" t="s">
        <v>286</v>
      </c>
      <c r="AH843" s="760">
        <f t="shared" si="104"/>
        <v>0.15</v>
      </c>
      <c r="AI843" s="153" t="s">
        <v>217</v>
      </c>
      <c r="AJ843" s="760">
        <f t="shared" si="105"/>
        <v>0.15</v>
      </c>
      <c r="AK843" s="149">
        <f t="shared" si="106"/>
        <v>0.3</v>
      </c>
      <c r="AL843" s="154">
        <f>IFERROR(IF(AND(AF842="Probabilidad",AF843="Probabilidad"),(AL842-(+AL842*AK843)),IF(AF843="Probabilidad",(S842-(+S842*AK843)),IF(AF843="Impacto",AL842,""))),"")</f>
        <v>0.29399999999999998</v>
      </c>
      <c r="AM843" s="154">
        <f>IFERROR(IF(AND(AF842="Impacto",AF843="Impacto"),(AM842-(+AM842*AK843)),IF(AF843="Impacto",(Y842-(Y842*AK843)),IF(AF843="Probabilidad",AM842,""))),"")</f>
        <v>0.6</v>
      </c>
      <c r="AN843" s="155" t="s">
        <v>952</v>
      </c>
      <c r="AO843" s="155" t="s">
        <v>296</v>
      </c>
      <c r="AP843" s="155" t="s">
        <v>243</v>
      </c>
      <c r="AQ843" s="155" t="s">
        <v>221</v>
      </c>
      <c r="AR843" s="837"/>
      <c r="AS843" s="855"/>
      <c r="AT843" s="855"/>
      <c r="AU843" s="852"/>
      <c r="AV843" s="855"/>
      <c r="AW843" s="855"/>
      <c r="AX843" s="852"/>
      <c r="AY843" s="852"/>
      <c r="AZ843" s="852"/>
      <c r="BA843" s="798"/>
      <c r="BB843" s="131" t="s">
        <v>2395</v>
      </c>
      <c r="BC843" s="131" t="s">
        <v>2396</v>
      </c>
      <c r="BD843" s="175">
        <f t="shared" si="100"/>
        <v>1</v>
      </c>
      <c r="BE843" s="151"/>
      <c r="BF843" s="151"/>
      <c r="BG843" s="151">
        <v>1</v>
      </c>
      <c r="BH843" s="151"/>
      <c r="BI843" s="131" t="s">
        <v>1162</v>
      </c>
      <c r="BJ843" s="131" t="s">
        <v>2394</v>
      </c>
      <c r="BK843" s="131" t="s">
        <v>2968</v>
      </c>
      <c r="BL843" s="131" t="s">
        <v>2965</v>
      </c>
      <c r="BM843" s="157">
        <v>1</v>
      </c>
      <c r="BN843" s="157"/>
      <c r="BO843" s="157"/>
      <c r="BP843" s="157"/>
      <c r="BQ843" s="158">
        <f t="shared" si="101"/>
        <v>1</v>
      </c>
      <c r="BR843" s="762">
        <f t="shared" si="102"/>
        <v>1</v>
      </c>
      <c r="BS843" s="819"/>
      <c r="BT843" s="868"/>
      <c r="BU843" s="868"/>
      <c r="BV843" s="871"/>
    </row>
    <row r="844" spans="1:74" ht="409.5" x14ac:dyDescent="0.25">
      <c r="A844" s="1062"/>
      <c r="B844" s="928"/>
      <c r="C844" s="1179"/>
      <c r="D844" s="828"/>
      <c r="E844" s="831"/>
      <c r="F844" s="834"/>
      <c r="G844" s="804"/>
      <c r="H844" s="837"/>
      <c r="I844" s="798"/>
      <c r="J844" s="840"/>
      <c r="K844" s="843"/>
      <c r="L844" s="804"/>
      <c r="M844" s="874"/>
      <c r="N844" s="804"/>
      <c r="O844" s="804"/>
      <c r="P844" s="868"/>
      <c r="Q844" s="880"/>
      <c r="R844" s="798"/>
      <c r="S844" s="1365"/>
      <c r="T844" s="798"/>
      <c r="U844" s="1365"/>
      <c r="V844" s="798"/>
      <c r="W844" s="1365"/>
      <c r="X844" s="864"/>
      <c r="Y844" s="1365"/>
      <c r="Z844" s="1365"/>
      <c r="AA844" s="852"/>
      <c r="AB844" s="152">
        <v>3</v>
      </c>
      <c r="AC844" s="375" t="s">
        <v>2183</v>
      </c>
      <c r="AD844" s="132">
        <v>3</v>
      </c>
      <c r="AE844" s="132" t="s">
        <v>1690</v>
      </c>
      <c r="AF844" s="147" t="str">
        <f t="shared" si="103"/>
        <v>Probabilidad</v>
      </c>
      <c r="AG844" s="153" t="s">
        <v>286</v>
      </c>
      <c r="AH844" s="760">
        <f t="shared" si="104"/>
        <v>0.15</v>
      </c>
      <c r="AI844" s="153" t="s">
        <v>217</v>
      </c>
      <c r="AJ844" s="760">
        <f t="shared" si="105"/>
        <v>0.15</v>
      </c>
      <c r="AK844" s="149">
        <f t="shared" si="106"/>
        <v>0.3</v>
      </c>
      <c r="AL844" s="154">
        <f>IFERROR(IF(AND(AF843="Probabilidad",AF844="Probabilidad"),(AL843-(+AL843*AK844)),IF(AND(AF843="Impacto",AF844="Probabilidad"),(AL842-(+AL842*AK844)),IF(AF844="Impacto",AL843,""))),"")</f>
        <v>0.20579999999999998</v>
      </c>
      <c r="AM844" s="154">
        <f>IFERROR(IF(AND(AF843="Impacto",AF844="Impacto"),(AM843-(+AM843*AK844)),IF(AND(AF843="Probabilidad",AF844="Impacto"),(AM842-(+AM842*AK844)),IF(AF844="Probabilidad",AM843,""))),"")</f>
        <v>0.6</v>
      </c>
      <c r="AN844" s="155" t="s">
        <v>952</v>
      </c>
      <c r="AO844" s="155" t="s">
        <v>296</v>
      </c>
      <c r="AP844" s="155" t="s">
        <v>243</v>
      </c>
      <c r="AQ844" s="155" t="s">
        <v>221</v>
      </c>
      <c r="AR844" s="837"/>
      <c r="AS844" s="855"/>
      <c r="AT844" s="855"/>
      <c r="AU844" s="852"/>
      <c r="AV844" s="855"/>
      <c r="AW844" s="855"/>
      <c r="AX844" s="852"/>
      <c r="AY844" s="852"/>
      <c r="AZ844" s="852"/>
      <c r="BA844" s="798"/>
      <c r="BB844" s="131" t="s">
        <v>2397</v>
      </c>
      <c r="BC844" s="131" t="s">
        <v>2398</v>
      </c>
      <c r="BD844" s="175">
        <f t="shared" si="100"/>
        <v>12</v>
      </c>
      <c r="BE844" s="151">
        <v>3</v>
      </c>
      <c r="BF844" s="151">
        <v>3</v>
      </c>
      <c r="BG844" s="151">
        <v>3</v>
      </c>
      <c r="BH844" s="151">
        <v>3</v>
      </c>
      <c r="BI844" s="131" t="s">
        <v>1162</v>
      </c>
      <c r="BJ844" s="131" t="s">
        <v>2394</v>
      </c>
      <c r="BK844" s="131" t="s">
        <v>2966</v>
      </c>
      <c r="BL844" s="131" t="s">
        <v>2967</v>
      </c>
      <c r="BM844" s="157">
        <v>3</v>
      </c>
      <c r="BN844" s="157"/>
      <c r="BO844" s="157"/>
      <c r="BP844" s="157"/>
      <c r="BQ844" s="158">
        <f t="shared" si="101"/>
        <v>3</v>
      </c>
      <c r="BR844" s="762">
        <f t="shared" si="102"/>
        <v>0.25</v>
      </c>
      <c r="BS844" s="819"/>
      <c r="BT844" s="868"/>
      <c r="BU844" s="868"/>
      <c r="BV844" s="871"/>
    </row>
    <row r="845" spans="1:74" x14ac:dyDescent="0.25">
      <c r="A845" s="1062"/>
      <c r="B845" s="928"/>
      <c r="C845" s="1179"/>
      <c r="D845" s="828"/>
      <c r="E845" s="831"/>
      <c r="F845" s="834"/>
      <c r="G845" s="804"/>
      <c r="H845" s="837"/>
      <c r="I845" s="798"/>
      <c r="J845" s="840"/>
      <c r="K845" s="843"/>
      <c r="L845" s="804"/>
      <c r="M845" s="874"/>
      <c r="N845" s="804"/>
      <c r="O845" s="804"/>
      <c r="P845" s="868"/>
      <c r="Q845" s="880"/>
      <c r="R845" s="798"/>
      <c r="S845" s="1365"/>
      <c r="T845" s="798"/>
      <c r="U845" s="1365"/>
      <c r="V845" s="798"/>
      <c r="W845" s="1365"/>
      <c r="X845" s="864"/>
      <c r="Y845" s="1365"/>
      <c r="Z845" s="1365"/>
      <c r="AA845" s="852"/>
      <c r="AB845" s="152">
        <v>4</v>
      </c>
      <c r="AC845" s="221"/>
      <c r="AD845" s="151"/>
      <c r="AE845" s="151"/>
      <c r="AF845" s="147" t="str">
        <f t="shared" si="103"/>
        <v/>
      </c>
      <c r="AG845" s="153"/>
      <c r="AH845" s="760" t="str">
        <f t="shared" si="104"/>
        <v/>
      </c>
      <c r="AI845" s="153"/>
      <c r="AJ845" s="760" t="str">
        <f t="shared" si="105"/>
        <v/>
      </c>
      <c r="AK845" s="149" t="str">
        <f t="shared" si="106"/>
        <v/>
      </c>
      <c r="AL845" s="154" t="str">
        <f>IFERROR(IF(AND(AF844="Probabilidad",AF845="Probabilidad"),(AL844-(+AL844*AK845)),IF(AND(AF844="Impacto",AF845="Probabilidad"),(AL843-(+AL843*AK845)),IF(AF845="Impacto",AL844,""))),"")</f>
        <v/>
      </c>
      <c r="AM845" s="154" t="str">
        <f>IFERROR(IF(AND(AF844="Impacto",AF845="Impacto"),(AM844-(+AM844*AK845)),IF(AND(AF844="Probabilidad",AF845="Impacto"),(AM843-(+AM843*AK845)),IF(AF845="Probabilidad",AM844,""))),"")</f>
        <v/>
      </c>
      <c r="AN845" s="155"/>
      <c r="AO845" s="155"/>
      <c r="AP845" s="155"/>
      <c r="AQ845" s="155"/>
      <c r="AR845" s="837"/>
      <c r="AS845" s="855"/>
      <c r="AT845" s="855"/>
      <c r="AU845" s="852"/>
      <c r="AV845" s="855"/>
      <c r="AW845" s="855"/>
      <c r="AX845" s="852"/>
      <c r="AY845" s="852"/>
      <c r="AZ845" s="852"/>
      <c r="BA845" s="798"/>
      <c r="BB845" s="131"/>
      <c r="BC845" s="131"/>
      <c r="BD845" s="175" t="str">
        <f t="shared" si="100"/>
        <v/>
      </c>
      <c r="BE845" s="151"/>
      <c r="BF845" s="151"/>
      <c r="BG845" s="151"/>
      <c r="BH845" s="151"/>
      <c r="BI845" s="131"/>
      <c r="BJ845" s="131"/>
      <c r="BK845" s="131"/>
      <c r="BL845" s="131"/>
      <c r="BM845" s="157"/>
      <c r="BN845" s="157"/>
      <c r="BO845" s="157"/>
      <c r="BP845" s="157"/>
      <c r="BQ845" s="158" t="str">
        <f t="shared" si="101"/>
        <v/>
      </c>
      <c r="BR845" s="762" t="str">
        <f t="shared" si="102"/>
        <v/>
      </c>
      <c r="BS845" s="819"/>
      <c r="BT845" s="868"/>
      <c r="BU845" s="868"/>
      <c r="BV845" s="871"/>
    </row>
    <row r="846" spans="1:74" x14ac:dyDescent="0.25">
      <c r="A846" s="1062"/>
      <c r="B846" s="928"/>
      <c r="C846" s="1179"/>
      <c r="D846" s="828"/>
      <c r="E846" s="831"/>
      <c r="F846" s="834"/>
      <c r="G846" s="804"/>
      <c r="H846" s="837"/>
      <c r="I846" s="798"/>
      <c r="J846" s="840"/>
      <c r="K846" s="843"/>
      <c r="L846" s="804"/>
      <c r="M846" s="874"/>
      <c r="N846" s="804"/>
      <c r="O846" s="804"/>
      <c r="P846" s="868"/>
      <c r="Q846" s="880"/>
      <c r="R846" s="798"/>
      <c r="S846" s="1365"/>
      <c r="T846" s="798"/>
      <c r="U846" s="1365"/>
      <c r="V846" s="798"/>
      <c r="W846" s="1365"/>
      <c r="X846" s="864"/>
      <c r="Y846" s="1365"/>
      <c r="Z846" s="1365"/>
      <c r="AA846" s="852"/>
      <c r="AB846" s="152">
        <v>5</v>
      </c>
      <c r="AC846" s="221"/>
      <c r="AD846" s="151"/>
      <c r="AE846" s="151"/>
      <c r="AF846" s="147" t="str">
        <f t="shared" si="103"/>
        <v/>
      </c>
      <c r="AG846" s="153"/>
      <c r="AH846" s="760" t="str">
        <f t="shared" si="104"/>
        <v/>
      </c>
      <c r="AI846" s="153"/>
      <c r="AJ846" s="760" t="str">
        <f t="shared" si="105"/>
        <v/>
      </c>
      <c r="AK846" s="149" t="str">
        <f t="shared" si="106"/>
        <v/>
      </c>
      <c r="AL846" s="154" t="str">
        <f>IFERROR(IF(AND(AF845="Probabilidad",AF846="Probabilidad"),(AL845-(+AL845*AK846)),IF(AND(AF845="Impacto",AF846="Probabilidad"),(AL844-(+AL844*AK846)),IF(AF846="Impacto",AL845,""))),"")</f>
        <v/>
      </c>
      <c r="AM846" s="154" t="str">
        <f>IFERROR(IF(AND(AF845="Impacto",AF846="Impacto"),(AM845-(+AM845*AK846)),IF(AND(AF845="Probabilidad",AF846="Impacto"),(AM844-(+AM844*AK846)),IF(AF846="Probabilidad",AM845,""))),"")</f>
        <v/>
      </c>
      <c r="AN846" s="155"/>
      <c r="AO846" s="155"/>
      <c r="AP846" s="155"/>
      <c r="AQ846" s="155"/>
      <c r="AR846" s="837"/>
      <c r="AS846" s="855"/>
      <c r="AT846" s="855"/>
      <c r="AU846" s="852"/>
      <c r="AV846" s="855"/>
      <c r="AW846" s="855"/>
      <c r="AX846" s="852"/>
      <c r="AY846" s="852"/>
      <c r="AZ846" s="852"/>
      <c r="BA846" s="798"/>
      <c r="BB846" s="131"/>
      <c r="BC846" s="131"/>
      <c r="BD846" s="175" t="str">
        <f t="shared" si="100"/>
        <v/>
      </c>
      <c r="BE846" s="151"/>
      <c r="BF846" s="151"/>
      <c r="BG846" s="151"/>
      <c r="BH846" s="151"/>
      <c r="BI846" s="131"/>
      <c r="BJ846" s="131"/>
      <c r="BK846" s="131"/>
      <c r="BL846" s="131"/>
      <c r="BM846" s="157"/>
      <c r="BN846" s="157"/>
      <c r="BO846" s="157"/>
      <c r="BP846" s="157"/>
      <c r="BQ846" s="158" t="str">
        <f t="shared" si="101"/>
        <v/>
      </c>
      <c r="BR846" s="762" t="str">
        <f t="shared" si="102"/>
        <v/>
      </c>
      <c r="BS846" s="819"/>
      <c r="BT846" s="868"/>
      <c r="BU846" s="868"/>
      <c r="BV846" s="871"/>
    </row>
    <row r="847" spans="1:74" ht="15.75" thickBot="1" x14ac:dyDescent="0.3">
      <c r="A847" s="1062"/>
      <c r="B847" s="928"/>
      <c r="C847" s="1179"/>
      <c r="D847" s="829"/>
      <c r="E847" s="832"/>
      <c r="F847" s="835"/>
      <c r="G847" s="805"/>
      <c r="H847" s="838"/>
      <c r="I847" s="799"/>
      <c r="J847" s="841"/>
      <c r="K847" s="844"/>
      <c r="L847" s="805"/>
      <c r="M847" s="875"/>
      <c r="N847" s="805"/>
      <c r="O847" s="805"/>
      <c r="P847" s="869"/>
      <c r="Q847" s="881"/>
      <c r="R847" s="799"/>
      <c r="S847" s="1366"/>
      <c r="T847" s="799"/>
      <c r="U847" s="1366"/>
      <c r="V847" s="799"/>
      <c r="W847" s="1366"/>
      <c r="X847" s="865"/>
      <c r="Y847" s="1366"/>
      <c r="Z847" s="1366"/>
      <c r="AA847" s="853"/>
      <c r="AB847" s="164">
        <v>6</v>
      </c>
      <c r="AC847" s="361"/>
      <c r="AD847" s="162"/>
      <c r="AE847" s="162"/>
      <c r="AF847" s="177" t="str">
        <f t="shared" si="103"/>
        <v/>
      </c>
      <c r="AG847" s="165"/>
      <c r="AH847" s="763" t="str">
        <f t="shared" si="104"/>
        <v/>
      </c>
      <c r="AI847" s="165"/>
      <c r="AJ847" s="763" t="str">
        <f t="shared" si="105"/>
        <v/>
      </c>
      <c r="AK847" s="166" t="str">
        <f t="shared" si="106"/>
        <v/>
      </c>
      <c r="AL847" s="222" t="str">
        <f>IFERROR(IF(AND(AF846="Probabilidad",AF847="Probabilidad"),(AL846-(+AL846*AK847)),IF(AND(AF846="Impacto",AF847="Probabilidad"),(AL845-(+AL845*AK847)),IF(AF847="Impacto",AL846,""))),"")</f>
        <v/>
      </c>
      <c r="AM847" s="222" t="str">
        <f>IFERROR(IF(AND(AF846="Impacto",AF847="Impacto"),(AM846-(+AM846*AK847)),IF(AND(AF846="Probabilidad",AF847="Impacto"),(AM845-(+AM845*AK847)),IF(AF847="Probabilidad",AM846,""))),"")</f>
        <v/>
      </c>
      <c r="AN847" s="52"/>
      <c r="AO847" s="52"/>
      <c r="AP847" s="52"/>
      <c r="AQ847" s="52"/>
      <c r="AR847" s="838"/>
      <c r="AS847" s="856"/>
      <c r="AT847" s="856"/>
      <c r="AU847" s="853"/>
      <c r="AV847" s="856"/>
      <c r="AW847" s="856"/>
      <c r="AX847" s="853"/>
      <c r="AY847" s="853"/>
      <c r="AZ847" s="853"/>
      <c r="BA847" s="799"/>
      <c r="BB847" s="169"/>
      <c r="BC847" s="169"/>
      <c r="BD847" s="178" t="str">
        <f t="shared" si="100"/>
        <v/>
      </c>
      <c r="BE847" s="162"/>
      <c r="BF847" s="162"/>
      <c r="BG847" s="162"/>
      <c r="BH847" s="162"/>
      <c r="BI847" s="169"/>
      <c r="BJ847" s="169"/>
      <c r="BK847" s="169"/>
      <c r="BL847" s="169"/>
      <c r="BM847" s="170"/>
      <c r="BN847" s="170"/>
      <c r="BO847" s="170"/>
      <c r="BP847" s="170"/>
      <c r="BQ847" s="171" t="str">
        <f t="shared" si="101"/>
        <v/>
      </c>
      <c r="BR847" s="764" t="str">
        <f t="shared" si="102"/>
        <v/>
      </c>
      <c r="BS847" s="820"/>
      <c r="BT847" s="869"/>
      <c r="BU847" s="869"/>
      <c r="BV847" s="872"/>
    </row>
    <row r="848" spans="1:74" ht="120" x14ac:dyDescent="0.25">
      <c r="A848" s="1062"/>
      <c r="B848" s="928"/>
      <c r="C848" s="1179"/>
      <c r="D848" s="827" t="s">
        <v>1533</v>
      </c>
      <c r="E848" s="830" t="s">
        <v>1187</v>
      </c>
      <c r="F848" s="833">
        <v>11</v>
      </c>
      <c r="G848" s="803" t="s">
        <v>1374</v>
      </c>
      <c r="H848" s="836" t="s">
        <v>1374</v>
      </c>
      <c r="I848" s="797" t="s">
        <v>1345</v>
      </c>
      <c r="J848" s="839" t="s">
        <v>3110</v>
      </c>
      <c r="K848" s="842" t="s">
        <v>324</v>
      </c>
      <c r="L848" s="803" t="s">
        <v>325</v>
      </c>
      <c r="M848" s="873" t="s">
        <v>1535</v>
      </c>
      <c r="N848" s="803" t="s">
        <v>2426</v>
      </c>
      <c r="O848" s="803" t="s">
        <v>2427</v>
      </c>
      <c r="P848" s="867" t="s">
        <v>609</v>
      </c>
      <c r="Q848" s="879" t="s">
        <v>609</v>
      </c>
      <c r="R848" s="797" t="s">
        <v>252</v>
      </c>
      <c r="S848" s="1364">
        <f>IF(R848="Muy Alta",100%,IF(R848="Alta",80%,IF(R848="Media",60%,IF(R848="Baja",40%,IF(R848="Muy Baja",20%,"")))))</f>
        <v>0.4</v>
      </c>
      <c r="T848" s="797" t="s">
        <v>328</v>
      </c>
      <c r="U848" s="1364">
        <f>IF(T848="Catastrófico",100%,IF(T848="Mayor",80%,IF(T848="Moderado",60%,IF(T848="Menor",40%,IF(T848="Leve",20%,"")))))</f>
        <v>0.2</v>
      </c>
      <c r="V848" s="797" t="s">
        <v>253</v>
      </c>
      <c r="W848" s="1364">
        <f>IF(V848="Catastrófico",100%,IF(V848="Mayor",80%,IF(V848="Moderado",60%,IF(V848="Menor",40%,IF(V848="Leve",20%,"")))))</f>
        <v>0.4</v>
      </c>
      <c r="X848" s="863" t="str">
        <f>IF(Y848=100%,"Catastrófico",IF(Y848=80%,"Mayor",IF(Y848=60%,"Moderado",IF(Y848=40%,"Menor",IF(Y848=20%,"Leve","")))))</f>
        <v>Menor</v>
      </c>
      <c r="Y848" s="1364">
        <f>IF(AND(U848="",W848=""),"",MAX(U848,W848))</f>
        <v>0.4</v>
      </c>
      <c r="Z848" s="1364" t="str">
        <f>CONCATENATE(R848,X848)</f>
        <v>BajaMenor</v>
      </c>
      <c r="AA848" s="851" t="str">
        <f>IF(Z848="Muy AltaLeve","Alto",IF(Z848="Muy AltaMenor","Alto",IF(Z848="Muy AltaModerado","Alto",IF(Z848="Muy AltaMayor","Alto",IF(Z848="Muy AltaCatastrófico","Extremo",IF(Z848="AltaLeve","Moderado",IF(Z848="AltaMenor","Moderado",IF(Z848="AltaModerado","Alto",IF(Z848="AltaMayor","Alto",IF(Z848="AltaCatastrófico","Extremo",IF(Z848="MediaLeve","Moderado",IF(Z848="MediaMenor","Moderado",IF(Z848="MediaModerado","Moderado",IF(Z848="MediaMayor","Alto",IF(Z848="MediaCatastrófico","Extremo",IF(Z848="BajaLeve","Bajo",IF(Z848="BajaMenor","Moderado",IF(Z848="BajaModerado","Moderado",IF(Z848="BajaMayor","Alto",IF(Z848="BajaCatastrófico","Extremo",IF(Z848="Muy BajaLeve","Bajo",IF(Z848="Muy BajaMenor","Bajo",IF(Z848="Muy BajaModerado","Moderado",IF(Z848="Muy BajaMayor","Alto",IF(Z848="Muy BajaCatastrófico","Extremo","")))))))))))))))))))))))))</f>
        <v>Moderado</v>
      </c>
      <c r="AB848" s="98">
        <v>1</v>
      </c>
      <c r="AC848" s="374" t="s">
        <v>1709</v>
      </c>
      <c r="AD848" s="224" t="s">
        <v>658</v>
      </c>
      <c r="AE848" s="224" t="s">
        <v>1620</v>
      </c>
      <c r="AF848" s="100" t="str">
        <f t="shared" si="103"/>
        <v>Probabilidad</v>
      </c>
      <c r="AG848" s="10" t="s">
        <v>286</v>
      </c>
      <c r="AH848" s="759">
        <f t="shared" si="104"/>
        <v>0.15</v>
      </c>
      <c r="AI848" s="10" t="s">
        <v>217</v>
      </c>
      <c r="AJ848" s="759">
        <f t="shared" si="105"/>
        <v>0.15</v>
      </c>
      <c r="AK848" s="102">
        <f t="shared" si="106"/>
        <v>0.3</v>
      </c>
      <c r="AL848" s="101">
        <f>IFERROR(IF(AF848="Probabilidad",(S848-(+S848*AK848)),IF(AF848="Impacto",S848,"")),"")</f>
        <v>0.28000000000000003</v>
      </c>
      <c r="AM848" s="101">
        <f>IFERROR(IF(AF848="Impacto",(Y848-(+Y848*AK848)),IF(AF848="Probabilidad",Y848,"")),"")</f>
        <v>0.4</v>
      </c>
      <c r="AN848" s="51" t="s">
        <v>952</v>
      </c>
      <c r="AO848" s="51" t="s">
        <v>247</v>
      </c>
      <c r="AP848" s="51" t="s">
        <v>243</v>
      </c>
      <c r="AQ848" s="51" t="s">
        <v>221</v>
      </c>
      <c r="AR848" s="866" t="s">
        <v>1569</v>
      </c>
      <c r="AS848" s="854">
        <f>S848</f>
        <v>0.4</v>
      </c>
      <c r="AT848" s="854">
        <f>IF(AL848="","",MIN(AL848:AL853))</f>
        <v>0.16800000000000001</v>
      </c>
      <c r="AU848" s="851" t="str">
        <f>IFERROR(IF(AT848="","",IF(AT848&lt;=0.2,"Muy Baja",IF(AT848&lt;=0.4,"Baja",IF(AT848&lt;=0.6,"Media",IF(AT848&lt;=0.8,"Alta","Muy Alta"))))),"")</f>
        <v>Muy Baja</v>
      </c>
      <c r="AV848" s="854">
        <f>Y848</f>
        <v>0.4</v>
      </c>
      <c r="AW848" s="854">
        <f>IF(AM848="","",MIN(AM848:AM853))</f>
        <v>0.4</v>
      </c>
      <c r="AX848" s="851" t="str">
        <f>IFERROR(IF(AW848="","",IF(AW848&lt;=0.2,"Leve",IF(AW848&lt;=0.4,"Menor",IF(AW848&lt;=0.6,"Moderado",IF(AW848&lt;=0.8,"Mayor","Catastrófico"))))),"")</f>
        <v>Menor</v>
      </c>
      <c r="AY848" s="851" t="str">
        <f>AA848</f>
        <v>Moderado</v>
      </c>
      <c r="AZ848" s="851" t="str">
        <f>IFERROR(IF(OR(AND(AU848="Muy Baja",AX848="Leve"),AND(AU848="Muy Baja",AX848="Menor"),AND(AU848="Baja",AX848="Leve")),"Bajo",IF(OR(AND(AU848="Muy baja",AX848="Moderado"),AND(AU848="Baja",AX848="Menor"),AND(AU848="Baja",AX848="Moderado"),AND(AU848="Media",AX848="Leve"),AND(AU848="Media",AX848="Menor"),AND(AU848="Media",AX848="Moderado"),AND(AU848="Alta",AX848="Leve"),AND(AU848="Alta",AX848="Menor")),"Moderado",IF(OR(AND(AU848="Muy Baja",AX848="Mayor"),AND(AU848="Baja",AX848="Mayor"),AND(AU848="Media",AX848="Mayor"),AND(AU848="Alta",AX848="Moderado"),AND(AU848="Alta",AX848="Mayor"),AND(AU848="Muy Alta",AX848="Leve"),AND(AU848="Muy Alta",AX848="Menor"),AND(AU848="Muy Alta",AX848="Moderado"),AND(AU848="Muy Alta",AX848="Mayor")),"Alto",IF(OR(AND(AU848="Muy Baja",AX848="Catastrófico"),AND(AU848="Baja",AX848="Catastrófico"),AND(AU848="Media",AX848="Catastrófico"),AND(AU848="Alta",AX848="Catastrófico"),AND(AU848="Muy Alta",AX848="Catastrófico")),"Extremo","")))),"")</f>
        <v>Bajo</v>
      </c>
      <c r="BA848" s="797" t="s">
        <v>257</v>
      </c>
      <c r="BB848" s="131"/>
      <c r="BC848" s="131"/>
      <c r="BD848" s="104" t="str">
        <f t="shared" si="100"/>
        <v/>
      </c>
      <c r="BE848" s="151"/>
      <c r="BF848" s="151"/>
      <c r="BG848" s="151"/>
      <c r="BH848" s="151"/>
      <c r="BI848" s="131"/>
      <c r="BJ848" s="131"/>
      <c r="BK848" s="47"/>
      <c r="BL848" s="47"/>
      <c r="BM848" s="49"/>
      <c r="BN848" s="49"/>
      <c r="BO848" s="49"/>
      <c r="BP848" s="49"/>
      <c r="BQ848" s="105" t="str">
        <f t="shared" si="101"/>
        <v/>
      </c>
      <c r="BR848" s="761" t="str">
        <f t="shared" si="102"/>
        <v/>
      </c>
      <c r="BS848" s="818" t="s">
        <v>609</v>
      </c>
      <c r="BT848" s="867" t="s">
        <v>2962</v>
      </c>
      <c r="BU848" s="867" t="s">
        <v>2962</v>
      </c>
      <c r="BV848" s="806" t="s">
        <v>609</v>
      </c>
    </row>
    <row r="849" spans="1:74" ht="171.75" x14ac:dyDescent="0.25">
      <c r="A849" s="1062"/>
      <c r="B849" s="928"/>
      <c r="C849" s="1179"/>
      <c r="D849" s="828"/>
      <c r="E849" s="831"/>
      <c r="F849" s="834"/>
      <c r="G849" s="804"/>
      <c r="H849" s="837"/>
      <c r="I849" s="798"/>
      <c r="J849" s="840"/>
      <c r="K849" s="843"/>
      <c r="L849" s="804"/>
      <c r="M849" s="874"/>
      <c r="N849" s="804"/>
      <c r="O849" s="804"/>
      <c r="P849" s="868"/>
      <c r="Q849" s="880"/>
      <c r="R849" s="798"/>
      <c r="S849" s="1365"/>
      <c r="T849" s="798"/>
      <c r="U849" s="1365"/>
      <c r="V849" s="798"/>
      <c r="W849" s="1365"/>
      <c r="X849" s="864"/>
      <c r="Y849" s="1365"/>
      <c r="Z849" s="1365"/>
      <c r="AA849" s="852"/>
      <c r="AB849" s="152">
        <v>2</v>
      </c>
      <c r="AC849" s="221" t="s">
        <v>2428</v>
      </c>
      <c r="AD849" s="151">
        <v>3</v>
      </c>
      <c r="AE849" s="431" t="s">
        <v>1620</v>
      </c>
      <c r="AF849" s="147" t="str">
        <f t="shared" si="103"/>
        <v>Probabilidad</v>
      </c>
      <c r="AG849" s="153" t="s">
        <v>216</v>
      </c>
      <c r="AH849" s="760">
        <f t="shared" si="104"/>
        <v>0.25</v>
      </c>
      <c r="AI849" s="153" t="s">
        <v>217</v>
      </c>
      <c r="AJ849" s="760">
        <f t="shared" si="105"/>
        <v>0.15</v>
      </c>
      <c r="AK849" s="149">
        <f t="shared" si="106"/>
        <v>0.4</v>
      </c>
      <c r="AL849" s="154">
        <f>IFERROR(IF(AND(AF848="Probabilidad",AF849="Probabilidad"),(AL848-(+AL848*AK849)),IF(AF849="Probabilidad",(S848-(+S848*AK849)),IF(AF849="Impacto",AL848,""))),"")</f>
        <v>0.16800000000000001</v>
      </c>
      <c r="AM849" s="154">
        <f>IFERROR(IF(AND(AF848="Impacto",AF849="Impacto"),(AM848-(+AM848*AK849)),IF(AF849="Impacto",(Y848-(Y848*AK849)),IF(AF849="Probabilidad",AM848,""))),"")</f>
        <v>0.4</v>
      </c>
      <c r="AN849" s="155" t="s">
        <v>952</v>
      </c>
      <c r="AO849" s="155" t="s">
        <v>296</v>
      </c>
      <c r="AP849" s="155" t="s">
        <v>243</v>
      </c>
      <c r="AQ849" s="155" t="s">
        <v>221</v>
      </c>
      <c r="AR849" s="837"/>
      <c r="AS849" s="855"/>
      <c r="AT849" s="855"/>
      <c r="AU849" s="852"/>
      <c r="AV849" s="855"/>
      <c r="AW849" s="855"/>
      <c r="AX849" s="852"/>
      <c r="AY849" s="852"/>
      <c r="AZ849" s="852"/>
      <c r="BA849" s="798"/>
      <c r="BB849" s="131"/>
      <c r="BC849" s="131"/>
      <c r="BD849" s="175" t="str">
        <f t="shared" si="100"/>
        <v/>
      </c>
      <c r="BE849" s="151"/>
      <c r="BF849" s="151"/>
      <c r="BG849" s="151"/>
      <c r="BH849" s="151"/>
      <c r="BI849" s="131"/>
      <c r="BJ849" s="131"/>
      <c r="BK849" s="131"/>
      <c r="BL849" s="131"/>
      <c r="BM849" s="157"/>
      <c r="BN849" s="157"/>
      <c r="BO849" s="157"/>
      <c r="BP849" s="157"/>
      <c r="BQ849" s="158" t="str">
        <f t="shared" si="101"/>
        <v/>
      </c>
      <c r="BR849" s="762" t="str">
        <f t="shared" si="102"/>
        <v/>
      </c>
      <c r="BS849" s="819"/>
      <c r="BT849" s="868"/>
      <c r="BU849" s="868"/>
      <c r="BV849" s="807"/>
    </row>
    <row r="850" spans="1:74" x14ac:dyDescent="0.25">
      <c r="A850" s="1062"/>
      <c r="B850" s="928"/>
      <c r="C850" s="1179"/>
      <c r="D850" s="828"/>
      <c r="E850" s="831"/>
      <c r="F850" s="834"/>
      <c r="G850" s="804"/>
      <c r="H850" s="837"/>
      <c r="I850" s="798"/>
      <c r="J850" s="840"/>
      <c r="K850" s="843"/>
      <c r="L850" s="804"/>
      <c r="M850" s="874"/>
      <c r="N850" s="804"/>
      <c r="O850" s="804"/>
      <c r="P850" s="868"/>
      <c r="Q850" s="880"/>
      <c r="R850" s="798"/>
      <c r="S850" s="1365"/>
      <c r="T850" s="798"/>
      <c r="U850" s="1365"/>
      <c r="V850" s="798"/>
      <c r="W850" s="1365"/>
      <c r="X850" s="864"/>
      <c r="Y850" s="1365"/>
      <c r="Z850" s="1365"/>
      <c r="AA850" s="852"/>
      <c r="AB850" s="152">
        <v>3</v>
      </c>
      <c r="AC850" s="221"/>
      <c r="AD850" s="151"/>
      <c r="AE850" s="151"/>
      <c r="AF850" s="147" t="str">
        <f t="shared" si="103"/>
        <v/>
      </c>
      <c r="AG850" s="153"/>
      <c r="AH850" s="760" t="str">
        <f t="shared" si="104"/>
        <v/>
      </c>
      <c r="AI850" s="153"/>
      <c r="AJ850" s="760" t="str">
        <f t="shared" si="105"/>
        <v/>
      </c>
      <c r="AK850" s="149" t="str">
        <f t="shared" si="106"/>
        <v/>
      </c>
      <c r="AL850" s="154" t="str">
        <f>IFERROR(IF(AND(AF849="Probabilidad",AF850="Probabilidad"),(AL849-(+AL849*AK850)),IF(AND(AF849="Impacto",AF850="Probabilidad"),(AL848-(+AL848*AK850)),IF(AF850="Impacto",AL849,""))),"")</f>
        <v/>
      </c>
      <c r="AM850" s="154" t="str">
        <f>IFERROR(IF(AND(AF849="Impacto",AF850="Impacto"),(AM849-(+AM849*AK850)),IF(AND(AF849="Probabilidad",AF850="Impacto"),(AM848-(+AM848*AK850)),IF(AF850="Probabilidad",AM849,""))),"")</f>
        <v/>
      </c>
      <c r="AN850" s="155"/>
      <c r="AO850" s="155"/>
      <c r="AP850" s="155"/>
      <c r="AQ850" s="155"/>
      <c r="AR850" s="837"/>
      <c r="AS850" s="855"/>
      <c r="AT850" s="855"/>
      <c r="AU850" s="852"/>
      <c r="AV850" s="855"/>
      <c r="AW850" s="855"/>
      <c r="AX850" s="852"/>
      <c r="AY850" s="852"/>
      <c r="AZ850" s="852"/>
      <c r="BA850" s="798"/>
      <c r="BB850" s="131"/>
      <c r="BC850" s="131"/>
      <c r="BD850" s="175" t="str">
        <f t="shared" si="100"/>
        <v/>
      </c>
      <c r="BE850" s="151"/>
      <c r="BF850" s="151"/>
      <c r="BG850" s="151"/>
      <c r="BH850" s="151"/>
      <c r="BI850" s="131"/>
      <c r="BJ850" s="131"/>
      <c r="BK850" s="131"/>
      <c r="BL850" s="131"/>
      <c r="BM850" s="157"/>
      <c r="BN850" s="157"/>
      <c r="BO850" s="157"/>
      <c r="BP850" s="157"/>
      <c r="BQ850" s="158" t="str">
        <f t="shared" si="101"/>
        <v/>
      </c>
      <c r="BR850" s="762" t="str">
        <f t="shared" si="102"/>
        <v/>
      </c>
      <c r="BS850" s="819"/>
      <c r="BT850" s="868"/>
      <c r="BU850" s="868"/>
      <c r="BV850" s="807"/>
    </row>
    <row r="851" spans="1:74" x14ac:dyDescent="0.25">
      <c r="A851" s="1062"/>
      <c r="B851" s="928"/>
      <c r="C851" s="1179"/>
      <c r="D851" s="828"/>
      <c r="E851" s="831"/>
      <c r="F851" s="834"/>
      <c r="G851" s="804"/>
      <c r="H851" s="837"/>
      <c r="I851" s="798"/>
      <c r="J851" s="840"/>
      <c r="K851" s="843"/>
      <c r="L851" s="804"/>
      <c r="M851" s="874"/>
      <c r="N851" s="804"/>
      <c r="O851" s="804"/>
      <c r="P851" s="868"/>
      <c r="Q851" s="880"/>
      <c r="R851" s="798"/>
      <c r="S851" s="1365"/>
      <c r="T851" s="798"/>
      <c r="U851" s="1365"/>
      <c r="V851" s="798"/>
      <c r="W851" s="1365"/>
      <c r="X851" s="864"/>
      <c r="Y851" s="1365"/>
      <c r="Z851" s="1365"/>
      <c r="AA851" s="852"/>
      <c r="AB851" s="152">
        <v>4</v>
      </c>
      <c r="AC851" s="221"/>
      <c r="AD851" s="151"/>
      <c r="AE851" s="151"/>
      <c r="AF851" s="147" t="str">
        <f t="shared" si="103"/>
        <v/>
      </c>
      <c r="AG851" s="153"/>
      <c r="AH851" s="760" t="str">
        <f t="shared" si="104"/>
        <v/>
      </c>
      <c r="AI851" s="153"/>
      <c r="AJ851" s="760" t="str">
        <f t="shared" si="105"/>
        <v/>
      </c>
      <c r="AK851" s="149" t="str">
        <f t="shared" si="106"/>
        <v/>
      </c>
      <c r="AL851" s="154" t="str">
        <f>IFERROR(IF(AND(AF850="Probabilidad",AF851="Probabilidad"),(AL850-(+AL850*AK851)),IF(AND(AF850="Impacto",AF851="Probabilidad"),(AL849-(+AL849*AK851)),IF(AF851="Impacto",AL850,""))),"")</f>
        <v/>
      </c>
      <c r="AM851" s="154" t="str">
        <f>IFERROR(IF(AND(AF850="Impacto",AF851="Impacto"),(AM850-(+AM850*AK851)),IF(AND(AF850="Probabilidad",AF851="Impacto"),(AM849-(+AM849*AK851)),IF(AF851="Probabilidad",AM850,""))),"")</f>
        <v/>
      </c>
      <c r="AN851" s="155"/>
      <c r="AO851" s="155"/>
      <c r="AP851" s="155"/>
      <c r="AQ851" s="155"/>
      <c r="AR851" s="837"/>
      <c r="AS851" s="855"/>
      <c r="AT851" s="855"/>
      <c r="AU851" s="852"/>
      <c r="AV851" s="855"/>
      <c r="AW851" s="855"/>
      <c r="AX851" s="852"/>
      <c r="AY851" s="852"/>
      <c r="AZ851" s="852"/>
      <c r="BA851" s="798"/>
      <c r="BB851" s="131"/>
      <c r="BC851" s="131"/>
      <c r="BD851" s="175" t="str">
        <f t="shared" si="100"/>
        <v/>
      </c>
      <c r="BE851" s="151"/>
      <c r="BF851" s="151"/>
      <c r="BG851" s="151"/>
      <c r="BH851" s="151"/>
      <c r="BI851" s="131"/>
      <c r="BJ851" s="131"/>
      <c r="BK851" s="131"/>
      <c r="BL851" s="131"/>
      <c r="BM851" s="157"/>
      <c r="BN851" s="157"/>
      <c r="BO851" s="157"/>
      <c r="BP851" s="157"/>
      <c r="BQ851" s="158" t="str">
        <f t="shared" si="101"/>
        <v/>
      </c>
      <c r="BR851" s="762" t="str">
        <f t="shared" si="102"/>
        <v/>
      </c>
      <c r="BS851" s="819"/>
      <c r="BT851" s="868"/>
      <c r="BU851" s="868"/>
      <c r="BV851" s="807"/>
    </row>
    <row r="852" spans="1:74" x14ac:dyDescent="0.25">
      <c r="A852" s="1062"/>
      <c r="B852" s="928"/>
      <c r="C852" s="1179"/>
      <c r="D852" s="828"/>
      <c r="E852" s="831"/>
      <c r="F852" s="834"/>
      <c r="G852" s="804"/>
      <c r="H852" s="837"/>
      <c r="I852" s="798"/>
      <c r="J852" s="840"/>
      <c r="K852" s="843"/>
      <c r="L852" s="804"/>
      <c r="M852" s="874"/>
      <c r="N852" s="804"/>
      <c r="O852" s="804"/>
      <c r="P852" s="868"/>
      <c r="Q852" s="880"/>
      <c r="R852" s="798"/>
      <c r="S852" s="1365"/>
      <c r="T852" s="798"/>
      <c r="U852" s="1365"/>
      <c r="V852" s="798"/>
      <c r="W852" s="1365"/>
      <c r="X852" s="864"/>
      <c r="Y852" s="1365"/>
      <c r="Z852" s="1365"/>
      <c r="AA852" s="852"/>
      <c r="AB852" s="152">
        <v>5</v>
      </c>
      <c r="AC852" s="221"/>
      <c r="AD852" s="151"/>
      <c r="AE852" s="151"/>
      <c r="AF852" s="147" t="str">
        <f t="shared" si="103"/>
        <v/>
      </c>
      <c r="AG852" s="153"/>
      <c r="AH852" s="760" t="str">
        <f t="shared" si="104"/>
        <v/>
      </c>
      <c r="AI852" s="153"/>
      <c r="AJ852" s="760" t="str">
        <f t="shared" si="105"/>
        <v/>
      </c>
      <c r="AK852" s="149" t="str">
        <f t="shared" si="106"/>
        <v/>
      </c>
      <c r="AL852" s="154" t="str">
        <f>IFERROR(IF(AND(AF851="Probabilidad",AF852="Probabilidad"),(AL851-(+AL851*AK852)),IF(AND(AF851="Impacto",AF852="Probabilidad"),(AL850-(+AL850*AK852)),IF(AF852="Impacto",AL851,""))),"")</f>
        <v/>
      </c>
      <c r="AM852" s="154" t="str">
        <f>IFERROR(IF(AND(AF851="Impacto",AF852="Impacto"),(AM851-(+AM851*AK852)),IF(AND(AF851="Probabilidad",AF852="Impacto"),(AM850-(+AM850*AK852)),IF(AF852="Probabilidad",AM851,""))),"")</f>
        <v/>
      </c>
      <c r="AN852" s="155"/>
      <c r="AO852" s="155"/>
      <c r="AP852" s="155"/>
      <c r="AQ852" s="155"/>
      <c r="AR852" s="837"/>
      <c r="AS852" s="855"/>
      <c r="AT852" s="855"/>
      <c r="AU852" s="852"/>
      <c r="AV852" s="855"/>
      <c r="AW852" s="855"/>
      <c r="AX852" s="852"/>
      <c r="AY852" s="852"/>
      <c r="AZ852" s="852"/>
      <c r="BA852" s="798"/>
      <c r="BB852" s="131"/>
      <c r="BC852" s="131"/>
      <c r="BD852" s="175" t="str">
        <f t="shared" si="100"/>
        <v/>
      </c>
      <c r="BE852" s="151"/>
      <c r="BF852" s="151"/>
      <c r="BG852" s="151"/>
      <c r="BH852" s="151"/>
      <c r="BI852" s="131"/>
      <c r="BJ852" s="131"/>
      <c r="BK852" s="131"/>
      <c r="BL852" s="131"/>
      <c r="BM852" s="157"/>
      <c r="BN852" s="157"/>
      <c r="BO852" s="157"/>
      <c r="BP852" s="157"/>
      <c r="BQ852" s="158" t="str">
        <f t="shared" si="101"/>
        <v/>
      </c>
      <c r="BR852" s="762" t="str">
        <f t="shared" si="102"/>
        <v/>
      </c>
      <c r="BS852" s="819"/>
      <c r="BT852" s="868"/>
      <c r="BU852" s="868"/>
      <c r="BV852" s="807"/>
    </row>
    <row r="853" spans="1:74" ht="15.75" thickBot="1" x14ac:dyDescent="0.3">
      <c r="A853" s="1062"/>
      <c r="B853" s="928"/>
      <c r="C853" s="1179"/>
      <c r="D853" s="829"/>
      <c r="E853" s="832"/>
      <c r="F853" s="835"/>
      <c r="G853" s="805"/>
      <c r="H853" s="838"/>
      <c r="I853" s="799"/>
      <c r="J853" s="841"/>
      <c r="K853" s="844"/>
      <c r="L853" s="805"/>
      <c r="M853" s="875"/>
      <c r="N853" s="805"/>
      <c r="O853" s="805"/>
      <c r="P853" s="869"/>
      <c r="Q853" s="881"/>
      <c r="R853" s="799"/>
      <c r="S853" s="1366"/>
      <c r="T853" s="799"/>
      <c r="U853" s="1366"/>
      <c r="V853" s="799"/>
      <c r="W853" s="1366"/>
      <c r="X853" s="865"/>
      <c r="Y853" s="1366"/>
      <c r="Z853" s="1366"/>
      <c r="AA853" s="853"/>
      <c r="AB853" s="164">
        <v>6</v>
      </c>
      <c r="AC853" s="361"/>
      <c r="AD853" s="162"/>
      <c r="AE853" s="162"/>
      <c r="AF853" s="177" t="str">
        <f t="shared" si="103"/>
        <v/>
      </c>
      <c r="AG853" s="165"/>
      <c r="AH853" s="763" t="str">
        <f t="shared" si="104"/>
        <v/>
      </c>
      <c r="AI853" s="165"/>
      <c r="AJ853" s="763" t="str">
        <f t="shared" si="105"/>
        <v/>
      </c>
      <c r="AK853" s="166" t="str">
        <f t="shared" si="106"/>
        <v/>
      </c>
      <c r="AL853" s="222" t="str">
        <f>IFERROR(IF(AND(AF852="Probabilidad",AF853="Probabilidad"),(AL852-(+AL852*AK853)),IF(AND(AF852="Impacto",AF853="Probabilidad"),(AL851-(+AL851*AK853)),IF(AF853="Impacto",AL852,""))),"")</f>
        <v/>
      </c>
      <c r="AM853" s="222" t="str">
        <f>IFERROR(IF(AND(AF852="Impacto",AF853="Impacto"),(AM852-(+AM852*AK853)),IF(AND(AF852="Probabilidad",AF853="Impacto"),(AM851-(+AM851*AK853)),IF(AF853="Probabilidad",AM852,""))),"")</f>
        <v/>
      </c>
      <c r="AN853" s="52"/>
      <c r="AO853" s="52"/>
      <c r="AP853" s="52"/>
      <c r="AQ853" s="52"/>
      <c r="AR853" s="838"/>
      <c r="AS853" s="856"/>
      <c r="AT853" s="856"/>
      <c r="AU853" s="853"/>
      <c r="AV853" s="856"/>
      <c r="AW853" s="856"/>
      <c r="AX853" s="853"/>
      <c r="AY853" s="853"/>
      <c r="AZ853" s="853"/>
      <c r="BA853" s="799"/>
      <c r="BB853" s="169"/>
      <c r="BC853" s="169"/>
      <c r="BD853" s="178" t="str">
        <f t="shared" ref="BD853:BD859" si="107">IF(SUM(BE853:BH853)=0,"",SUM(BE853:BH853))</f>
        <v/>
      </c>
      <c r="BE853" s="162"/>
      <c r="BF853" s="162"/>
      <c r="BG853" s="162"/>
      <c r="BH853" s="162"/>
      <c r="BI853" s="169"/>
      <c r="BJ853" s="169"/>
      <c r="BK853" s="169"/>
      <c r="BL853" s="169"/>
      <c r="BM853" s="170"/>
      <c r="BN853" s="170"/>
      <c r="BO853" s="170"/>
      <c r="BP853" s="170"/>
      <c r="BQ853" s="171" t="str">
        <f t="shared" si="101"/>
        <v/>
      </c>
      <c r="BR853" s="764" t="str">
        <f t="shared" si="102"/>
        <v/>
      </c>
      <c r="BS853" s="820"/>
      <c r="BT853" s="869"/>
      <c r="BU853" s="869"/>
      <c r="BV853" s="808"/>
    </row>
    <row r="854" spans="1:74" ht="120" x14ac:dyDescent="0.25">
      <c r="A854" s="1062"/>
      <c r="B854" s="928"/>
      <c r="C854" s="1179"/>
      <c r="D854" s="827" t="s">
        <v>1533</v>
      </c>
      <c r="E854" s="830" t="s">
        <v>1187</v>
      </c>
      <c r="F854" s="833">
        <v>12</v>
      </c>
      <c r="G854" s="803" t="s">
        <v>1374</v>
      </c>
      <c r="H854" s="836" t="s">
        <v>1374</v>
      </c>
      <c r="I854" s="797" t="s">
        <v>1344</v>
      </c>
      <c r="J854" s="839" t="s">
        <v>3111</v>
      </c>
      <c r="K854" s="842" t="s">
        <v>324</v>
      </c>
      <c r="L854" s="803" t="s">
        <v>325</v>
      </c>
      <c r="M854" s="873" t="s">
        <v>1535</v>
      </c>
      <c r="N854" s="803" t="s">
        <v>2429</v>
      </c>
      <c r="O854" s="803" t="s">
        <v>2430</v>
      </c>
      <c r="P854" s="867" t="s">
        <v>609</v>
      </c>
      <c r="Q854" s="879" t="s">
        <v>609</v>
      </c>
      <c r="R854" s="797" t="s">
        <v>272</v>
      </c>
      <c r="S854" s="1364">
        <f>IF(R854="Muy Alta",100%,IF(R854="Alta",80%,IF(R854="Media",60%,IF(R854="Baja",40%,IF(R854="Muy Baja",20%,"")))))</f>
        <v>0.2</v>
      </c>
      <c r="T854" s="797" t="s">
        <v>328</v>
      </c>
      <c r="U854" s="1364">
        <f>IF(T854="Catastrófico",100%,IF(T854="Mayor",80%,IF(T854="Moderado",60%,IF(T854="Menor",40%,IF(T854="Leve",20%,"")))))</f>
        <v>0.2</v>
      </c>
      <c r="V854" s="797" t="s">
        <v>253</v>
      </c>
      <c r="W854" s="1364">
        <f>IF(V854="Catastrófico",100%,IF(V854="Mayor",80%,IF(V854="Moderado",60%,IF(V854="Menor",40%,IF(V854="Leve",20%,"")))))</f>
        <v>0.4</v>
      </c>
      <c r="X854" s="863" t="str">
        <f>IF(Y854=100%,"Catastrófico",IF(Y854=80%,"Mayor",IF(Y854=60%,"Moderado",IF(Y854=40%,"Menor",IF(Y854=20%,"Leve","")))))</f>
        <v>Menor</v>
      </c>
      <c r="Y854" s="1364">
        <f>IF(AND(U854="",W854=""),"",MAX(U854,W854))</f>
        <v>0.4</v>
      </c>
      <c r="Z854" s="1364" t="str">
        <f>CONCATENATE(R854,X854)</f>
        <v>Muy BajaMenor</v>
      </c>
      <c r="AA854" s="851" t="str">
        <f>IF(Z854="Muy AltaLeve","Alto",IF(Z854="Muy AltaMenor","Alto",IF(Z854="Muy AltaModerado","Alto",IF(Z854="Muy AltaMayor","Alto",IF(Z854="Muy AltaCatastrófico","Extremo",IF(Z854="AltaLeve","Moderado",IF(Z854="AltaMenor","Moderado",IF(Z854="AltaModerado","Alto",IF(Z854="AltaMayor","Alto",IF(Z854="AltaCatastrófico","Extremo",IF(Z854="MediaLeve","Moderado",IF(Z854="MediaMenor","Moderado",IF(Z854="MediaModerado","Moderado",IF(Z854="MediaMayor","Alto",IF(Z854="MediaCatastrófico","Extremo",IF(Z854="BajaLeve","Bajo",IF(Z854="BajaMenor","Moderado",IF(Z854="BajaModerado","Moderado",IF(Z854="BajaMayor","Alto",IF(Z854="BajaCatastrófico","Extremo",IF(Z854="Muy BajaLeve","Bajo",IF(Z854="Muy BajaMenor","Bajo",IF(Z854="Muy BajaModerado","Moderado",IF(Z854="Muy BajaMayor","Alto",IF(Z854="Muy BajaCatastrófico","Extremo","")))))))))))))))))))))))))</f>
        <v>Bajo</v>
      </c>
      <c r="AB854" s="98">
        <v>1</v>
      </c>
      <c r="AC854" s="374" t="s">
        <v>1709</v>
      </c>
      <c r="AD854" s="224">
        <v>2.2999999999999998</v>
      </c>
      <c r="AE854" s="224" t="s">
        <v>1620</v>
      </c>
      <c r="AF854" s="100" t="str">
        <f t="shared" si="103"/>
        <v>Probabilidad</v>
      </c>
      <c r="AG854" s="10" t="s">
        <v>286</v>
      </c>
      <c r="AH854" s="759">
        <f t="shared" si="104"/>
        <v>0.15</v>
      </c>
      <c r="AI854" s="10" t="s">
        <v>217</v>
      </c>
      <c r="AJ854" s="759">
        <f t="shared" si="105"/>
        <v>0.15</v>
      </c>
      <c r="AK854" s="102">
        <f t="shared" si="106"/>
        <v>0.3</v>
      </c>
      <c r="AL854" s="101">
        <f>IFERROR(IF(AF854="Probabilidad",(S854-(+S854*AK854)),IF(AF854="Impacto",S854,"")),"")</f>
        <v>0.14000000000000001</v>
      </c>
      <c r="AM854" s="101">
        <f>IFERROR(IF(AF854="Impacto",(Y854-(+Y854*AK854)),IF(AF854="Probabilidad",Y854,"")),"")</f>
        <v>0.4</v>
      </c>
      <c r="AN854" s="51" t="s">
        <v>952</v>
      </c>
      <c r="AO854" s="51" t="s">
        <v>247</v>
      </c>
      <c r="AP854" s="51" t="s">
        <v>243</v>
      </c>
      <c r="AQ854" s="51" t="s">
        <v>221</v>
      </c>
      <c r="AR854" s="866" t="s">
        <v>1578</v>
      </c>
      <c r="AS854" s="854">
        <f>S854</f>
        <v>0.2</v>
      </c>
      <c r="AT854" s="854">
        <f>IF(AL854="","",MIN(AL854:AL859))</f>
        <v>8.4000000000000005E-2</v>
      </c>
      <c r="AU854" s="851" t="str">
        <f>IFERROR(IF(AT854="","",IF(AT854&lt;=0.2,"Muy Baja",IF(AT854&lt;=0.4,"Baja",IF(AT854&lt;=0.6,"Media",IF(AT854&lt;=0.8,"Alta","Muy Alta"))))),"")</f>
        <v>Muy Baja</v>
      </c>
      <c r="AV854" s="854">
        <f>Y854</f>
        <v>0.4</v>
      </c>
      <c r="AW854" s="854">
        <f>IF(AM854="","",MIN(AM854:AM859))</f>
        <v>0.4</v>
      </c>
      <c r="AX854" s="851" t="str">
        <f>IFERROR(IF(AW854="","",IF(AW854&lt;=0.2,"Leve",IF(AW854&lt;=0.4,"Menor",IF(AW854&lt;=0.6,"Moderado",IF(AW854&lt;=0.8,"Mayor","Catastrófico"))))),"")</f>
        <v>Menor</v>
      </c>
      <c r="AY854" s="851" t="str">
        <f>AA854</f>
        <v>Bajo</v>
      </c>
      <c r="AZ854" s="851" t="str">
        <f>IFERROR(IF(OR(AND(AU854="Muy Baja",AX854="Leve"),AND(AU854="Muy Baja",AX854="Menor"),AND(AU854="Baja",AX854="Leve")),"Bajo",IF(OR(AND(AU854="Muy baja",AX854="Moderado"),AND(AU854="Baja",AX854="Menor"),AND(AU854="Baja",AX854="Moderado"),AND(AU854="Media",AX854="Leve"),AND(AU854="Media",AX854="Menor"),AND(AU854="Media",AX854="Moderado"),AND(AU854="Alta",AX854="Leve"),AND(AU854="Alta",AX854="Menor")),"Moderado",IF(OR(AND(AU854="Muy Baja",AX854="Mayor"),AND(AU854="Baja",AX854="Mayor"),AND(AU854="Media",AX854="Mayor"),AND(AU854="Alta",AX854="Moderado"),AND(AU854="Alta",AX854="Mayor"),AND(AU854="Muy Alta",AX854="Leve"),AND(AU854="Muy Alta",AX854="Menor"),AND(AU854="Muy Alta",AX854="Moderado"),AND(AU854="Muy Alta",AX854="Mayor")),"Alto",IF(OR(AND(AU854="Muy Baja",AX854="Catastrófico"),AND(AU854="Baja",AX854="Catastrófico"),AND(AU854="Media",AX854="Catastrófico"),AND(AU854="Alta",AX854="Catastrófico"),AND(AU854="Muy Alta",AX854="Catastrófico")),"Extremo","")))),"")</f>
        <v>Bajo</v>
      </c>
      <c r="BA854" s="797" t="s">
        <v>257</v>
      </c>
      <c r="BB854" s="47"/>
      <c r="BC854" s="47"/>
      <c r="BD854" s="104" t="str">
        <f t="shared" si="107"/>
        <v/>
      </c>
      <c r="BE854" s="9"/>
      <c r="BF854" s="9"/>
      <c r="BG854" s="9"/>
      <c r="BH854" s="9"/>
      <c r="BI854" s="47"/>
      <c r="BJ854" s="47"/>
      <c r="BK854" s="47"/>
      <c r="BL854" s="47"/>
      <c r="BM854" s="49"/>
      <c r="BN854" s="49"/>
      <c r="BO854" s="49"/>
      <c r="BP854" s="49"/>
      <c r="BQ854" s="105" t="str">
        <f t="shared" ref="BQ854:BQ859" si="108">IF(SUM(BM854:BP854)=0,"",SUM(BM854:BP854))</f>
        <v/>
      </c>
      <c r="BR854" s="761" t="str">
        <f t="shared" ref="BR854:BR859" si="109">IF(ISERROR(BQ854/BD854),"",(BQ854/BD854))</f>
        <v/>
      </c>
      <c r="BS854" s="818" t="s">
        <v>609</v>
      </c>
      <c r="BT854" s="867" t="s">
        <v>2962</v>
      </c>
      <c r="BU854" s="867" t="s">
        <v>2962</v>
      </c>
      <c r="BV854" s="806" t="s">
        <v>609</v>
      </c>
    </row>
    <row r="855" spans="1:74" ht="99" x14ac:dyDescent="0.25">
      <c r="A855" s="1062"/>
      <c r="B855" s="928"/>
      <c r="C855" s="1179"/>
      <c r="D855" s="828"/>
      <c r="E855" s="831"/>
      <c r="F855" s="834"/>
      <c r="G855" s="804"/>
      <c r="H855" s="837"/>
      <c r="I855" s="798"/>
      <c r="J855" s="840"/>
      <c r="K855" s="843"/>
      <c r="L855" s="804"/>
      <c r="M855" s="874"/>
      <c r="N855" s="804"/>
      <c r="O855" s="804"/>
      <c r="P855" s="868"/>
      <c r="Q855" s="880"/>
      <c r="R855" s="798"/>
      <c r="S855" s="1365"/>
      <c r="T855" s="798"/>
      <c r="U855" s="1365"/>
      <c r="V855" s="798"/>
      <c r="W855" s="1365"/>
      <c r="X855" s="864"/>
      <c r="Y855" s="1365"/>
      <c r="Z855" s="1365"/>
      <c r="AA855" s="852"/>
      <c r="AB855" s="152">
        <v>2</v>
      </c>
      <c r="AC855" s="221" t="s">
        <v>2431</v>
      </c>
      <c r="AD855" s="151">
        <v>1.4</v>
      </c>
      <c r="AE855" s="431" t="s">
        <v>1620</v>
      </c>
      <c r="AF855" s="147" t="str">
        <f t="shared" si="103"/>
        <v>Probabilidad</v>
      </c>
      <c r="AG855" s="153" t="s">
        <v>216</v>
      </c>
      <c r="AH855" s="760">
        <f t="shared" si="104"/>
        <v>0.25</v>
      </c>
      <c r="AI855" s="153" t="s">
        <v>217</v>
      </c>
      <c r="AJ855" s="760">
        <f t="shared" si="105"/>
        <v>0.15</v>
      </c>
      <c r="AK855" s="149">
        <f t="shared" si="106"/>
        <v>0.4</v>
      </c>
      <c r="AL855" s="154">
        <f>IFERROR(IF(AND(AF854="Probabilidad",AF855="Probabilidad"),(AL854-(+AL854*AK855)),IF(AF855="Probabilidad",(S854-(+S854*AK855)),IF(AF855="Impacto",AL854,""))),"")</f>
        <v>8.4000000000000005E-2</v>
      </c>
      <c r="AM855" s="154">
        <f>IFERROR(IF(AND(AF854="Impacto",AF855="Impacto"),(AM854-(+AM854*AK855)),IF(AF855="Impacto",(Y854-(Y854*AK855)),IF(AF855="Probabilidad",AM854,""))),"")</f>
        <v>0.4</v>
      </c>
      <c r="AN855" s="155" t="s">
        <v>952</v>
      </c>
      <c r="AO855" s="155" t="s">
        <v>396</v>
      </c>
      <c r="AP855" s="155" t="s">
        <v>220</v>
      </c>
      <c r="AQ855" s="155" t="s">
        <v>221</v>
      </c>
      <c r="AR855" s="837"/>
      <c r="AS855" s="855"/>
      <c r="AT855" s="855"/>
      <c r="AU855" s="852"/>
      <c r="AV855" s="855"/>
      <c r="AW855" s="855"/>
      <c r="AX855" s="852"/>
      <c r="AY855" s="852"/>
      <c r="AZ855" s="852"/>
      <c r="BA855" s="798"/>
      <c r="BB855" s="131"/>
      <c r="BC855" s="131"/>
      <c r="BD855" s="175" t="str">
        <f t="shared" si="107"/>
        <v/>
      </c>
      <c r="BE855" s="151"/>
      <c r="BF855" s="151"/>
      <c r="BG855" s="151"/>
      <c r="BH855" s="151"/>
      <c r="BI855" s="131"/>
      <c r="BJ855" s="131"/>
      <c r="BK855" s="131"/>
      <c r="BL855" s="131"/>
      <c r="BM855" s="157"/>
      <c r="BN855" s="157"/>
      <c r="BO855" s="157"/>
      <c r="BP855" s="157"/>
      <c r="BQ855" s="158" t="str">
        <f t="shared" si="108"/>
        <v/>
      </c>
      <c r="BR855" s="762" t="str">
        <f t="shared" si="109"/>
        <v/>
      </c>
      <c r="BS855" s="819"/>
      <c r="BT855" s="868"/>
      <c r="BU855" s="868"/>
      <c r="BV855" s="807"/>
    </row>
    <row r="856" spans="1:74" x14ac:dyDescent="0.25">
      <c r="A856" s="1062"/>
      <c r="B856" s="928"/>
      <c r="C856" s="1179"/>
      <c r="D856" s="828"/>
      <c r="E856" s="831"/>
      <c r="F856" s="834"/>
      <c r="G856" s="804"/>
      <c r="H856" s="837"/>
      <c r="I856" s="798"/>
      <c r="J856" s="840"/>
      <c r="K856" s="843"/>
      <c r="L856" s="804"/>
      <c r="M856" s="874"/>
      <c r="N856" s="804"/>
      <c r="O856" s="804"/>
      <c r="P856" s="868"/>
      <c r="Q856" s="880"/>
      <c r="R856" s="798"/>
      <c r="S856" s="1365"/>
      <c r="T856" s="798"/>
      <c r="U856" s="1365"/>
      <c r="V856" s="798"/>
      <c r="W856" s="1365"/>
      <c r="X856" s="864"/>
      <c r="Y856" s="1365"/>
      <c r="Z856" s="1365"/>
      <c r="AA856" s="852"/>
      <c r="AB856" s="152">
        <v>3</v>
      </c>
      <c r="AC856" s="221"/>
      <c r="AD856" s="151"/>
      <c r="AE856" s="151"/>
      <c r="AF856" s="147" t="str">
        <f t="shared" si="103"/>
        <v/>
      </c>
      <c r="AG856" s="153"/>
      <c r="AH856" s="760" t="str">
        <f t="shared" si="104"/>
        <v/>
      </c>
      <c r="AI856" s="153"/>
      <c r="AJ856" s="760" t="str">
        <f t="shared" si="105"/>
        <v/>
      </c>
      <c r="AK856" s="149" t="str">
        <f t="shared" si="106"/>
        <v/>
      </c>
      <c r="AL856" s="154" t="str">
        <f>IFERROR(IF(AND(AF855="Probabilidad",AF856="Probabilidad"),(AL855-(+AL855*AK856)),IF(AND(AF855="Impacto",AF856="Probabilidad"),(AL854-(+AL854*AK856)),IF(AF856="Impacto",AL855,""))),"")</f>
        <v/>
      </c>
      <c r="AM856" s="154" t="str">
        <f>IFERROR(IF(AND(AF855="Impacto",AF856="Impacto"),(AM855-(+AM855*AK856)),IF(AND(AF855="Probabilidad",AF856="Impacto"),(AM854-(+AM854*AK856)),IF(AF856="Probabilidad",AM855,""))),"")</f>
        <v/>
      </c>
      <c r="AN856" s="155"/>
      <c r="AO856" s="155"/>
      <c r="AP856" s="155"/>
      <c r="AQ856" s="155"/>
      <c r="AR856" s="837"/>
      <c r="AS856" s="855"/>
      <c r="AT856" s="855"/>
      <c r="AU856" s="852"/>
      <c r="AV856" s="855"/>
      <c r="AW856" s="855"/>
      <c r="AX856" s="852"/>
      <c r="AY856" s="852"/>
      <c r="AZ856" s="852"/>
      <c r="BA856" s="798"/>
      <c r="BB856" s="131"/>
      <c r="BC856" s="131"/>
      <c r="BD856" s="175" t="str">
        <f t="shared" si="107"/>
        <v/>
      </c>
      <c r="BE856" s="151"/>
      <c r="BF856" s="151"/>
      <c r="BG856" s="151"/>
      <c r="BH856" s="151"/>
      <c r="BI856" s="131"/>
      <c r="BJ856" s="131"/>
      <c r="BK856" s="131"/>
      <c r="BL856" s="131"/>
      <c r="BM856" s="157"/>
      <c r="BN856" s="157"/>
      <c r="BO856" s="157"/>
      <c r="BP856" s="157"/>
      <c r="BQ856" s="158" t="str">
        <f t="shared" si="108"/>
        <v/>
      </c>
      <c r="BR856" s="762" t="str">
        <f t="shared" si="109"/>
        <v/>
      </c>
      <c r="BS856" s="819"/>
      <c r="BT856" s="868"/>
      <c r="BU856" s="868"/>
      <c r="BV856" s="807"/>
    </row>
    <row r="857" spans="1:74" x14ac:dyDescent="0.25">
      <c r="A857" s="1062"/>
      <c r="B857" s="928"/>
      <c r="C857" s="1179"/>
      <c r="D857" s="828"/>
      <c r="E857" s="831"/>
      <c r="F857" s="834"/>
      <c r="G857" s="804"/>
      <c r="H857" s="837"/>
      <c r="I857" s="798"/>
      <c r="J857" s="840"/>
      <c r="K857" s="843"/>
      <c r="L857" s="804"/>
      <c r="M857" s="874"/>
      <c r="N857" s="804"/>
      <c r="O857" s="804"/>
      <c r="P857" s="868"/>
      <c r="Q857" s="880"/>
      <c r="R857" s="798"/>
      <c r="S857" s="1365"/>
      <c r="T857" s="798"/>
      <c r="U857" s="1365"/>
      <c r="V857" s="798"/>
      <c r="W857" s="1365"/>
      <c r="X857" s="864"/>
      <c r="Y857" s="1365"/>
      <c r="Z857" s="1365"/>
      <c r="AA857" s="852"/>
      <c r="AB857" s="152">
        <v>4</v>
      </c>
      <c r="AC857" s="221"/>
      <c r="AD857" s="151"/>
      <c r="AE857" s="151"/>
      <c r="AF857" s="147" t="str">
        <f t="shared" si="103"/>
        <v/>
      </c>
      <c r="AG857" s="153"/>
      <c r="AH857" s="760" t="str">
        <f t="shared" si="104"/>
        <v/>
      </c>
      <c r="AI857" s="153"/>
      <c r="AJ857" s="760" t="str">
        <f t="shared" si="105"/>
        <v/>
      </c>
      <c r="AK857" s="149" t="str">
        <f t="shared" si="106"/>
        <v/>
      </c>
      <c r="AL857" s="154" t="str">
        <f>IFERROR(IF(AND(AF856="Probabilidad",AF857="Probabilidad"),(AL856-(+AL856*AK857)),IF(AND(AF856="Impacto",AF857="Probabilidad"),(AL855-(+AL855*AK857)),IF(AF857="Impacto",AL856,""))),"")</f>
        <v/>
      </c>
      <c r="AM857" s="154" t="str">
        <f>IFERROR(IF(AND(AF856="Impacto",AF857="Impacto"),(AM856-(+AM856*AK857)),IF(AND(AF856="Probabilidad",AF857="Impacto"),(AM855-(+AM855*AK857)),IF(AF857="Probabilidad",AM856,""))),"")</f>
        <v/>
      </c>
      <c r="AN857" s="155"/>
      <c r="AO857" s="155"/>
      <c r="AP857" s="155"/>
      <c r="AQ857" s="155"/>
      <c r="AR857" s="837"/>
      <c r="AS857" s="855"/>
      <c r="AT857" s="855"/>
      <c r="AU857" s="852"/>
      <c r="AV857" s="855"/>
      <c r="AW857" s="855"/>
      <c r="AX857" s="852"/>
      <c r="AY857" s="852"/>
      <c r="AZ857" s="852"/>
      <c r="BA857" s="798"/>
      <c r="BB857" s="131"/>
      <c r="BC857" s="131"/>
      <c r="BD857" s="175" t="str">
        <f t="shared" si="107"/>
        <v/>
      </c>
      <c r="BE857" s="151"/>
      <c r="BF857" s="151"/>
      <c r="BG857" s="151"/>
      <c r="BH857" s="151"/>
      <c r="BI857" s="131"/>
      <c r="BJ857" s="131"/>
      <c r="BK857" s="131"/>
      <c r="BL857" s="131"/>
      <c r="BM857" s="157"/>
      <c r="BN857" s="157"/>
      <c r="BO857" s="157"/>
      <c r="BP857" s="157"/>
      <c r="BQ857" s="158" t="str">
        <f t="shared" si="108"/>
        <v/>
      </c>
      <c r="BR857" s="762" t="str">
        <f t="shared" si="109"/>
        <v/>
      </c>
      <c r="BS857" s="819"/>
      <c r="BT857" s="868"/>
      <c r="BU857" s="868"/>
      <c r="BV857" s="807"/>
    </row>
    <row r="858" spans="1:74" x14ac:dyDescent="0.25">
      <c r="A858" s="1062"/>
      <c r="B858" s="928"/>
      <c r="C858" s="1179"/>
      <c r="D858" s="828"/>
      <c r="E858" s="831"/>
      <c r="F858" s="834"/>
      <c r="G858" s="804"/>
      <c r="H858" s="837"/>
      <c r="I858" s="798"/>
      <c r="J858" s="840"/>
      <c r="K858" s="843"/>
      <c r="L858" s="804"/>
      <c r="M858" s="874"/>
      <c r="N858" s="804"/>
      <c r="O858" s="804"/>
      <c r="P858" s="868"/>
      <c r="Q858" s="880"/>
      <c r="R858" s="798"/>
      <c r="S858" s="1365"/>
      <c r="T858" s="798"/>
      <c r="U858" s="1365"/>
      <c r="V858" s="798"/>
      <c r="W858" s="1365"/>
      <c r="X858" s="864"/>
      <c r="Y858" s="1365"/>
      <c r="Z858" s="1365"/>
      <c r="AA858" s="852"/>
      <c r="AB858" s="152">
        <v>5</v>
      </c>
      <c r="AC858" s="221"/>
      <c r="AD858" s="151"/>
      <c r="AE858" s="151"/>
      <c r="AF858" s="147" t="str">
        <f t="shared" si="103"/>
        <v/>
      </c>
      <c r="AG858" s="153"/>
      <c r="AH858" s="760" t="str">
        <f t="shared" si="104"/>
        <v/>
      </c>
      <c r="AI858" s="153"/>
      <c r="AJ858" s="760" t="str">
        <f t="shared" si="105"/>
        <v/>
      </c>
      <c r="AK858" s="149" t="str">
        <f t="shared" si="106"/>
        <v/>
      </c>
      <c r="AL858" s="154" t="str">
        <f>IFERROR(IF(AND(AF857="Probabilidad",AF858="Probabilidad"),(AL857-(+AL857*AK858)),IF(AND(AF857="Impacto",AF858="Probabilidad"),(AL856-(+AL856*AK858)),IF(AF858="Impacto",AL857,""))),"")</f>
        <v/>
      </c>
      <c r="AM858" s="154" t="str">
        <f>IFERROR(IF(AND(AF857="Impacto",AF858="Impacto"),(AM857-(+AM857*AK858)),IF(AND(AF857="Probabilidad",AF858="Impacto"),(AM856-(+AM856*AK858)),IF(AF858="Probabilidad",AM857,""))),"")</f>
        <v/>
      </c>
      <c r="AN858" s="155"/>
      <c r="AO858" s="155"/>
      <c r="AP858" s="155"/>
      <c r="AQ858" s="155"/>
      <c r="AR858" s="837"/>
      <c r="AS858" s="855"/>
      <c r="AT858" s="855"/>
      <c r="AU858" s="852"/>
      <c r="AV858" s="855"/>
      <c r="AW858" s="855"/>
      <c r="AX858" s="852"/>
      <c r="AY858" s="852"/>
      <c r="AZ858" s="852"/>
      <c r="BA858" s="798"/>
      <c r="BB858" s="131"/>
      <c r="BC858" s="131"/>
      <c r="BD858" s="175" t="str">
        <f t="shared" si="107"/>
        <v/>
      </c>
      <c r="BE858" s="151"/>
      <c r="BF858" s="151"/>
      <c r="BG858" s="151"/>
      <c r="BH858" s="151"/>
      <c r="BI858" s="131"/>
      <c r="BJ858" s="131"/>
      <c r="BK858" s="131"/>
      <c r="BL858" s="131"/>
      <c r="BM858" s="157"/>
      <c r="BN858" s="157"/>
      <c r="BO858" s="157"/>
      <c r="BP858" s="157"/>
      <c r="BQ858" s="158" t="str">
        <f t="shared" si="108"/>
        <v/>
      </c>
      <c r="BR858" s="762" t="str">
        <f t="shared" si="109"/>
        <v/>
      </c>
      <c r="BS858" s="819"/>
      <c r="BT858" s="868"/>
      <c r="BU858" s="868"/>
      <c r="BV858" s="807"/>
    </row>
    <row r="859" spans="1:74" ht="15.75" thickBot="1" x14ac:dyDescent="0.3">
      <c r="A859" s="1062"/>
      <c r="B859" s="928"/>
      <c r="C859" s="1179"/>
      <c r="D859" s="829"/>
      <c r="E859" s="832"/>
      <c r="F859" s="835"/>
      <c r="G859" s="805"/>
      <c r="H859" s="838"/>
      <c r="I859" s="799"/>
      <c r="J859" s="841"/>
      <c r="K859" s="844"/>
      <c r="L859" s="805"/>
      <c r="M859" s="875"/>
      <c r="N859" s="805"/>
      <c r="O859" s="805"/>
      <c r="P859" s="869"/>
      <c r="Q859" s="881"/>
      <c r="R859" s="799"/>
      <c r="S859" s="1366"/>
      <c r="T859" s="799"/>
      <c r="U859" s="1366"/>
      <c r="V859" s="799"/>
      <c r="W859" s="1366"/>
      <c r="X859" s="865"/>
      <c r="Y859" s="1366"/>
      <c r="Z859" s="1366"/>
      <c r="AA859" s="853"/>
      <c r="AB859" s="164">
        <v>6</v>
      </c>
      <c r="AC859" s="361"/>
      <c r="AD859" s="162"/>
      <c r="AE859" s="162"/>
      <c r="AF859" s="177" t="str">
        <f t="shared" si="103"/>
        <v/>
      </c>
      <c r="AG859" s="165"/>
      <c r="AH859" s="763" t="str">
        <f t="shared" si="104"/>
        <v/>
      </c>
      <c r="AI859" s="165"/>
      <c r="AJ859" s="763" t="str">
        <f t="shared" si="105"/>
        <v/>
      </c>
      <c r="AK859" s="166" t="str">
        <f t="shared" si="106"/>
        <v/>
      </c>
      <c r="AL859" s="222" t="str">
        <f>IFERROR(IF(AND(AF858="Probabilidad",AF859="Probabilidad"),(AL858-(+AL858*AK859)),IF(AND(AF858="Impacto",AF859="Probabilidad"),(AL857-(+AL857*AK859)),IF(AF859="Impacto",AL858,""))),"")</f>
        <v/>
      </c>
      <c r="AM859" s="222" t="str">
        <f>IFERROR(IF(AND(AF858="Impacto",AF859="Impacto"),(AM858-(+AM858*AK859)),IF(AND(AF858="Probabilidad",AF859="Impacto"),(AM857-(+AM857*AK859)),IF(AF859="Probabilidad",AM858,""))),"")</f>
        <v/>
      </c>
      <c r="AN859" s="52"/>
      <c r="AO859" s="52"/>
      <c r="AP859" s="52"/>
      <c r="AQ859" s="52"/>
      <c r="AR859" s="838"/>
      <c r="AS859" s="856"/>
      <c r="AT859" s="856"/>
      <c r="AU859" s="853"/>
      <c r="AV859" s="856"/>
      <c r="AW859" s="856"/>
      <c r="AX859" s="853"/>
      <c r="AY859" s="853"/>
      <c r="AZ859" s="853"/>
      <c r="BA859" s="799"/>
      <c r="BB859" s="169"/>
      <c r="BC859" s="169"/>
      <c r="BD859" s="178" t="str">
        <f t="shared" si="107"/>
        <v/>
      </c>
      <c r="BE859" s="162"/>
      <c r="BF859" s="162"/>
      <c r="BG859" s="162"/>
      <c r="BH859" s="162"/>
      <c r="BI859" s="169"/>
      <c r="BJ859" s="169"/>
      <c r="BK859" s="169"/>
      <c r="BL859" s="169"/>
      <c r="BM859" s="170"/>
      <c r="BN859" s="170"/>
      <c r="BO859" s="170"/>
      <c r="BP859" s="170"/>
      <c r="BQ859" s="171" t="str">
        <f t="shared" si="108"/>
        <v/>
      </c>
      <c r="BR859" s="764" t="str">
        <f t="shared" si="109"/>
        <v/>
      </c>
      <c r="BS859" s="820"/>
      <c r="BT859" s="869"/>
      <c r="BU859" s="869"/>
      <c r="BV859" s="808"/>
    </row>
    <row r="860" spans="1:74" ht="135.6" customHeight="1" x14ac:dyDescent="0.25">
      <c r="A860" s="1370" t="s">
        <v>1221</v>
      </c>
      <c r="B860" s="928" t="s">
        <v>202</v>
      </c>
      <c r="C860" s="1232" t="s">
        <v>1222</v>
      </c>
      <c r="D860" s="827" t="s">
        <v>1533</v>
      </c>
      <c r="E860" s="830" t="s">
        <v>1223</v>
      </c>
      <c r="F860" s="833">
        <v>1</v>
      </c>
      <c r="G860" s="867" t="s">
        <v>2432</v>
      </c>
      <c r="H860" s="836" t="s">
        <v>1371</v>
      </c>
      <c r="I860" s="797" t="s">
        <v>1347</v>
      </c>
      <c r="J860" s="839" t="s">
        <v>3112</v>
      </c>
      <c r="K860" s="836" t="s">
        <v>324</v>
      </c>
      <c r="L860" s="867" t="s">
        <v>618</v>
      </c>
      <c r="M860" s="873" t="s">
        <v>1535</v>
      </c>
      <c r="N860" s="867" t="s">
        <v>2433</v>
      </c>
      <c r="O860" s="867" t="s">
        <v>2434</v>
      </c>
      <c r="P860" s="867" t="s">
        <v>609</v>
      </c>
      <c r="Q860" s="879" t="s">
        <v>609</v>
      </c>
      <c r="R860" s="797" t="s">
        <v>353</v>
      </c>
      <c r="S860" s="1364">
        <f>IF(R860="Muy Alta",100%,IF(R860="Alta",80%,IF(R860="Media",60%,IF(R860="Baja",40%,IF(R860="Muy Baja",20%,"")))))</f>
        <v>0.8</v>
      </c>
      <c r="T860" s="797" t="s">
        <v>328</v>
      </c>
      <c r="U860" s="1364">
        <f>IF(T860="Catastrófico",100%,IF(T860="Mayor",80%,IF(T860="Moderado",60%,IF(T860="Menor",40%,IF(T860="Leve",20%,"")))))</f>
        <v>0.2</v>
      </c>
      <c r="V860" s="797" t="s">
        <v>424</v>
      </c>
      <c r="W860" s="1364">
        <f>IF(V860="Catastrófico",100%,IF(V860="Mayor",80%,IF(V860="Moderado",60%,IF(V860="Menor",40%,IF(V860="Leve",20%,"")))))</f>
        <v>0.8</v>
      </c>
      <c r="X860" s="851" t="str">
        <f>IF(Y860=100%,"Catastrófico",IF(Y860=80%,"Mayor",IF(Y860=60%,"Moderado",IF(Y860=40%,"Menor",IF(Y860=20%,"Leve","")))))</f>
        <v>Mayor</v>
      </c>
      <c r="Y860" s="1364">
        <f>IF(AND(U860="",W860=""),"",MAX(U860,W860))</f>
        <v>0.8</v>
      </c>
      <c r="Z860" s="1364" t="str">
        <f>CONCATENATE(R860,X860)</f>
        <v>AltaMayor</v>
      </c>
      <c r="AA860" s="845" t="str">
        <f>IF(Z860="Muy AltaLeve","Alto",IF(Z860="Muy AltaMenor","Alto",IF(Z860="Muy AltaModerado","Alto",IF(Z860="Muy AltaMayor","Alto",IF(Z860="Muy AltaCatastrófico","Extremo",IF(Z860="AltaLeve","Moderado",IF(Z860="AltaMenor","Moderado",IF(Z860="AltaModerado","Alto",IF(Z860="AltaMayor","Alto",IF(Z860="AltaCatastrófico","Extremo",IF(Z860="MediaLeve","Moderado",IF(Z860="MediaMenor","Moderado",IF(Z860="MediaModerado","Moderado",IF(Z860="MediaMayor","Alto",IF(Z860="MediaCatastrófico","Extremo",IF(Z860="BajaLeve","Bajo",IF(Z860="BajaMenor","Moderado",IF(Z860="BajaModerado","Moderado",IF(Z860="BajaMayor","Alto",IF(Z860="BajaCatastrófico","Extremo",IF(Z860="Muy BajaLeve","Bajo",IF(Z860="Muy BajaMenor","Bajo",IF(Z860="Muy BajaModerado","Moderado",IF(Z860="Muy BajaMayor","Alto",IF(Z860="Muy BajaCatastrófico","Extremo","")))))))))))))))))))))))))</f>
        <v>Alto</v>
      </c>
      <c r="AB860" s="377">
        <v>1</v>
      </c>
      <c r="AC860" s="304" t="s">
        <v>2435</v>
      </c>
      <c r="AD860" s="304" t="s">
        <v>2436</v>
      </c>
      <c r="AE860" s="304" t="s">
        <v>1793</v>
      </c>
      <c r="AF860" s="173" t="str">
        <f t="shared" si="103"/>
        <v>Probabilidad</v>
      </c>
      <c r="AG860" s="349" t="s">
        <v>286</v>
      </c>
      <c r="AH860" s="760">
        <f t="shared" si="104"/>
        <v>0.15</v>
      </c>
      <c r="AI860" s="349" t="s">
        <v>217</v>
      </c>
      <c r="AJ860" s="760">
        <f t="shared" si="105"/>
        <v>0.15</v>
      </c>
      <c r="AK860" s="149">
        <f t="shared" si="106"/>
        <v>0.3</v>
      </c>
      <c r="AL860" s="350">
        <f>IFERROR(IF(AF860="Probabilidad",(S860-(+S860*AK860)),IF(AF860="Impacto",S860,"")),"")</f>
        <v>0.56000000000000005</v>
      </c>
      <c r="AM860" s="350">
        <f>IFERROR(IF(AF860="Impacto",(Y860-(+Y860*AK860)),IF(AF860="Probabilidad",Y860,"")),"")</f>
        <v>0.8</v>
      </c>
      <c r="AN860" s="51" t="s">
        <v>218</v>
      </c>
      <c r="AO860" s="51" t="s">
        <v>396</v>
      </c>
      <c r="AP860" s="51" t="s">
        <v>243</v>
      </c>
      <c r="AQ860" s="51" t="s">
        <v>221</v>
      </c>
      <c r="AR860" s="866" t="s">
        <v>2437</v>
      </c>
      <c r="AS860" s="854">
        <f>S860</f>
        <v>0.8</v>
      </c>
      <c r="AT860" s="854">
        <f>IF(AL860="","",MIN(AL860:AL865))</f>
        <v>0.16800000000000001</v>
      </c>
      <c r="AU860" s="851" t="str">
        <f>IFERROR(IF(AT860="","",IF(AT860&lt;=0.2,"Muy Baja",IF(AT860&lt;=0.4,"Baja",IF(AT860&lt;=0.6,"Media",IF(AT860&lt;=0.8,"Alta","Muy Alta"))))),"")</f>
        <v>Muy Baja</v>
      </c>
      <c r="AV860" s="854">
        <f>Y860</f>
        <v>0.8</v>
      </c>
      <c r="AW860" s="854">
        <f>IF(AM860="","",MIN(AM860:AM865))</f>
        <v>0.60000000000000009</v>
      </c>
      <c r="AX860" s="851" t="str">
        <f>IFERROR(IF(AW860="","",IF(AW860&lt;=0.2,"Leve",IF(AW860&lt;=0.4,"Menor",IF(AW860&lt;=0.6,"Moderado",IF(AW860&lt;=0.8,"Mayor","Catastrófico"))))),"")</f>
        <v>Moderado</v>
      </c>
      <c r="AY860" s="851" t="str">
        <f>AA860</f>
        <v>Alto</v>
      </c>
      <c r="AZ860" s="851" t="str">
        <f>IFERROR(IF(OR(AND(AU860="Muy Baja",AX860="Leve"),AND(AU860="Muy Baja",AX860="Menor"),AND(AU860="Baja",AX860="Leve")),"Bajo",IF(OR(AND(AU860="Muy baja",AX860="Moderado"),AND(AU860="Baja",AX860="Menor"),AND(AU860="Baja",AX860="Moderado"),AND(AU860="Media",AX860="Leve"),AND(AU860="Media",AX860="Menor"),AND(AU860="Media",AX860="Moderado"),AND(AU860="Alta",AX860="Leve"),AND(AU860="Alta",AX860="Menor")),"Moderado",IF(OR(AND(AU860="Muy Baja",AX860="Mayor"),AND(AU860="Baja",AX860="Mayor"),AND(AU860="Media",AX860="Mayor"),AND(AU860="Alta",AX860="Moderado"),AND(AU860="Alta",AX860="Mayor"),AND(AU860="Muy Alta",AX860="Leve"),AND(AU860="Muy Alta",AX860="Menor"),AND(AU860="Muy Alta",AX860="Moderado"),AND(AU860="Muy Alta",AX860="Mayor")),"Alto",IF(OR(AND(AU860="Muy Baja",AX860="Catastrófico"),AND(AU860="Baja",AX860="Catastrófico"),AND(AU860="Media",AX860="Catastrófico"),AND(AU860="Alta",AX860="Catastrófico"),AND(AU860="Muy Alta",AX860="Catastrófico")),"Extremo","")))),"")</f>
        <v>Moderado</v>
      </c>
      <c r="BA860" s="797" t="s">
        <v>223</v>
      </c>
      <c r="BB860" s="218" t="s">
        <v>2438</v>
      </c>
      <c r="BC860" s="218" t="s">
        <v>1623</v>
      </c>
      <c r="BD860" s="103">
        <f>IF(SUM(BE860:BH860)=0,"",SUM(BE860:BH860))</f>
        <v>2</v>
      </c>
      <c r="BE860" s="50"/>
      <c r="BF860" s="50">
        <v>1</v>
      </c>
      <c r="BG860" s="50"/>
      <c r="BH860" s="50">
        <v>1</v>
      </c>
      <c r="BI860" s="218" t="s">
        <v>1374</v>
      </c>
      <c r="BJ860" s="218" t="s">
        <v>2439</v>
      </c>
      <c r="BK860" s="218" t="s">
        <v>2969</v>
      </c>
      <c r="BL860" s="218" t="s">
        <v>2970</v>
      </c>
      <c r="BM860" s="219">
        <v>1</v>
      </c>
      <c r="BN860" s="219"/>
      <c r="BO860" s="219"/>
      <c r="BP860" s="219"/>
      <c r="BQ860" s="103">
        <f>IF(SUM(BM860:BP860)=0,"",SUM(BM860:BP860))</f>
        <v>1</v>
      </c>
      <c r="BR860" s="781">
        <f>IF(ISERROR(BQ860/BD860),"",(BQ860/BD860))</f>
        <v>0.5</v>
      </c>
      <c r="BS860" s="818" t="s">
        <v>609</v>
      </c>
      <c r="BT860" s="867" t="s">
        <v>231</v>
      </c>
      <c r="BU860" s="867" t="s">
        <v>231</v>
      </c>
      <c r="BV860" s="867" t="s">
        <v>231</v>
      </c>
    </row>
    <row r="861" spans="1:74" ht="120" x14ac:dyDescent="0.25">
      <c r="A861" s="1370"/>
      <c r="B861" s="928"/>
      <c r="C861" s="1232"/>
      <c r="D861" s="828"/>
      <c r="E861" s="831"/>
      <c r="F861" s="834"/>
      <c r="G861" s="868"/>
      <c r="H861" s="837"/>
      <c r="I861" s="798"/>
      <c r="J861" s="840"/>
      <c r="K861" s="837"/>
      <c r="L861" s="868"/>
      <c r="M861" s="874"/>
      <c r="N861" s="868"/>
      <c r="O861" s="868"/>
      <c r="P861" s="868"/>
      <c r="Q861" s="880"/>
      <c r="R861" s="798"/>
      <c r="S861" s="1365"/>
      <c r="T861" s="798"/>
      <c r="U861" s="1365"/>
      <c r="V861" s="798"/>
      <c r="W861" s="1365"/>
      <c r="X861" s="852"/>
      <c r="Y861" s="1365"/>
      <c r="Z861" s="1365"/>
      <c r="AA861" s="846"/>
      <c r="AB861" s="378">
        <v>2</v>
      </c>
      <c r="AC861" s="132" t="s">
        <v>1709</v>
      </c>
      <c r="AD861" s="132">
        <v>4</v>
      </c>
      <c r="AE861" s="132" t="s">
        <v>1620</v>
      </c>
      <c r="AF861" s="173" t="str">
        <f t="shared" si="103"/>
        <v>Probabilidad</v>
      </c>
      <c r="AG861" s="155" t="s">
        <v>216</v>
      </c>
      <c r="AH861" s="760">
        <f t="shared" si="104"/>
        <v>0.25</v>
      </c>
      <c r="AI861" s="155" t="s">
        <v>217</v>
      </c>
      <c r="AJ861" s="760">
        <f t="shared" si="105"/>
        <v>0.15</v>
      </c>
      <c r="AK861" s="149">
        <f t="shared" si="106"/>
        <v>0.4</v>
      </c>
      <c r="AL861" s="174">
        <f>IFERROR(IF(AND(AF860="Probabilidad",AF861="Probabilidad"),(AL860-(+AL860*AK861)),IF(AF861="Probabilidad",(S860-(+S860*AK861)),IF(AF861="Impacto",AL860,""))),"")</f>
        <v>0.33600000000000002</v>
      </c>
      <c r="AM861" s="174">
        <f>IFERROR(IF(AND(AF860="Impacto",AF861="Impacto"),(AM860-(+AM860*AK861)),IF(AF861="Impacto",(Y860-(+Y860*AK861)),IF(AF861="Probabilidad",AM860,""))),"")</f>
        <v>0.8</v>
      </c>
      <c r="AN861" s="155" t="s">
        <v>952</v>
      </c>
      <c r="AO861" s="155" t="s">
        <v>247</v>
      </c>
      <c r="AP861" s="155" t="s">
        <v>243</v>
      </c>
      <c r="AQ861" s="155" t="s">
        <v>221</v>
      </c>
      <c r="AR861" s="837"/>
      <c r="AS861" s="855"/>
      <c r="AT861" s="855"/>
      <c r="AU861" s="852"/>
      <c r="AV861" s="855"/>
      <c r="AW861" s="855"/>
      <c r="AX861" s="852"/>
      <c r="AY861" s="852"/>
      <c r="AZ861" s="852"/>
      <c r="BA861" s="798"/>
      <c r="BB861" s="130" t="s">
        <v>2440</v>
      </c>
      <c r="BC861" s="130" t="s">
        <v>2441</v>
      </c>
      <c r="BD861" s="150">
        <f t="shared" ref="BD861:BD924" si="110">IF(SUM(BE861:BH861)=0,"",SUM(BE861:BH861))</f>
        <v>1</v>
      </c>
      <c r="BE861" s="156"/>
      <c r="BF861" s="156">
        <v>1</v>
      </c>
      <c r="BG861" s="156"/>
      <c r="BH861" s="156"/>
      <c r="BI861" s="130" t="s">
        <v>1374</v>
      </c>
      <c r="BJ861" s="130" t="s">
        <v>2439</v>
      </c>
      <c r="BK861" s="130" t="s">
        <v>2971</v>
      </c>
      <c r="BL861" s="130" t="s">
        <v>232</v>
      </c>
      <c r="BM861" s="156"/>
      <c r="BN861" s="156"/>
      <c r="BO861" s="156"/>
      <c r="BP861" s="156"/>
      <c r="BQ861" s="383" t="str">
        <f>IF(SUM(BM861:BP861)=0,"",SUM(BM861:BP861))</f>
        <v/>
      </c>
      <c r="BR861" s="782" t="str">
        <f>IF(ISERROR(BQ861/BD861),"",(BQ861/BD861))</f>
        <v/>
      </c>
      <c r="BS861" s="819"/>
      <c r="BT861" s="868"/>
      <c r="BU861" s="868"/>
      <c r="BV861" s="868"/>
    </row>
    <row r="862" spans="1:74" ht="135.6" customHeight="1" x14ac:dyDescent="0.25">
      <c r="A862" s="1370"/>
      <c r="B862" s="928"/>
      <c r="C862" s="1232"/>
      <c r="D862" s="828"/>
      <c r="E862" s="831"/>
      <c r="F862" s="834"/>
      <c r="G862" s="868"/>
      <c r="H862" s="837"/>
      <c r="I862" s="798"/>
      <c r="J862" s="840"/>
      <c r="K862" s="837"/>
      <c r="L862" s="868"/>
      <c r="M862" s="874"/>
      <c r="N862" s="868"/>
      <c r="O862" s="868"/>
      <c r="P862" s="868"/>
      <c r="Q862" s="880"/>
      <c r="R862" s="798"/>
      <c r="S862" s="1365"/>
      <c r="T862" s="798"/>
      <c r="U862" s="1365"/>
      <c r="V862" s="798"/>
      <c r="W862" s="1365"/>
      <c r="X862" s="852"/>
      <c r="Y862" s="1365"/>
      <c r="Z862" s="1365"/>
      <c r="AA862" s="846"/>
      <c r="AB862" s="378">
        <v>3</v>
      </c>
      <c r="AC862" s="132" t="s">
        <v>2442</v>
      </c>
      <c r="AD862" s="132">
        <v>2</v>
      </c>
      <c r="AE862" s="132" t="s">
        <v>1547</v>
      </c>
      <c r="AF862" s="173" t="str">
        <f t="shared" si="103"/>
        <v>Probabilidad</v>
      </c>
      <c r="AG862" s="155" t="s">
        <v>216</v>
      </c>
      <c r="AH862" s="760">
        <f t="shared" si="104"/>
        <v>0.25</v>
      </c>
      <c r="AI862" s="155" t="s">
        <v>814</v>
      </c>
      <c r="AJ862" s="760">
        <f t="shared" si="105"/>
        <v>0.25</v>
      </c>
      <c r="AK862" s="149">
        <f t="shared" si="106"/>
        <v>0.5</v>
      </c>
      <c r="AL862" s="174">
        <f>IFERROR(IF(AND(AF861="Probabilidad",AF862="Probabilidad"),(AL861-(+AL861*AK862)),IF(AND(AF861="Impacto",AF862="Probabilidad"),(AL860-(+AL860*AK862)),IF(AF862="Impacto",AL861,""))),"")</f>
        <v>0.16800000000000001</v>
      </c>
      <c r="AM862" s="174">
        <f>IFERROR(IF(AND(AF861="Impacto",AF862="Impacto"),(AM861-(+AM861*AK862)),IF(AND(AF861="Probabilidad",AF862="Impacto"),(AM860-(+AM860*AK862)),IF(AF862="Probabilidad",AM861,""))),"")</f>
        <v>0.8</v>
      </c>
      <c r="AN862" s="155" t="s">
        <v>218</v>
      </c>
      <c r="AO862" s="155" t="s">
        <v>475</v>
      </c>
      <c r="AP862" s="155" t="s">
        <v>243</v>
      </c>
      <c r="AQ862" s="155" t="s">
        <v>221</v>
      </c>
      <c r="AR862" s="837"/>
      <c r="AS862" s="855"/>
      <c r="AT862" s="855"/>
      <c r="AU862" s="852"/>
      <c r="AV862" s="855"/>
      <c r="AW862" s="855"/>
      <c r="AX862" s="852"/>
      <c r="AY862" s="852"/>
      <c r="AZ862" s="852"/>
      <c r="BA862" s="798"/>
      <c r="BB862" s="130"/>
      <c r="BC862" s="130"/>
      <c r="BD862" s="150" t="str">
        <f t="shared" si="110"/>
        <v/>
      </c>
      <c r="BE862" s="156"/>
      <c r="BF862" s="156"/>
      <c r="BG862" s="156"/>
      <c r="BH862" s="156"/>
      <c r="BI862" s="130"/>
      <c r="BJ862" s="130"/>
      <c r="BK862" s="130"/>
      <c r="BL862" s="130"/>
      <c r="BM862" s="156"/>
      <c r="BN862" s="156"/>
      <c r="BO862" s="156"/>
      <c r="BP862" s="156"/>
      <c r="BQ862" s="383" t="str">
        <f t="shared" ref="BQ862:BQ925" si="111">IF(SUM(BM862:BP862)=0,"",SUM(BM862:BP862))</f>
        <v/>
      </c>
      <c r="BR862" s="782" t="str">
        <f t="shared" ref="BR862:BR925" si="112">IF(ISERROR(BQ862/BD862),"",(BQ862/BD862))</f>
        <v/>
      </c>
      <c r="BS862" s="819"/>
      <c r="BT862" s="868"/>
      <c r="BU862" s="868"/>
      <c r="BV862" s="868"/>
    </row>
    <row r="863" spans="1:74" ht="160.15" customHeight="1" x14ac:dyDescent="0.25">
      <c r="A863" s="1370"/>
      <c r="B863" s="928"/>
      <c r="C863" s="1232"/>
      <c r="D863" s="828"/>
      <c r="E863" s="831"/>
      <c r="F863" s="834"/>
      <c r="G863" s="868"/>
      <c r="H863" s="837"/>
      <c r="I863" s="798"/>
      <c r="J863" s="840"/>
      <c r="K863" s="837"/>
      <c r="L863" s="868"/>
      <c r="M863" s="874"/>
      <c r="N863" s="868"/>
      <c r="O863" s="868"/>
      <c r="P863" s="868"/>
      <c r="Q863" s="880"/>
      <c r="R863" s="798"/>
      <c r="S863" s="1365"/>
      <c r="T863" s="798"/>
      <c r="U863" s="1365"/>
      <c r="V863" s="798"/>
      <c r="W863" s="1365"/>
      <c r="X863" s="852"/>
      <c r="Y863" s="1365"/>
      <c r="Z863" s="1365"/>
      <c r="AA863" s="846"/>
      <c r="AB863" s="378">
        <v>4</v>
      </c>
      <c r="AC863" s="132" t="s">
        <v>2443</v>
      </c>
      <c r="AD863" s="132">
        <v>2</v>
      </c>
      <c r="AE863" s="132" t="s">
        <v>1547</v>
      </c>
      <c r="AF863" s="173" t="str">
        <f t="shared" si="103"/>
        <v>Impacto</v>
      </c>
      <c r="AG863" s="155" t="s">
        <v>267</v>
      </c>
      <c r="AH863" s="760">
        <f t="shared" si="104"/>
        <v>0.1</v>
      </c>
      <c r="AI863" s="155" t="s">
        <v>217</v>
      </c>
      <c r="AJ863" s="760">
        <f t="shared" si="105"/>
        <v>0.15</v>
      </c>
      <c r="AK863" s="149">
        <f t="shared" si="106"/>
        <v>0.25</v>
      </c>
      <c r="AL863" s="174">
        <f>IFERROR(IF(AND(AF862="Probabilidad",AF863="Probabilidad"),(AL862-(+AL862*AK863)),IF(AND(AF862="Impacto",AF863="Probabilidad"),(AL861-(+AL861*AK863)),IF(AF863="Impacto",AL862,""))),"")</f>
        <v>0.16800000000000001</v>
      </c>
      <c r="AM863" s="174">
        <f>IFERROR(IF(AND(AF862="Impacto",AF863="Impacto"),(AM862-(+AM862*AK863)),IF(AND(AF862="Probabilidad",AF863="Impacto"),(AM861-(+AM861*AK863)),IF(AF863="Probabilidad",AM862,""))),"")</f>
        <v>0.60000000000000009</v>
      </c>
      <c r="AN863" s="155" t="s">
        <v>218</v>
      </c>
      <c r="AO863" s="155" t="s">
        <v>296</v>
      </c>
      <c r="AP863" s="155" t="s">
        <v>243</v>
      </c>
      <c r="AQ863" s="155" t="s">
        <v>221</v>
      </c>
      <c r="AR863" s="837"/>
      <c r="AS863" s="855"/>
      <c r="AT863" s="855"/>
      <c r="AU863" s="852"/>
      <c r="AV863" s="855"/>
      <c r="AW863" s="855"/>
      <c r="AX863" s="852"/>
      <c r="AY863" s="852"/>
      <c r="AZ863" s="852"/>
      <c r="BA863" s="798"/>
      <c r="BB863" s="130"/>
      <c r="BC863" s="130"/>
      <c r="BD863" s="150" t="str">
        <f t="shared" si="110"/>
        <v/>
      </c>
      <c r="BE863" s="156"/>
      <c r="BF863" s="156"/>
      <c r="BG863" s="156"/>
      <c r="BH863" s="156"/>
      <c r="BI863" s="130"/>
      <c r="BJ863" s="130"/>
      <c r="BK863" s="130"/>
      <c r="BL863" s="130"/>
      <c r="BM863" s="156"/>
      <c r="BN863" s="156"/>
      <c r="BO863" s="156"/>
      <c r="BP863" s="156"/>
      <c r="BQ863" s="383" t="str">
        <f t="shared" si="111"/>
        <v/>
      </c>
      <c r="BR863" s="782" t="str">
        <f t="shared" si="112"/>
        <v/>
      </c>
      <c r="BS863" s="819"/>
      <c r="BT863" s="868"/>
      <c r="BU863" s="868"/>
      <c r="BV863" s="868"/>
    </row>
    <row r="864" spans="1:74" x14ac:dyDescent="0.25">
      <c r="A864" s="1370"/>
      <c r="B864" s="928"/>
      <c r="C864" s="1232"/>
      <c r="D864" s="828"/>
      <c r="E864" s="831"/>
      <c r="F864" s="834"/>
      <c r="G864" s="868"/>
      <c r="H864" s="837"/>
      <c r="I864" s="798"/>
      <c r="J864" s="840"/>
      <c r="K864" s="837"/>
      <c r="L864" s="868"/>
      <c r="M864" s="874"/>
      <c r="N864" s="868"/>
      <c r="O864" s="868"/>
      <c r="P864" s="868"/>
      <c r="Q864" s="880"/>
      <c r="R864" s="798"/>
      <c r="S864" s="1365"/>
      <c r="T864" s="798"/>
      <c r="U864" s="1365"/>
      <c r="V864" s="798"/>
      <c r="W864" s="1365"/>
      <c r="X864" s="852"/>
      <c r="Y864" s="1365"/>
      <c r="Z864" s="1365"/>
      <c r="AA864" s="846"/>
      <c r="AB864" s="378">
        <v>5</v>
      </c>
      <c r="AC864" s="132"/>
      <c r="AD864" s="132"/>
      <c r="AE864" s="132"/>
      <c r="AF864" s="173" t="str">
        <f t="shared" si="103"/>
        <v/>
      </c>
      <c r="AG864" s="155"/>
      <c r="AH864" s="760" t="str">
        <f t="shared" si="104"/>
        <v/>
      </c>
      <c r="AI864" s="155"/>
      <c r="AJ864" s="760" t="str">
        <f t="shared" si="105"/>
        <v/>
      </c>
      <c r="AK864" s="149" t="str">
        <f t="shared" si="106"/>
        <v/>
      </c>
      <c r="AL864" s="174" t="str">
        <f>IFERROR(IF(AND(AF863="Probabilidad",AF864="Probabilidad"),(AL863-(+AL863*AK864)),IF(AND(AF863="Impacto",AF864="Probabilidad"),(AL862-(+AL862*AK864)),IF(AF864="Impacto",AL863,""))),"")</f>
        <v/>
      </c>
      <c r="AM864" s="174" t="str">
        <f>IFERROR(IF(AND(AF863="Impacto",AF864="Impacto"),(AM863-(+AM863*AK864)),IF(AND(AF863="Probabilidad",AF864="Impacto"),(AM862-(+AM862*AK864)),IF(AF864="Probabilidad",AM863,""))),"")</f>
        <v/>
      </c>
      <c r="AN864" s="155"/>
      <c r="AO864" s="155"/>
      <c r="AP864" s="155"/>
      <c r="AQ864" s="155"/>
      <c r="AR864" s="837"/>
      <c r="AS864" s="855"/>
      <c r="AT864" s="855"/>
      <c r="AU864" s="852"/>
      <c r="AV864" s="855"/>
      <c r="AW864" s="855"/>
      <c r="AX864" s="852"/>
      <c r="AY864" s="852"/>
      <c r="AZ864" s="852"/>
      <c r="BA864" s="798"/>
      <c r="BB864" s="130"/>
      <c r="BC864" s="130"/>
      <c r="BD864" s="150" t="str">
        <f t="shared" si="110"/>
        <v/>
      </c>
      <c r="BE864" s="156"/>
      <c r="BF864" s="156"/>
      <c r="BG864" s="156"/>
      <c r="BH864" s="156"/>
      <c r="BI864" s="130"/>
      <c r="BJ864" s="130"/>
      <c r="BK864" s="130"/>
      <c r="BL864" s="130"/>
      <c r="BM864" s="156"/>
      <c r="BN864" s="156"/>
      <c r="BO864" s="156"/>
      <c r="BP864" s="156"/>
      <c r="BQ864" s="383" t="str">
        <f t="shared" si="111"/>
        <v/>
      </c>
      <c r="BR864" s="782" t="str">
        <f t="shared" si="112"/>
        <v/>
      </c>
      <c r="BS864" s="819"/>
      <c r="BT864" s="868"/>
      <c r="BU864" s="868"/>
      <c r="BV864" s="868"/>
    </row>
    <row r="865" spans="1:74" ht="15.75" thickBot="1" x14ac:dyDescent="0.3">
      <c r="A865" s="1370"/>
      <c r="B865" s="928"/>
      <c r="C865" s="1232"/>
      <c r="D865" s="829"/>
      <c r="E865" s="832"/>
      <c r="F865" s="835"/>
      <c r="G865" s="869"/>
      <c r="H865" s="838"/>
      <c r="I865" s="799"/>
      <c r="J865" s="841"/>
      <c r="K865" s="838"/>
      <c r="L865" s="869"/>
      <c r="M865" s="875"/>
      <c r="N865" s="869"/>
      <c r="O865" s="869"/>
      <c r="P865" s="869"/>
      <c r="Q865" s="881"/>
      <c r="R865" s="799"/>
      <c r="S865" s="1366"/>
      <c r="T865" s="799"/>
      <c r="U865" s="1366"/>
      <c r="V865" s="799"/>
      <c r="W865" s="1366"/>
      <c r="X865" s="853"/>
      <c r="Y865" s="1366"/>
      <c r="Z865" s="1366"/>
      <c r="AA865" s="847"/>
      <c r="AB865" s="379">
        <v>6</v>
      </c>
      <c r="AC865" s="305"/>
      <c r="AD865" s="305"/>
      <c r="AE865" s="305"/>
      <c r="AF865" s="384" t="str">
        <f t="shared" si="103"/>
        <v/>
      </c>
      <c r="AG865" s="346"/>
      <c r="AH865" s="763" t="str">
        <f t="shared" si="104"/>
        <v/>
      </c>
      <c r="AI865" s="346"/>
      <c r="AJ865" s="763" t="str">
        <f t="shared" si="105"/>
        <v/>
      </c>
      <c r="AK865" s="166" t="str">
        <f t="shared" si="106"/>
        <v/>
      </c>
      <c r="AL865" s="174" t="str">
        <f>IFERROR(IF(AND(AF864="Probabilidad",AF865="Probabilidad"),(AL864-(+AL864*AK865)),IF(AND(AF864="Impacto",AF865="Probabilidad"),(AL863-(+AL863*AK865)),IF(AF865="Impacto",AL864,""))),"")</f>
        <v/>
      </c>
      <c r="AM865" s="174" t="str">
        <f>IFERROR(IF(AND(AF864="Impacto",AF865="Impacto"),(AM864-(+AM864*AK865)),IF(AND(AF864="Probabilidad",AF865="Impacto"),(AM863-(+AM863*AK865)),IF(AF865="Probabilidad",AM864,""))),"")</f>
        <v/>
      </c>
      <c r="AN865" s="127"/>
      <c r="AO865" s="52"/>
      <c r="AP865" s="52"/>
      <c r="AQ865" s="52"/>
      <c r="AR865" s="838"/>
      <c r="AS865" s="856"/>
      <c r="AT865" s="856"/>
      <c r="AU865" s="853"/>
      <c r="AV865" s="856"/>
      <c r="AW865" s="856"/>
      <c r="AX865" s="853"/>
      <c r="AY865" s="853"/>
      <c r="AZ865" s="853"/>
      <c r="BA865" s="799"/>
      <c r="BB865" s="167"/>
      <c r="BC865" s="167"/>
      <c r="BD865" s="161" t="str">
        <f t="shared" si="110"/>
        <v/>
      </c>
      <c r="BE865" s="168"/>
      <c r="BF865" s="168"/>
      <c r="BG865" s="168"/>
      <c r="BH865" s="168"/>
      <c r="BI865" s="167"/>
      <c r="BJ865" s="167"/>
      <c r="BK865" s="167"/>
      <c r="BL865" s="167"/>
      <c r="BM865" s="168"/>
      <c r="BN865" s="168"/>
      <c r="BO865" s="168"/>
      <c r="BP865" s="168"/>
      <c r="BQ865" s="385" t="str">
        <f t="shared" si="111"/>
        <v/>
      </c>
      <c r="BR865" s="783" t="str">
        <f t="shared" si="112"/>
        <v/>
      </c>
      <c r="BS865" s="820"/>
      <c r="BT865" s="869"/>
      <c r="BU865" s="869"/>
      <c r="BV865" s="869"/>
    </row>
    <row r="866" spans="1:74" ht="135.6" customHeight="1" x14ac:dyDescent="0.25">
      <c r="A866" s="1370"/>
      <c r="B866" s="928"/>
      <c r="C866" s="1232"/>
      <c r="D866" s="827" t="s">
        <v>1533</v>
      </c>
      <c r="E866" s="830" t="s">
        <v>1223</v>
      </c>
      <c r="F866" s="833">
        <v>2</v>
      </c>
      <c r="G866" s="867" t="s">
        <v>2432</v>
      </c>
      <c r="H866" s="836" t="s">
        <v>1371</v>
      </c>
      <c r="I866" s="797" t="s">
        <v>1344</v>
      </c>
      <c r="J866" s="839" t="s">
        <v>3113</v>
      </c>
      <c r="K866" s="836" t="s">
        <v>324</v>
      </c>
      <c r="L866" s="867" t="s">
        <v>618</v>
      </c>
      <c r="M866" s="873" t="s">
        <v>1535</v>
      </c>
      <c r="N866" s="867" t="s">
        <v>2444</v>
      </c>
      <c r="O866" s="867" t="s">
        <v>2445</v>
      </c>
      <c r="P866" s="867" t="s">
        <v>609</v>
      </c>
      <c r="Q866" s="879" t="s">
        <v>609</v>
      </c>
      <c r="R866" s="797" t="s">
        <v>353</v>
      </c>
      <c r="S866" s="1364">
        <f>IF(R866="Muy Alta",100%,IF(R866="Alta",80%,IF(R866="Media",60%,IF(R866="Baja",40%,IF(R866="Muy Baja",20%,"")))))</f>
        <v>0.8</v>
      </c>
      <c r="T866" s="797" t="s">
        <v>328</v>
      </c>
      <c r="U866" s="1364">
        <f>IF(T866="Catastrófico",100%,IF(T866="Mayor",80%,IF(T866="Moderado",60%,IF(T866="Menor",40%,IF(T866="Leve",20%,"")))))</f>
        <v>0.2</v>
      </c>
      <c r="V866" s="797" t="s">
        <v>253</v>
      </c>
      <c r="W866" s="1364">
        <f>IF(V866="Catastrófico",100%,IF(V866="Mayor",80%,IF(V866="Moderado",60%,IF(V866="Menor",40%,IF(V866="Leve",20%,"")))))</f>
        <v>0.4</v>
      </c>
      <c r="X866" s="851" t="str">
        <f>IF(Y866=100%,"Catastrófico",IF(Y866=80%,"Mayor",IF(Y866=60%,"Moderado",IF(Y866=40%,"Menor",IF(Y866=20%,"Leve","")))))</f>
        <v>Menor</v>
      </c>
      <c r="Y866" s="1364">
        <f>IF(AND(U866="",W866=""),"",MAX(U866,W866))</f>
        <v>0.4</v>
      </c>
      <c r="Z866" s="1364" t="str">
        <f>CONCATENATE(R866,X866)</f>
        <v>AltaMenor</v>
      </c>
      <c r="AA866" s="851" t="str">
        <f>IF(Z866="Muy AltaLeve","Alto",IF(Z866="Muy AltaMenor","Alto",IF(Z866="Muy AltaModerado","Alto",IF(Z866="Muy AltaMayor","Alto",IF(Z866="Muy AltaCatastrófico","Extremo",IF(Z866="AltaLeve","Moderado",IF(Z866="AltaMenor","Moderado",IF(Z866="AltaModerado","Alto",IF(Z866="AltaMayor","Alto",IF(Z866="AltaCatastrófico","Extremo",IF(Z866="MediaLeve","Moderado",IF(Z866="MediaMenor","Moderado",IF(Z866="MediaModerado","Moderado",IF(Z866="MediaMayor","Alto",IF(Z866="MediaCatastrófico","Extremo",IF(Z866="BajaLeve","Bajo",IF(Z866="BajaMenor","Moderado",IF(Z866="BajaModerado","Moderado",IF(Z866="BajaMayor","Alto",IF(Z866="BajaCatastrófico","Extremo",IF(Z866="Muy BajaLeve","Bajo",IF(Z866="Muy BajaMenor","Bajo",IF(Z866="Muy BajaModerado","Moderado",IF(Z866="Muy BajaMayor","Alto",IF(Z866="Muy BajaCatastrófico","Extremo","")))))))))))))))))))))))))</f>
        <v>Moderado</v>
      </c>
      <c r="AB866" s="377">
        <v>1</v>
      </c>
      <c r="AC866" s="309" t="s">
        <v>2446</v>
      </c>
      <c r="AD866" s="309">
        <v>2</v>
      </c>
      <c r="AE866" s="309" t="s">
        <v>1967</v>
      </c>
      <c r="AF866" s="348" t="str">
        <f t="shared" si="103"/>
        <v>Probabilidad</v>
      </c>
      <c r="AG866" s="349" t="s">
        <v>286</v>
      </c>
      <c r="AH866" s="759">
        <f t="shared" si="104"/>
        <v>0.15</v>
      </c>
      <c r="AI866" s="349" t="s">
        <v>217</v>
      </c>
      <c r="AJ866" s="759">
        <f t="shared" si="105"/>
        <v>0.15</v>
      </c>
      <c r="AK866" s="102">
        <f t="shared" si="106"/>
        <v>0.3</v>
      </c>
      <c r="AL866" s="350">
        <f>IFERROR(IF(AF866="Probabilidad",(S866-(+S866*AK866)),IF(AF866="Impacto",S866,"")),"")</f>
        <v>0.56000000000000005</v>
      </c>
      <c r="AM866" s="350">
        <f>IFERROR(IF(AF866="Impacto",(Y866-(+Y866*AK866)),IF(AF866="Probabilidad",Y866,"")),"")</f>
        <v>0.4</v>
      </c>
      <c r="AN866" s="51" t="s">
        <v>218</v>
      </c>
      <c r="AO866" s="51" t="s">
        <v>396</v>
      </c>
      <c r="AP866" s="51" t="s">
        <v>243</v>
      </c>
      <c r="AQ866" s="51" t="s">
        <v>221</v>
      </c>
      <c r="AR866" s="866" t="s">
        <v>2447</v>
      </c>
      <c r="AS866" s="854">
        <f>S866</f>
        <v>0.8</v>
      </c>
      <c r="AT866" s="854">
        <f>IF(AL866="","",MIN(AL866:AL871))</f>
        <v>7.0559999999999998E-2</v>
      </c>
      <c r="AU866" s="851" t="str">
        <f>IFERROR(IF(AT866="","",IF(AT866&lt;=0.2,"Muy Baja",IF(AT866&lt;=0.4,"Baja",IF(AT866&lt;=0.6,"Media",IF(AT866&lt;=0.8,"Alta","Muy Alta"))))),"")</f>
        <v>Muy Baja</v>
      </c>
      <c r="AV866" s="854">
        <f>Y866</f>
        <v>0.4</v>
      </c>
      <c r="AW866" s="854">
        <f>IF(AM866="","",MIN(AM866:AM871))</f>
        <v>0.30000000000000004</v>
      </c>
      <c r="AX866" s="851" t="str">
        <f>IFERROR(IF(AW866="","",IF(AW866&lt;=0.2,"Leve",IF(AW866&lt;=0.4,"Menor",IF(AW866&lt;=0.6,"Moderado",IF(AW866&lt;=0.8,"Mayor","Catastrófico"))))),"")</f>
        <v>Menor</v>
      </c>
      <c r="AY866" s="851" t="str">
        <f>AA866</f>
        <v>Moderado</v>
      </c>
      <c r="AZ866" s="851" t="str">
        <f>IFERROR(IF(OR(AND(AU866="Muy Baja",AX866="Leve"),AND(AU866="Muy Baja",AX866="Menor"),AND(AU866="Baja",AX866="Leve")),"Bajo",IF(OR(AND(AU866="Muy baja",AX866="Moderado"),AND(AU866="Baja",AX866="Menor"),AND(AU866="Baja",AX866="Moderado"),AND(AU866="Media",AX866="Leve"),AND(AU866="Media",AX866="Menor"),AND(AU866="Media",AX866="Moderado"),AND(AU866="Alta",AX866="Leve"),AND(AU866="Alta",AX866="Menor")),"Moderado",IF(OR(AND(AU866="Muy Baja",AX866="Mayor"),AND(AU866="Baja",AX866="Mayor"),AND(AU866="Media",AX866="Mayor"),AND(AU866="Alta",AX866="Moderado"),AND(AU866="Alta",AX866="Mayor"),AND(AU866="Muy Alta",AX866="Leve"),AND(AU866="Muy Alta",AX866="Menor"),AND(AU866="Muy Alta",AX866="Moderado"),AND(AU866="Muy Alta",AX866="Mayor")),"Alto",IF(OR(AND(AU866="Muy Baja",AX866="Catastrófico"),AND(AU866="Baja",AX866="Catastrófico"),AND(AU866="Media",AX866="Catastrófico"),AND(AU866="Alta",AX866="Catastrófico"),AND(AU866="Muy Alta",AX866="Catastrófico")),"Extremo","")))),"")</f>
        <v>Bajo</v>
      </c>
      <c r="BA866" s="797" t="s">
        <v>257</v>
      </c>
      <c r="BB866" s="218"/>
      <c r="BC866" s="218"/>
      <c r="BD866" s="310" t="str">
        <f t="shared" si="110"/>
        <v/>
      </c>
      <c r="BE866" s="304"/>
      <c r="BF866" s="304"/>
      <c r="BG866" s="304"/>
      <c r="BH866" s="304"/>
      <c r="BI866" s="218"/>
      <c r="BJ866" s="218"/>
      <c r="BK866" s="218"/>
      <c r="BL866" s="218"/>
      <c r="BM866" s="219"/>
      <c r="BN866" s="219"/>
      <c r="BO866" s="219"/>
      <c r="BP866" s="219"/>
      <c r="BQ866" s="103" t="str">
        <f t="shared" si="111"/>
        <v/>
      </c>
      <c r="BR866" s="781" t="str">
        <f t="shared" si="112"/>
        <v/>
      </c>
      <c r="BS866" s="818" t="s">
        <v>609</v>
      </c>
      <c r="BT866" s="867" t="s">
        <v>231</v>
      </c>
      <c r="BU866" s="867" t="s">
        <v>231</v>
      </c>
      <c r="BV866" s="867" t="s">
        <v>231</v>
      </c>
    </row>
    <row r="867" spans="1:74" ht="160.15" customHeight="1" x14ac:dyDescent="0.25">
      <c r="A867" s="1370"/>
      <c r="B867" s="928"/>
      <c r="C867" s="1232"/>
      <c r="D867" s="828"/>
      <c r="E867" s="831"/>
      <c r="F867" s="834"/>
      <c r="G867" s="868"/>
      <c r="H867" s="837"/>
      <c r="I867" s="798"/>
      <c r="J867" s="840"/>
      <c r="K867" s="837"/>
      <c r="L867" s="868"/>
      <c r="M867" s="874"/>
      <c r="N867" s="868"/>
      <c r="O867" s="868"/>
      <c r="P867" s="868"/>
      <c r="Q867" s="880"/>
      <c r="R867" s="798"/>
      <c r="S867" s="1365"/>
      <c r="T867" s="798"/>
      <c r="U867" s="1365"/>
      <c r="V867" s="798"/>
      <c r="W867" s="1365"/>
      <c r="X867" s="852"/>
      <c r="Y867" s="1365"/>
      <c r="Z867" s="1365"/>
      <c r="AA867" s="852"/>
      <c r="AB867" s="378">
        <v>2</v>
      </c>
      <c r="AC867" s="132" t="s">
        <v>2448</v>
      </c>
      <c r="AD867" s="132" t="s">
        <v>2449</v>
      </c>
      <c r="AE867" s="132" t="s">
        <v>2167</v>
      </c>
      <c r="AF867" s="173" t="str">
        <f>IF(OR(AG867="Preventivo",AG867="Detectivo"),"Probabilidad",IF(AG867="Correctivo","Impacto",""))</f>
        <v>Probabilidad</v>
      </c>
      <c r="AG867" s="155" t="s">
        <v>216</v>
      </c>
      <c r="AH867" s="760">
        <f t="shared" si="104"/>
        <v>0.25</v>
      </c>
      <c r="AI867" s="155" t="s">
        <v>217</v>
      </c>
      <c r="AJ867" s="760">
        <f t="shared" si="105"/>
        <v>0.15</v>
      </c>
      <c r="AK867" s="149">
        <f t="shared" si="106"/>
        <v>0.4</v>
      </c>
      <c r="AL867" s="174">
        <f>IFERROR(IF(AND(AF866="Probabilidad",AF867="Probabilidad"),(AL866-(+AL866*AK867)),IF(AF867="Probabilidad",(S866-(+S866*AK867)),IF(AF867="Impacto",AL866,""))),"")</f>
        <v>0.33600000000000002</v>
      </c>
      <c r="AM867" s="174">
        <f>IFERROR(IF(AND(AF866="Impacto",AF867="Impacto"),(AM866-(+AM866*AK867)),IF(AF867="Impacto",(Y866-(+Y866*AK867)),IF(AF867="Probabilidad",AM866,""))),"")</f>
        <v>0.4</v>
      </c>
      <c r="AN867" s="155" t="s">
        <v>952</v>
      </c>
      <c r="AO867" s="155" t="s">
        <v>296</v>
      </c>
      <c r="AP867" s="155" t="s">
        <v>243</v>
      </c>
      <c r="AQ867" s="155" t="s">
        <v>221</v>
      </c>
      <c r="AR867" s="837"/>
      <c r="AS867" s="855"/>
      <c r="AT867" s="855"/>
      <c r="AU867" s="852"/>
      <c r="AV867" s="855"/>
      <c r="AW867" s="855"/>
      <c r="AX867" s="852"/>
      <c r="AY867" s="852"/>
      <c r="AZ867" s="852"/>
      <c r="BA867" s="798"/>
      <c r="BB867" s="130"/>
      <c r="BC867" s="130"/>
      <c r="BD867" s="150" t="str">
        <f t="shared" si="110"/>
        <v/>
      </c>
      <c r="BE867" s="132"/>
      <c r="BF867" s="132"/>
      <c r="BG867" s="132"/>
      <c r="BH867" s="132"/>
      <c r="BI867" s="130"/>
      <c r="BJ867" s="130"/>
      <c r="BK867" s="130"/>
      <c r="BL867" s="130"/>
      <c r="BM867" s="156"/>
      <c r="BN867" s="156"/>
      <c r="BO867" s="156"/>
      <c r="BP867" s="156"/>
      <c r="BQ867" s="383" t="str">
        <f t="shared" si="111"/>
        <v/>
      </c>
      <c r="BR867" s="782" t="str">
        <f t="shared" si="112"/>
        <v/>
      </c>
      <c r="BS867" s="819"/>
      <c r="BT867" s="868"/>
      <c r="BU867" s="868"/>
      <c r="BV867" s="868"/>
    </row>
    <row r="868" spans="1:74" ht="120" x14ac:dyDescent="0.25">
      <c r="A868" s="1370"/>
      <c r="B868" s="928"/>
      <c r="C868" s="1232"/>
      <c r="D868" s="828"/>
      <c r="E868" s="831"/>
      <c r="F868" s="834"/>
      <c r="G868" s="868"/>
      <c r="H868" s="837"/>
      <c r="I868" s="798"/>
      <c r="J868" s="840"/>
      <c r="K868" s="837"/>
      <c r="L868" s="868"/>
      <c r="M868" s="874"/>
      <c r="N868" s="868"/>
      <c r="O868" s="868"/>
      <c r="P868" s="868"/>
      <c r="Q868" s="880"/>
      <c r="R868" s="798"/>
      <c r="S868" s="1365"/>
      <c r="T868" s="798"/>
      <c r="U868" s="1365"/>
      <c r="V868" s="798"/>
      <c r="W868" s="1365"/>
      <c r="X868" s="852"/>
      <c r="Y868" s="1365"/>
      <c r="Z868" s="1365"/>
      <c r="AA868" s="852"/>
      <c r="AB868" s="378">
        <v>3</v>
      </c>
      <c r="AC868" s="132" t="s">
        <v>1709</v>
      </c>
      <c r="AD868" s="132">
        <v>2</v>
      </c>
      <c r="AE868" s="132" t="s">
        <v>1620</v>
      </c>
      <c r="AF868" s="173" t="str">
        <f>IF(OR(AG868="Preventivo",AG868="Detectivo"),"Probabilidad",IF(AG868="Correctivo","Impacto",""))</f>
        <v>Probabilidad</v>
      </c>
      <c r="AG868" s="155" t="s">
        <v>216</v>
      </c>
      <c r="AH868" s="760">
        <f t="shared" si="104"/>
        <v>0.25</v>
      </c>
      <c r="AI868" s="155" t="s">
        <v>217</v>
      </c>
      <c r="AJ868" s="760">
        <f t="shared" si="105"/>
        <v>0.15</v>
      </c>
      <c r="AK868" s="149">
        <f t="shared" si="106"/>
        <v>0.4</v>
      </c>
      <c r="AL868" s="174">
        <f>IFERROR(IF(AND(AF867="Probabilidad",AF868="Probabilidad"),(AL867-(+AL867*AK868)),IF(AND(AF867="Impacto",AF868="Probabilidad"),(AL866-(+AL866*AK868)),IF(AF868="Impacto",AL867,""))),"")</f>
        <v>0.2016</v>
      </c>
      <c r="AM868" s="174">
        <f>IFERROR(IF(AND(AF867="Impacto",AF868="Impacto"),(AM867-(+AM867*AK868)),IF(AND(AF867="Probabilidad",AF868="Impacto"),(AM866-(+AM866*AK868)),IF(AF868="Probabilidad",AM867,""))),"")</f>
        <v>0.4</v>
      </c>
      <c r="AN868" s="155" t="s">
        <v>952</v>
      </c>
      <c r="AO868" s="155" t="s">
        <v>247</v>
      </c>
      <c r="AP868" s="155" t="s">
        <v>243</v>
      </c>
      <c r="AQ868" s="155" t="s">
        <v>221</v>
      </c>
      <c r="AR868" s="837"/>
      <c r="AS868" s="855"/>
      <c r="AT868" s="855"/>
      <c r="AU868" s="852"/>
      <c r="AV868" s="855"/>
      <c r="AW868" s="855"/>
      <c r="AX868" s="852"/>
      <c r="AY868" s="852"/>
      <c r="AZ868" s="852"/>
      <c r="BA868" s="798"/>
      <c r="BB868" s="130"/>
      <c r="BC868" s="130"/>
      <c r="BD868" s="150" t="str">
        <f t="shared" si="110"/>
        <v/>
      </c>
      <c r="BE868" s="132"/>
      <c r="BF868" s="132"/>
      <c r="BG868" s="132"/>
      <c r="BH868" s="132"/>
      <c r="BI868" s="130"/>
      <c r="BJ868" s="130"/>
      <c r="BK868" s="130"/>
      <c r="BL868" s="130"/>
      <c r="BM868" s="156"/>
      <c r="BN868" s="156"/>
      <c r="BO868" s="156"/>
      <c r="BP868" s="156"/>
      <c r="BQ868" s="383" t="str">
        <f t="shared" si="111"/>
        <v/>
      </c>
      <c r="BR868" s="782" t="str">
        <f t="shared" si="112"/>
        <v/>
      </c>
      <c r="BS868" s="819"/>
      <c r="BT868" s="868"/>
      <c r="BU868" s="868"/>
      <c r="BV868" s="868"/>
    </row>
    <row r="869" spans="1:74" ht="135.6" customHeight="1" x14ac:dyDescent="0.25">
      <c r="A869" s="1370"/>
      <c r="B869" s="928"/>
      <c r="C869" s="1232"/>
      <c r="D869" s="828"/>
      <c r="E869" s="831"/>
      <c r="F869" s="834"/>
      <c r="G869" s="868"/>
      <c r="H869" s="837"/>
      <c r="I869" s="798"/>
      <c r="J869" s="840"/>
      <c r="K869" s="837"/>
      <c r="L869" s="868"/>
      <c r="M869" s="874"/>
      <c r="N869" s="868"/>
      <c r="O869" s="868"/>
      <c r="P869" s="868"/>
      <c r="Q869" s="880"/>
      <c r="R869" s="798"/>
      <c r="S869" s="1365"/>
      <c r="T869" s="798"/>
      <c r="U869" s="1365"/>
      <c r="V869" s="798"/>
      <c r="W869" s="1365"/>
      <c r="X869" s="852"/>
      <c r="Y869" s="1365"/>
      <c r="Z869" s="1365"/>
      <c r="AA869" s="852"/>
      <c r="AB869" s="378">
        <v>4</v>
      </c>
      <c r="AC869" s="132" t="s">
        <v>2442</v>
      </c>
      <c r="AD869" s="132">
        <v>2</v>
      </c>
      <c r="AE869" s="132" t="s">
        <v>1547</v>
      </c>
      <c r="AF869" s="173" t="str">
        <f t="shared" si="103"/>
        <v>Probabilidad</v>
      </c>
      <c r="AG869" s="155" t="s">
        <v>216</v>
      </c>
      <c r="AH869" s="760">
        <f t="shared" si="104"/>
        <v>0.25</v>
      </c>
      <c r="AI869" s="155" t="s">
        <v>814</v>
      </c>
      <c r="AJ869" s="760">
        <f t="shared" si="105"/>
        <v>0.25</v>
      </c>
      <c r="AK869" s="149">
        <f t="shared" si="106"/>
        <v>0.5</v>
      </c>
      <c r="AL869" s="174">
        <f>IFERROR(IF(AND(AF868="Probabilidad",AF869="Probabilidad"),(AL868-(+AL868*AK869)),IF(AND(AF868="Impacto",AF869="Probabilidad"),(AL867-(+AL867*AK869)),IF(AF869="Impacto",AL868,""))),"")</f>
        <v>0.1008</v>
      </c>
      <c r="AM869" s="174">
        <f>IFERROR(IF(AND(AF868="Impacto",AF869="Impacto"),(AM868-(+AM868*AK869)),IF(AND(AF868="Probabilidad",AF869="Impacto"),(AM867-(+AM867*AK869)),IF(AF869="Probabilidad",AM868,""))),"")</f>
        <v>0.4</v>
      </c>
      <c r="AN869" s="155" t="s">
        <v>218</v>
      </c>
      <c r="AO869" s="155" t="s">
        <v>475</v>
      </c>
      <c r="AP869" s="155" t="s">
        <v>243</v>
      </c>
      <c r="AQ869" s="155" t="s">
        <v>221</v>
      </c>
      <c r="AR869" s="837"/>
      <c r="AS869" s="855"/>
      <c r="AT869" s="855"/>
      <c r="AU869" s="852"/>
      <c r="AV869" s="855"/>
      <c r="AW869" s="855"/>
      <c r="AX869" s="852"/>
      <c r="AY869" s="852"/>
      <c r="AZ869" s="852"/>
      <c r="BA869" s="798"/>
      <c r="BB869" s="130"/>
      <c r="BC869" s="130"/>
      <c r="BD869" s="150" t="str">
        <f t="shared" si="110"/>
        <v/>
      </c>
      <c r="BE869" s="132"/>
      <c r="BF869" s="132"/>
      <c r="BG869" s="132"/>
      <c r="BH869" s="132"/>
      <c r="BI869" s="130"/>
      <c r="BJ869" s="130"/>
      <c r="BK869" s="130"/>
      <c r="BL869" s="130"/>
      <c r="BM869" s="156"/>
      <c r="BN869" s="156"/>
      <c r="BO869" s="156"/>
      <c r="BP869" s="156"/>
      <c r="BQ869" s="383" t="str">
        <f t="shared" si="111"/>
        <v/>
      </c>
      <c r="BR869" s="782" t="str">
        <f t="shared" si="112"/>
        <v/>
      </c>
      <c r="BS869" s="819"/>
      <c r="BT869" s="868"/>
      <c r="BU869" s="868"/>
      <c r="BV869" s="868"/>
    </row>
    <row r="870" spans="1:74" ht="160.15" customHeight="1" x14ac:dyDescent="0.25">
      <c r="A870" s="1370"/>
      <c r="B870" s="928"/>
      <c r="C870" s="1232"/>
      <c r="D870" s="828"/>
      <c r="E870" s="831"/>
      <c r="F870" s="834"/>
      <c r="G870" s="868"/>
      <c r="H870" s="837"/>
      <c r="I870" s="798"/>
      <c r="J870" s="840"/>
      <c r="K870" s="837"/>
      <c r="L870" s="868"/>
      <c r="M870" s="874"/>
      <c r="N870" s="868"/>
      <c r="O870" s="868"/>
      <c r="P870" s="868"/>
      <c r="Q870" s="880"/>
      <c r="R870" s="798"/>
      <c r="S870" s="1365"/>
      <c r="T870" s="798"/>
      <c r="U870" s="1365"/>
      <c r="V870" s="798"/>
      <c r="W870" s="1365"/>
      <c r="X870" s="852"/>
      <c r="Y870" s="1365"/>
      <c r="Z870" s="1365"/>
      <c r="AA870" s="852"/>
      <c r="AB870" s="378">
        <v>5</v>
      </c>
      <c r="AC870" s="132" t="s">
        <v>2443</v>
      </c>
      <c r="AD870" s="132">
        <v>2</v>
      </c>
      <c r="AE870" s="132" t="s">
        <v>1547</v>
      </c>
      <c r="AF870" s="173" t="str">
        <f t="shared" si="103"/>
        <v>Impacto</v>
      </c>
      <c r="AG870" s="155" t="s">
        <v>267</v>
      </c>
      <c r="AH870" s="760">
        <f t="shared" si="104"/>
        <v>0.1</v>
      </c>
      <c r="AI870" s="155" t="s">
        <v>217</v>
      </c>
      <c r="AJ870" s="760">
        <f t="shared" si="105"/>
        <v>0.15</v>
      </c>
      <c r="AK870" s="149">
        <f t="shared" si="106"/>
        <v>0.25</v>
      </c>
      <c r="AL870" s="174">
        <f>IFERROR(IF(AND(AF869="Probabilidad",AF870="Probabilidad"),(AL869-(+AL869*AK870)),IF(AND(AF869="Impacto",AF870="Probabilidad"),(AL868-(+AL868*AK870)),IF(AF870="Impacto",AL869,""))),"")</f>
        <v>0.1008</v>
      </c>
      <c r="AM870" s="174">
        <f>IFERROR(IF(AND(AF869="Impacto",AF870="Impacto"),(AM869-(+AM869*AK870)),IF(AND(AF869="Probabilidad",AF870="Impacto"),(AM868-(+AM868*AK870)),IF(AF870="Probabilidad",AM869,""))),"")</f>
        <v>0.30000000000000004</v>
      </c>
      <c r="AN870" s="155" t="s">
        <v>218</v>
      </c>
      <c r="AO870" s="155" t="s">
        <v>296</v>
      </c>
      <c r="AP870" s="155" t="s">
        <v>243</v>
      </c>
      <c r="AQ870" s="155" t="s">
        <v>221</v>
      </c>
      <c r="AR870" s="837"/>
      <c r="AS870" s="855"/>
      <c r="AT870" s="855"/>
      <c r="AU870" s="852"/>
      <c r="AV870" s="855"/>
      <c r="AW870" s="855"/>
      <c r="AX870" s="852"/>
      <c r="AY870" s="852"/>
      <c r="AZ870" s="852"/>
      <c r="BA870" s="798"/>
      <c r="BB870" s="130"/>
      <c r="BC870" s="130"/>
      <c r="BD870" s="150" t="str">
        <f t="shared" si="110"/>
        <v/>
      </c>
      <c r="BE870" s="132"/>
      <c r="BF870" s="132"/>
      <c r="BG870" s="132"/>
      <c r="BH870" s="132"/>
      <c r="BI870" s="130"/>
      <c r="BJ870" s="130"/>
      <c r="BK870" s="130"/>
      <c r="BL870" s="130"/>
      <c r="BM870" s="156"/>
      <c r="BN870" s="156"/>
      <c r="BO870" s="156"/>
      <c r="BP870" s="156"/>
      <c r="BQ870" s="383" t="str">
        <f t="shared" si="111"/>
        <v/>
      </c>
      <c r="BR870" s="782" t="str">
        <f t="shared" si="112"/>
        <v/>
      </c>
      <c r="BS870" s="819"/>
      <c r="BT870" s="868"/>
      <c r="BU870" s="868"/>
      <c r="BV870" s="868"/>
    </row>
    <row r="871" spans="1:74" ht="112.15" customHeight="1" thickBot="1" x14ac:dyDescent="0.3">
      <c r="A871" s="1370"/>
      <c r="B871" s="928"/>
      <c r="C871" s="1232"/>
      <c r="D871" s="829"/>
      <c r="E871" s="832"/>
      <c r="F871" s="835"/>
      <c r="G871" s="869"/>
      <c r="H871" s="838"/>
      <c r="I871" s="799"/>
      <c r="J871" s="841"/>
      <c r="K871" s="838"/>
      <c r="L871" s="869"/>
      <c r="M871" s="875"/>
      <c r="N871" s="869"/>
      <c r="O871" s="869"/>
      <c r="P871" s="869"/>
      <c r="Q871" s="881"/>
      <c r="R871" s="799"/>
      <c r="S871" s="1366"/>
      <c r="T871" s="799"/>
      <c r="U871" s="1366"/>
      <c r="V871" s="799"/>
      <c r="W871" s="1366"/>
      <c r="X871" s="853"/>
      <c r="Y871" s="1366"/>
      <c r="Z871" s="1366"/>
      <c r="AA871" s="853"/>
      <c r="AB871" s="379">
        <v>6</v>
      </c>
      <c r="AC871" s="386" t="s">
        <v>2121</v>
      </c>
      <c r="AD871" s="305">
        <v>4</v>
      </c>
      <c r="AE871" s="305" t="s">
        <v>2450</v>
      </c>
      <c r="AF871" s="345" t="str">
        <f t="shared" si="103"/>
        <v>Probabilidad</v>
      </c>
      <c r="AG871" s="346" t="s">
        <v>286</v>
      </c>
      <c r="AH871" s="763">
        <f t="shared" si="104"/>
        <v>0.15</v>
      </c>
      <c r="AI871" s="346" t="s">
        <v>217</v>
      </c>
      <c r="AJ871" s="763">
        <f t="shared" si="105"/>
        <v>0.15</v>
      </c>
      <c r="AK871" s="166">
        <f t="shared" si="106"/>
        <v>0.3</v>
      </c>
      <c r="AL871" s="174">
        <f>IFERROR(IF(AND(AF870="Probabilidad",AF871="Probabilidad"),(AL870-(+AL870*AK871)),IF(AND(AF870="Impacto",AF871="Probabilidad"),(AL869-(+AL869*AK871)),IF(AF871="Impacto",AL870,""))),"")</f>
        <v>7.0559999999999998E-2</v>
      </c>
      <c r="AM871" s="174">
        <f>IFERROR(IF(AND(AF870="Impacto",AF871="Impacto"),(AM870-(+AM870*AK871)),IF(AND(AF870="Probabilidad",AF871="Impacto"),(AM869-(+AM869*AK871)),IF(AF871="Probabilidad",AM870,""))),"")</f>
        <v>0.30000000000000004</v>
      </c>
      <c r="AN871" s="52" t="s">
        <v>952</v>
      </c>
      <c r="AO871" s="52" t="s">
        <v>219</v>
      </c>
      <c r="AP871" s="52" t="s">
        <v>243</v>
      </c>
      <c r="AQ871" s="52" t="s">
        <v>221</v>
      </c>
      <c r="AR871" s="838"/>
      <c r="AS871" s="856"/>
      <c r="AT871" s="856"/>
      <c r="AU871" s="853"/>
      <c r="AV871" s="856"/>
      <c r="AW871" s="856"/>
      <c r="AX871" s="853"/>
      <c r="AY871" s="853"/>
      <c r="AZ871" s="853"/>
      <c r="BA871" s="799"/>
      <c r="BB871" s="167"/>
      <c r="BC871" s="167"/>
      <c r="BD871" s="161" t="str">
        <f t="shared" si="110"/>
        <v/>
      </c>
      <c r="BE871" s="305"/>
      <c r="BF871" s="305"/>
      <c r="BG871" s="305"/>
      <c r="BH871" s="305"/>
      <c r="BI871" s="167"/>
      <c r="BJ871" s="167"/>
      <c r="BK871" s="167"/>
      <c r="BL871" s="167"/>
      <c r="BM871" s="168"/>
      <c r="BN871" s="168"/>
      <c r="BO871" s="168"/>
      <c r="BP871" s="168"/>
      <c r="BQ871" s="385" t="str">
        <f t="shared" si="111"/>
        <v/>
      </c>
      <c r="BR871" s="783" t="str">
        <f t="shared" si="112"/>
        <v/>
      </c>
      <c r="BS871" s="820"/>
      <c r="BT871" s="869"/>
      <c r="BU871" s="869"/>
      <c r="BV871" s="869"/>
    </row>
    <row r="872" spans="1:74" ht="135.6" customHeight="1" x14ac:dyDescent="0.25">
      <c r="A872" s="1370"/>
      <c r="B872" s="928"/>
      <c r="C872" s="1232"/>
      <c r="D872" s="827" t="s">
        <v>1533</v>
      </c>
      <c r="E872" s="830" t="s">
        <v>1223</v>
      </c>
      <c r="F872" s="833">
        <v>3</v>
      </c>
      <c r="G872" s="867" t="s">
        <v>2451</v>
      </c>
      <c r="H872" s="836" t="s">
        <v>1377</v>
      </c>
      <c r="I872" s="797" t="s">
        <v>1347</v>
      </c>
      <c r="J872" s="839" t="s">
        <v>3114</v>
      </c>
      <c r="K872" s="836" t="s">
        <v>324</v>
      </c>
      <c r="L872" s="867" t="s">
        <v>618</v>
      </c>
      <c r="M872" s="873" t="s">
        <v>1535</v>
      </c>
      <c r="N872" s="867" t="s">
        <v>2452</v>
      </c>
      <c r="O872" s="867" t="s">
        <v>2434</v>
      </c>
      <c r="P872" s="867" t="s">
        <v>609</v>
      </c>
      <c r="Q872" s="879" t="s">
        <v>609</v>
      </c>
      <c r="R872" s="797" t="s">
        <v>353</v>
      </c>
      <c r="S872" s="1364">
        <f>IF(R872="Muy Alta",100%,IF(R872="Alta",80%,IF(R872="Media",60%,IF(R872="Baja",40%,IF(R872="Muy Baja",20%,"")))))</f>
        <v>0.8</v>
      </c>
      <c r="T872" s="797" t="s">
        <v>328</v>
      </c>
      <c r="U872" s="1364">
        <f>IF(T872="Catastrófico",100%,IF(T872="Mayor",80%,IF(T872="Moderado",60%,IF(T872="Menor",40%,IF(T872="Leve",20%,"")))))</f>
        <v>0.2</v>
      </c>
      <c r="V872" s="797" t="s">
        <v>424</v>
      </c>
      <c r="W872" s="1364">
        <f>IF(V872="Catastrófico",100%,IF(V872="Mayor",80%,IF(V872="Moderado",60%,IF(V872="Menor",40%,IF(V872="Leve",20%,"")))))</f>
        <v>0.8</v>
      </c>
      <c r="X872" s="851" t="str">
        <f>IF(Y872=100%,"Catastrófico",IF(Y872=80%,"Mayor",IF(Y872=60%,"Moderado",IF(Y872=40%,"Menor",IF(Y872=20%,"Leve","")))))</f>
        <v>Mayor</v>
      </c>
      <c r="Y872" s="1364">
        <f>IF(AND(U872="",W872=""),"",MAX(U872,W872))</f>
        <v>0.8</v>
      </c>
      <c r="Z872" s="1364" t="str">
        <f>CONCATENATE(R872,X872)</f>
        <v>AltaMayor</v>
      </c>
      <c r="AA872" s="851" t="str">
        <f>IF(Z872="Muy AltaLeve","Alto",IF(Z872="Muy AltaMenor","Alto",IF(Z872="Muy AltaModerado","Alto",IF(Z872="Muy AltaMayor","Alto",IF(Z872="Muy AltaCatastrófico","Extremo",IF(Z872="AltaLeve","Moderado",IF(Z872="AltaMenor","Moderado",IF(Z872="AltaModerado","Alto",IF(Z872="AltaMayor","Alto",IF(Z872="AltaCatastrófico","Extremo",IF(Z872="MediaLeve","Moderado",IF(Z872="MediaMenor","Moderado",IF(Z872="MediaModerado","Moderado",IF(Z872="MediaMayor","Alto",IF(Z872="MediaCatastrófico","Extremo",IF(Z872="BajaLeve","Bajo",IF(Z872="BajaMenor","Moderado",IF(Z872="BajaModerado","Moderado",IF(Z872="BajaMayor","Alto",IF(Z872="BajaCatastrófico","Extremo",IF(Z872="Muy BajaLeve","Bajo",IF(Z872="Muy BajaMenor","Bajo",IF(Z872="Muy BajaModerado","Moderado",IF(Z872="Muy BajaMayor","Alto",IF(Z872="Muy BajaCatastrófico","Extremo","")))))))))))))))))))))))))</f>
        <v>Alto</v>
      </c>
      <c r="AB872" s="377">
        <v>1</v>
      </c>
      <c r="AC872" s="180" t="s">
        <v>2453</v>
      </c>
      <c r="AD872" s="233" t="s">
        <v>658</v>
      </c>
      <c r="AE872" s="309" t="s">
        <v>1793</v>
      </c>
      <c r="AF872" s="348" t="str">
        <f t="shared" si="103"/>
        <v>Probabilidad</v>
      </c>
      <c r="AG872" s="349" t="s">
        <v>286</v>
      </c>
      <c r="AH872" s="759">
        <f t="shared" si="104"/>
        <v>0.15</v>
      </c>
      <c r="AI872" s="349" t="s">
        <v>217</v>
      </c>
      <c r="AJ872" s="759">
        <f t="shared" si="105"/>
        <v>0.15</v>
      </c>
      <c r="AK872" s="102">
        <f t="shared" si="106"/>
        <v>0.3</v>
      </c>
      <c r="AL872" s="350">
        <f>IFERROR(IF(AF872="Probabilidad",(S872-(+S872*AK872)),IF(AF872="Impacto",S872,"")),"")</f>
        <v>0.56000000000000005</v>
      </c>
      <c r="AM872" s="350">
        <f>IFERROR(IF(AF872="Impacto",(Y872-(+Y872*AK872)),IF(AF872="Probabilidad",Y872,"")),"")</f>
        <v>0.8</v>
      </c>
      <c r="AN872" s="51" t="s">
        <v>218</v>
      </c>
      <c r="AO872" s="51" t="s">
        <v>396</v>
      </c>
      <c r="AP872" s="51" t="s">
        <v>243</v>
      </c>
      <c r="AQ872" s="51" t="s">
        <v>221</v>
      </c>
      <c r="AR872" s="866" t="s">
        <v>2454</v>
      </c>
      <c r="AS872" s="854">
        <f>S872</f>
        <v>0.8</v>
      </c>
      <c r="AT872" s="854">
        <f>IF(AL872="","",MIN(AL872:AL877))</f>
        <v>0.16800000000000001</v>
      </c>
      <c r="AU872" s="851" t="str">
        <f>IFERROR(IF(AT872="","",IF(AT872&lt;=0.2,"Muy Baja",IF(AT872&lt;=0.4,"Baja",IF(AT872&lt;=0.6,"Media",IF(AT872&lt;=0.8,"Alta","Muy Alta"))))),"")</f>
        <v>Muy Baja</v>
      </c>
      <c r="AV872" s="854">
        <f>Y872</f>
        <v>0.8</v>
      </c>
      <c r="AW872" s="854">
        <f>IF(AM872="","",MIN(AM872:AM877))</f>
        <v>0.60000000000000009</v>
      </c>
      <c r="AX872" s="851" t="str">
        <f>IFERROR(IF(AW872="","",IF(AW872&lt;=0.2,"Leve",IF(AW872&lt;=0.4,"Menor",IF(AW872&lt;=0.6,"Moderado",IF(AW872&lt;=0.8,"Mayor","Catastrófico"))))),"")</f>
        <v>Moderado</v>
      </c>
      <c r="AY872" s="851" t="str">
        <f>AA872</f>
        <v>Alto</v>
      </c>
      <c r="AZ872" s="851" t="str">
        <f>IFERROR(IF(OR(AND(AU872="Muy Baja",AX872="Leve"),AND(AU872="Muy Baja",AX872="Menor"),AND(AU872="Baja",AX872="Leve")),"Bajo",IF(OR(AND(AU872="Muy baja",AX872="Moderado"),AND(AU872="Baja",AX872="Menor"),AND(AU872="Baja",AX872="Moderado"),AND(AU872="Media",AX872="Leve"),AND(AU872="Media",AX872="Menor"),AND(AU872="Media",AX872="Moderado"),AND(AU872="Alta",AX872="Leve"),AND(AU872="Alta",AX872="Menor")),"Moderado",IF(OR(AND(AU872="Muy Baja",AX872="Mayor"),AND(AU872="Baja",AX872="Mayor"),AND(AU872="Media",AX872="Mayor"),AND(AU872="Alta",AX872="Moderado"),AND(AU872="Alta",AX872="Mayor"),AND(AU872="Muy Alta",AX872="Leve"),AND(AU872="Muy Alta",AX872="Menor"),AND(AU872="Muy Alta",AX872="Moderado"),AND(AU872="Muy Alta",AX872="Mayor")),"Alto",IF(OR(AND(AU872="Muy Baja",AX872="Catastrófico"),AND(AU872="Baja",AX872="Catastrófico"),AND(AU872="Media",AX872="Catastrófico"),AND(AU872="Alta",AX872="Catastrófico"),AND(AU872="Muy Alta",AX872="Catastrófico")),"Extremo","")))),"")</f>
        <v>Moderado</v>
      </c>
      <c r="BA872" s="797" t="s">
        <v>223</v>
      </c>
      <c r="BB872" s="218" t="s">
        <v>2455</v>
      </c>
      <c r="BC872" s="218" t="s">
        <v>1623</v>
      </c>
      <c r="BD872" s="310">
        <f t="shared" si="110"/>
        <v>2</v>
      </c>
      <c r="BE872" s="304"/>
      <c r="BF872" s="304">
        <v>1</v>
      </c>
      <c r="BG872" s="304"/>
      <c r="BH872" s="304">
        <v>1</v>
      </c>
      <c r="BI872" s="218" t="s">
        <v>2456</v>
      </c>
      <c r="BJ872" s="218" t="s">
        <v>2439</v>
      </c>
      <c r="BK872" s="218" t="s">
        <v>2969</v>
      </c>
      <c r="BL872" s="218" t="s">
        <v>2970</v>
      </c>
      <c r="BM872" s="219">
        <v>1</v>
      </c>
      <c r="BN872" s="219"/>
      <c r="BO872" s="219"/>
      <c r="BP872" s="219"/>
      <c r="BQ872" s="103">
        <f t="shared" si="111"/>
        <v>1</v>
      </c>
      <c r="BR872" s="781">
        <f t="shared" si="112"/>
        <v>0.5</v>
      </c>
      <c r="BS872" s="818" t="s">
        <v>2972</v>
      </c>
      <c r="BT872" s="867" t="s">
        <v>231</v>
      </c>
      <c r="BU872" s="867" t="s">
        <v>231</v>
      </c>
      <c r="BV872" s="867" t="s">
        <v>231</v>
      </c>
    </row>
    <row r="873" spans="1:74" ht="117.75" x14ac:dyDescent="0.25">
      <c r="A873" s="1370"/>
      <c r="B873" s="928"/>
      <c r="C873" s="1232"/>
      <c r="D873" s="828"/>
      <c r="E873" s="831"/>
      <c r="F873" s="834"/>
      <c r="G873" s="868"/>
      <c r="H873" s="837"/>
      <c r="I873" s="798"/>
      <c r="J873" s="840"/>
      <c r="K873" s="837"/>
      <c r="L873" s="868"/>
      <c r="M873" s="874"/>
      <c r="N873" s="868"/>
      <c r="O873" s="868"/>
      <c r="P873" s="868"/>
      <c r="Q873" s="880"/>
      <c r="R873" s="798"/>
      <c r="S873" s="1365"/>
      <c r="T873" s="798"/>
      <c r="U873" s="1365"/>
      <c r="V873" s="798"/>
      <c r="W873" s="1365"/>
      <c r="X873" s="852"/>
      <c r="Y873" s="1365"/>
      <c r="Z873" s="1365"/>
      <c r="AA873" s="852"/>
      <c r="AB873" s="378">
        <v>2</v>
      </c>
      <c r="AC873" s="180" t="s">
        <v>1709</v>
      </c>
      <c r="AD873" s="180">
        <v>4</v>
      </c>
      <c r="AE873" s="132" t="s">
        <v>1620</v>
      </c>
      <c r="AF873" s="173" t="str">
        <f t="shared" si="103"/>
        <v>Probabilidad</v>
      </c>
      <c r="AG873" s="155" t="s">
        <v>216</v>
      </c>
      <c r="AH873" s="760">
        <f t="shared" si="104"/>
        <v>0.25</v>
      </c>
      <c r="AI873" s="155" t="s">
        <v>217</v>
      </c>
      <c r="AJ873" s="760">
        <f t="shared" si="105"/>
        <v>0.15</v>
      </c>
      <c r="AK873" s="149">
        <f t="shared" si="106"/>
        <v>0.4</v>
      </c>
      <c r="AL873" s="174">
        <f>IFERROR(IF(AND(AF872="Probabilidad",AF873="Probabilidad"),(AL872-(+AL872*AK873)),IF(AF873="Probabilidad",(S872-(+S872*AK873)),IF(AF873="Impacto",AL872,""))),"")</f>
        <v>0.33600000000000002</v>
      </c>
      <c r="AM873" s="174">
        <f>IFERROR(IF(AND(AF872="Impacto",AF873="Impacto"),(AM872-(+AM872*AK873)),IF(AF873="Impacto",(Y872-(+Y872*AK873)),IF(AF873="Probabilidad",AM872,""))),"")</f>
        <v>0.8</v>
      </c>
      <c r="AN873" s="155" t="s">
        <v>952</v>
      </c>
      <c r="AO873" s="155" t="s">
        <v>247</v>
      </c>
      <c r="AP873" s="155" t="s">
        <v>243</v>
      </c>
      <c r="AQ873" s="155" t="s">
        <v>221</v>
      </c>
      <c r="AR873" s="837"/>
      <c r="AS873" s="855"/>
      <c r="AT873" s="855"/>
      <c r="AU873" s="852"/>
      <c r="AV873" s="855"/>
      <c r="AW873" s="855"/>
      <c r="AX873" s="852"/>
      <c r="AY873" s="852"/>
      <c r="AZ873" s="852"/>
      <c r="BA873" s="798"/>
      <c r="BB873" s="130" t="s">
        <v>2457</v>
      </c>
      <c r="BC873" s="130" t="s">
        <v>2441</v>
      </c>
      <c r="BD873" s="150">
        <f t="shared" si="110"/>
        <v>1</v>
      </c>
      <c r="BE873" s="132"/>
      <c r="BF873" s="132">
        <v>1</v>
      </c>
      <c r="BG873" s="132"/>
      <c r="BH873" s="132"/>
      <c r="BI873" s="130" t="s">
        <v>2456</v>
      </c>
      <c r="BJ873" s="130" t="s">
        <v>2439</v>
      </c>
      <c r="BK873" s="130" t="s">
        <v>2971</v>
      </c>
      <c r="BL873" s="130" t="s">
        <v>232</v>
      </c>
      <c r="BM873" s="156"/>
      <c r="BN873" s="156"/>
      <c r="BO873" s="156"/>
      <c r="BP873" s="156"/>
      <c r="BQ873" s="383" t="str">
        <f t="shared" si="111"/>
        <v/>
      </c>
      <c r="BR873" s="782" t="str">
        <f t="shared" si="112"/>
        <v/>
      </c>
      <c r="BS873" s="819"/>
      <c r="BT873" s="868"/>
      <c r="BU873" s="868"/>
      <c r="BV873" s="868"/>
    </row>
    <row r="874" spans="1:74" ht="135.6" customHeight="1" x14ac:dyDescent="0.25">
      <c r="A874" s="1370"/>
      <c r="B874" s="928"/>
      <c r="C874" s="1232"/>
      <c r="D874" s="828"/>
      <c r="E874" s="831"/>
      <c r="F874" s="834"/>
      <c r="G874" s="868"/>
      <c r="H874" s="837"/>
      <c r="I874" s="798"/>
      <c r="J874" s="840"/>
      <c r="K874" s="837"/>
      <c r="L874" s="868"/>
      <c r="M874" s="874"/>
      <c r="N874" s="868"/>
      <c r="O874" s="868"/>
      <c r="P874" s="868"/>
      <c r="Q874" s="880"/>
      <c r="R874" s="798"/>
      <c r="S874" s="1365"/>
      <c r="T874" s="798"/>
      <c r="U874" s="1365"/>
      <c r="V874" s="798"/>
      <c r="W874" s="1365"/>
      <c r="X874" s="852"/>
      <c r="Y874" s="1365"/>
      <c r="Z874" s="1365"/>
      <c r="AA874" s="852"/>
      <c r="AB874" s="378">
        <v>3</v>
      </c>
      <c r="AC874" s="180" t="s">
        <v>2442</v>
      </c>
      <c r="AD874" s="180">
        <v>2</v>
      </c>
      <c r="AE874" s="132" t="s">
        <v>1547</v>
      </c>
      <c r="AF874" s="173" t="str">
        <f t="shared" si="103"/>
        <v>Probabilidad</v>
      </c>
      <c r="AG874" s="155" t="s">
        <v>216</v>
      </c>
      <c r="AH874" s="760">
        <f t="shared" si="104"/>
        <v>0.25</v>
      </c>
      <c r="AI874" s="155" t="s">
        <v>814</v>
      </c>
      <c r="AJ874" s="760">
        <f t="shared" si="105"/>
        <v>0.25</v>
      </c>
      <c r="AK874" s="149">
        <f t="shared" si="106"/>
        <v>0.5</v>
      </c>
      <c r="AL874" s="174">
        <f>IFERROR(IF(AND(AF873="Probabilidad",AF874="Probabilidad"),(AL873-(+AL873*AK874)),IF(AND(AF873="Impacto",AF874="Probabilidad"),(AL872-(+AL872*AK874)),IF(AF874="Impacto",AL873,""))),"")</f>
        <v>0.16800000000000001</v>
      </c>
      <c r="AM874" s="174">
        <f>IFERROR(IF(AND(AF873="Impacto",AF874="Impacto"),(AM873-(+AM873*AK874)),IF(AND(AF873="Probabilidad",AF874="Impacto"),(AM872-(+AM872*AK874)),IF(AF874="Probabilidad",AM873,""))),"")</f>
        <v>0.8</v>
      </c>
      <c r="AN874" s="155" t="s">
        <v>218</v>
      </c>
      <c r="AO874" s="155" t="s">
        <v>475</v>
      </c>
      <c r="AP874" s="155" t="s">
        <v>243</v>
      </c>
      <c r="AQ874" s="155" t="s">
        <v>221</v>
      </c>
      <c r="AR874" s="837"/>
      <c r="AS874" s="855"/>
      <c r="AT874" s="855"/>
      <c r="AU874" s="852"/>
      <c r="AV874" s="855"/>
      <c r="AW874" s="855"/>
      <c r="AX874" s="852"/>
      <c r="AY874" s="852"/>
      <c r="AZ874" s="852"/>
      <c r="BA874" s="798"/>
      <c r="BB874" s="130"/>
      <c r="BC874" s="130"/>
      <c r="BD874" s="150" t="str">
        <f t="shared" si="110"/>
        <v/>
      </c>
      <c r="BE874" s="132"/>
      <c r="BF874" s="132"/>
      <c r="BG874" s="132"/>
      <c r="BH874" s="132"/>
      <c r="BI874" s="130"/>
      <c r="BJ874" s="130"/>
      <c r="BK874" s="130"/>
      <c r="BL874" s="130"/>
      <c r="BM874" s="156"/>
      <c r="BN874" s="156"/>
      <c r="BO874" s="156"/>
      <c r="BP874" s="156"/>
      <c r="BQ874" s="383" t="str">
        <f t="shared" si="111"/>
        <v/>
      </c>
      <c r="BR874" s="782" t="str">
        <f t="shared" si="112"/>
        <v/>
      </c>
      <c r="BS874" s="819"/>
      <c r="BT874" s="868"/>
      <c r="BU874" s="868"/>
      <c r="BV874" s="868"/>
    </row>
    <row r="875" spans="1:74" ht="160.15" customHeight="1" x14ac:dyDescent="0.25">
      <c r="A875" s="1370"/>
      <c r="B875" s="928"/>
      <c r="C875" s="1232"/>
      <c r="D875" s="828"/>
      <c r="E875" s="831"/>
      <c r="F875" s="834"/>
      <c r="G875" s="868"/>
      <c r="H875" s="837"/>
      <c r="I875" s="798"/>
      <c r="J875" s="840"/>
      <c r="K875" s="837"/>
      <c r="L875" s="868"/>
      <c r="M875" s="874"/>
      <c r="N875" s="868"/>
      <c r="O875" s="868"/>
      <c r="P875" s="868"/>
      <c r="Q875" s="880"/>
      <c r="R875" s="798"/>
      <c r="S875" s="1365"/>
      <c r="T875" s="798"/>
      <c r="U875" s="1365"/>
      <c r="V875" s="798"/>
      <c r="W875" s="1365"/>
      <c r="X875" s="852"/>
      <c r="Y875" s="1365"/>
      <c r="Z875" s="1365"/>
      <c r="AA875" s="852"/>
      <c r="AB875" s="378">
        <v>4</v>
      </c>
      <c r="AC875" s="180" t="s">
        <v>2443</v>
      </c>
      <c r="AD875" s="180">
        <v>2</v>
      </c>
      <c r="AE875" s="132" t="s">
        <v>1547</v>
      </c>
      <c r="AF875" s="173" t="str">
        <f t="shared" si="103"/>
        <v>Impacto</v>
      </c>
      <c r="AG875" s="155" t="s">
        <v>267</v>
      </c>
      <c r="AH875" s="760">
        <f t="shared" si="104"/>
        <v>0.1</v>
      </c>
      <c r="AI875" s="155" t="s">
        <v>217</v>
      </c>
      <c r="AJ875" s="760">
        <f t="shared" si="105"/>
        <v>0.15</v>
      </c>
      <c r="AK875" s="149">
        <f t="shared" si="106"/>
        <v>0.25</v>
      </c>
      <c r="AL875" s="174">
        <f>IFERROR(IF(AND(AF874="Probabilidad",AF875="Probabilidad"),(AL874-(+AL874*AK875)),IF(AND(AF874="Impacto",AF875="Probabilidad"),(AL873-(+AL873*AK875)),IF(AF875="Impacto",AL874,""))),"")</f>
        <v>0.16800000000000001</v>
      </c>
      <c r="AM875" s="174">
        <f>IFERROR(IF(AND(AF874="Impacto",AF875="Impacto"),(AM874-(+AM874*AK875)),IF(AND(AF874="Probabilidad",AF875="Impacto"),(AM873-(+AM873*AK875)),IF(AF875="Probabilidad",AM874,""))),"")</f>
        <v>0.60000000000000009</v>
      </c>
      <c r="AN875" s="155" t="s">
        <v>218</v>
      </c>
      <c r="AO875" s="155" t="s">
        <v>296</v>
      </c>
      <c r="AP875" s="155" t="s">
        <v>243</v>
      </c>
      <c r="AQ875" s="155" t="s">
        <v>221</v>
      </c>
      <c r="AR875" s="837"/>
      <c r="AS875" s="855"/>
      <c r="AT875" s="855"/>
      <c r="AU875" s="852"/>
      <c r="AV875" s="855"/>
      <c r="AW875" s="855"/>
      <c r="AX875" s="852"/>
      <c r="AY875" s="852"/>
      <c r="AZ875" s="852"/>
      <c r="BA875" s="798"/>
      <c r="BB875" s="130"/>
      <c r="BC875" s="130"/>
      <c r="BD875" s="150" t="str">
        <f t="shared" si="110"/>
        <v/>
      </c>
      <c r="BE875" s="132"/>
      <c r="BF875" s="132"/>
      <c r="BG875" s="132"/>
      <c r="BH875" s="132"/>
      <c r="BI875" s="130"/>
      <c r="BJ875" s="130"/>
      <c r="BK875" s="130"/>
      <c r="BL875" s="130"/>
      <c r="BM875" s="156"/>
      <c r="BN875" s="156"/>
      <c r="BO875" s="156"/>
      <c r="BP875" s="156"/>
      <c r="BQ875" s="383" t="str">
        <f t="shared" si="111"/>
        <v/>
      </c>
      <c r="BR875" s="782" t="str">
        <f t="shared" si="112"/>
        <v/>
      </c>
      <c r="BS875" s="819"/>
      <c r="BT875" s="868"/>
      <c r="BU875" s="868"/>
      <c r="BV875" s="868"/>
    </row>
    <row r="876" spans="1:74" x14ac:dyDescent="0.25">
      <c r="A876" s="1370"/>
      <c r="B876" s="928"/>
      <c r="C876" s="1232"/>
      <c r="D876" s="828"/>
      <c r="E876" s="831"/>
      <c r="F876" s="834"/>
      <c r="G876" s="868"/>
      <c r="H876" s="837"/>
      <c r="I876" s="798"/>
      <c r="J876" s="840"/>
      <c r="K876" s="837"/>
      <c r="L876" s="868"/>
      <c r="M876" s="874"/>
      <c r="N876" s="868"/>
      <c r="O876" s="868"/>
      <c r="P876" s="868"/>
      <c r="Q876" s="880"/>
      <c r="R876" s="798"/>
      <c r="S876" s="1365"/>
      <c r="T876" s="798"/>
      <c r="U876" s="1365"/>
      <c r="V876" s="798"/>
      <c r="W876" s="1365"/>
      <c r="X876" s="852"/>
      <c r="Y876" s="1365"/>
      <c r="Z876" s="1365"/>
      <c r="AA876" s="852"/>
      <c r="AB876" s="378">
        <v>5</v>
      </c>
      <c r="AC876" s="180"/>
      <c r="AD876" s="180"/>
      <c r="AE876" s="227"/>
      <c r="AF876" s="173" t="str">
        <f t="shared" si="103"/>
        <v/>
      </c>
      <c r="AG876" s="155"/>
      <c r="AH876" s="760" t="str">
        <f t="shared" si="104"/>
        <v/>
      </c>
      <c r="AI876" s="155"/>
      <c r="AJ876" s="760" t="str">
        <f t="shared" si="105"/>
        <v/>
      </c>
      <c r="AK876" s="149" t="str">
        <f t="shared" si="106"/>
        <v/>
      </c>
      <c r="AL876" s="174" t="str">
        <f>IFERROR(IF(AND(AF875="Probabilidad",AF876="Probabilidad"),(AL875-(+AL875*AK876)),IF(AND(AF875="Impacto",AF876="Probabilidad"),(AL874-(+AL874*AK876)),IF(AF876="Impacto",AL875,""))),"")</f>
        <v/>
      </c>
      <c r="AM876" s="174" t="str">
        <f>IFERROR(IF(AND(AF875="Impacto",AF876="Impacto"),(AM875-(+AM875*AK876)),IF(AND(AF875="Probabilidad",AF876="Impacto"),(AM874-(+AM874*AK876)),IF(AF876="Probabilidad",AM875,""))),"")</f>
        <v/>
      </c>
      <c r="AN876" s="155"/>
      <c r="AO876" s="155"/>
      <c r="AP876" s="155"/>
      <c r="AQ876" s="155"/>
      <c r="AR876" s="837"/>
      <c r="AS876" s="855"/>
      <c r="AT876" s="855"/>
      <c r="AU876" s="852"/>
      <c r="AV876" s="855"/>
      <c r="AW876" s="855"/>
      <c r="AX876" s="852"/>
      <c r="AY876" s="852"/>
      <c r="AZ876" s="852"/>
      <c r="BA876" s="798"/>
      <c r="BB876" s="130"/>
      <c r="BC876" s="130"/>
      <c r="BD876" s="150" t="str">
        <f t="shared" si="110"/>
        <v/>
      </c>
      <c r="BE876" s="132"/>
      <c r="BF876" s="132"/>
      <c r="BG876" s="132"/>
      <c r="BH876" s="132"/>
      <c r="BI876" s="130"/>
      <c r="BJ876" s="130"/>
      <c r="BK876" s="130"/>
      <c r="BL876" s="130"/>
      <c r="BM876" s="156"/>
      <c r="BN876" s="156"/>
      <c r="BO876" s="156"/>
      <c r="BP876" s="156"/>
      <c r="BQ876" s="383" t="str">
        <f t="shared" si="111"/>
        <v/>
      </c>
      <c r="BR876" s="782" t="str">
        <f t="shared" si="112"/>
        <v/>
      </c>
      <c r="BS876" s="819"/>
      <c r="BT876" s="868"/>
      <c r="BU876" s="868"/>
      <c r="BV876" s="868"/>
    </row>
    <row r="877" spans="1:74" ht="15.75" thickBot="1" x14ac:dyDescent="0.3">
      <c r="A877" s="1370"/>
      <c r="B877" s="928"/>
      <c r="C877" s="1232"/>
      <c r="D877" s="829"/>
      <c r="E877" s="832"/>
      <c r="F877" s="835"/>
      <c r="G877" s="869"/>
      <c r="H877" s="838"/>
      <c r="I877" s="799"/>
      <c r="J877" s="841"/>
      <c r="K877" s="838"/>
      <c r="L877" s="869"/>
      <c r="M877" s="875"/>
      <c r="N877" s="869"/>
      <c r="O877" s="869"/>
      <c r="P877" s="869"/>
      <c r="Q877" s="881"/>
      <c r="R877" s="799"/>
      <c r="S877" s="1366"/>
      <c r="T877" s="799"/>
      <c r="U877" s="1366"/>
      <c r="V877" s="799"/>
      <c r="W877" s="1366"/>
      <c r="X877" s="853"/>
      <c r="Y877" s="1366"/>
      <c r="Z877" s="1366"/>
      <c r="AA877" s="853"/>
      <c r="AB877" s="379">
        <v>6</v>
      </c>
      <c r="AC877" s="305"/>
      <c r="AD877" s="305"/>
      <c r="AE877" s="305"/>
      <c r="AF877" s="345" t="str">
        <f t="shared" si="103"/>
        <v/>
      </c>
      <c r="AG877" s="346"/>
      <c r="AH877" s="763" t="str">
        <f t="shared" si="104"/>
        <v/>
      </c>
      <c r="AI877" s="346"/>
      <c r="AJ877" s="763" t="str">
        <f t="shared" si="105"/>
        <v/>
      </c>
      <c r="AK877" s="166" t="str">
        <f t="shared" si="106"/>
        <v/>
      </c>
      <c r="AL877" s="174" t="str">
        <f>IFERROR(IF(AND(AF876="Probabilidad",AF877="Probabilidad"),(AL876-(+AL876*AK877)),IF(AND(AF876="Impacto",AF877="Probabilidad"),(AL875-(+AL875*AK877)),IF(AF877="Impacto",AL876,""))),"")</f>
        <v/>
      </c>
      <c r="AM877" s="174" t="str">
        <f>IFERROR(IF(AND(AF876="Impacto",AF877="Impacto"),(AM876-(+AM876*AK877)),IF(AND(AF876="Probabilidad",AF877="Impacto"),(AM875-(+AM875*AK877)),IF(AF877="Probabilidad",AM876,""))),"")</f>
        <v/>
      </c>
      <c r="AN877" s="52"/>
      <c r="AO877" s="52"/>
      <c r="AP877" s="52"/>
      <c r="AQ877" s="52"/>
      <c r="AR877" s="838"/>
      <c r="AS877" s="856"/>
      <c r="AT877" s="856"/>
      <c r="AU877" s="853"/>
      <c r="AV877" s="856"/>
      <c r="AW877" s="856"/>
      <c r="AX877" s="853"/>
      <c r="AY877" s="853"/>
      <c r="AZ877" s="853"/>
      <c r="BA877" s="799"/>
      <c r="BB877" s="167"/>
      <c r="BC877" s="167"/>
      <c r="BD877" s="161" t="str">
        <f t="shared" si="110"/>
        <v/>
      </c>
      <c r="BE877" s="305"/>
      <c r="BF877" s="305"/>
      <c r="BG877" s="305"/>
      <c r="BH877" s="305"/>
      <c r="BI877" s="167"/>
      <c r="BJ877" s="167"/>
      <c r="BK877" s="167"/>
      <c r="BL877" s="167"/>
      <c r="BM877" s="168"/>
      <c r="BN877" s="168"/>
      <c r="BO877" s="168"/>
      <c r="BP877" s="168"/>
      <c r="BQ877" s="385" t="str">
        <f t="shared" si="111"/>
        <v/>
      </c>
      <c r="BR877" s="783" t="str">
        <f t="shared" si="112"/>
        <v/>
      </c>
      <c r="BS877" s="820"/>
      <c r="BT877" s="869"/>
      <c r="BU877" s="869"/>
      <c r="BV877" s="869"/>
    </row>
    <row r="878" spans="1:74" ht="135.6" customHeight="1" x14ac:dyDescent="0.25">
      <c r="A878" s="1370"/>
      <c r="B878" s="928"/>
      <c r="C878" s="1232"/>
      <c r="D878" s="827" t="s">
        <v>1533</v>
      </c>
      <c r="E878" s="830" t="s">
        <v>1223</v>
      </c>
      <c r="F878" s="833">
        <v>4</v>
      </c>
      <c r="G878" s="867" t="s">
        <v>2458</v>
      </c>
      <c r="H878" s="836" t="s">
        <v>1377</v>
      </c>
      <c r="I878" s="797" t="s">
        <v>1344</v>
      </c>
      <c r="J878" s="839" t="s">
        <v>3115</v>
      </c>
      <c r="K878" s="836" t="s">
        <v>324</v>
      </c>
      <c r="L878" s="867" t="s">
        <v>618</v>
      </c>
      <c r="M878" s="873" t="s">
        <v>1535</v>
      </c>
      <c r="N878" s="867" t="s">
        <v>2444</v>
      </c>
      <c r="O878" s="867" t="s">
        <v>2445</v>
      </c>
      <c r="P878" s="867" t="s">
        <v>609</v>
      </c>
      <c r="Q878" s="1367" t="s">
        <v>609</v>
      </c>
      <c r="R878" s="797" t="s">
        <v>353</v>
      </c>
      <c r="S878" s="1364">
        <f>IF(R878="Muy Alta",100%,IF(R878="Alta",80%,IF(R878="Media",60%,IF(R878="Baja",40%,IF(R878="Muy Baja",20%,"")))))</f>
        <v>0.8</v>
      </c>
      <c r="T878" s="797" t="s">
        <v>328</v>
      </c>
      <c r="U878" s="1364">
        <f>IF(T878="Catastrófico",100%,IF(T878="Mayor",80%,IF(T878="Moderado",60%,IF(T878="Menor",40%,IF(T878="Leve",20%,"")))))</f>
        <v>0.2</v>
      </c>
      <c r="V878" s="797" t="s">
        <v>213</v>
      </c>
      <c r="W878" s="1364">
        <f>IF(V878="Catastrófico",100%,IF(V878="Mayor",80%,IF(V878="Moderado",60%,IF(V878="Menor",40%,IF(V878="Leve",20%,"")))))</f>
        <v>0.6</v>
      </c>
      <c r="X878" s="851" t="str">
        <f>IF(Y878=100%,"Catastrófico",IF(Y878=80%,"Mayor",IF(Y878=60%,"Moderado",IF(Y878=40%,"Menor",IF(Y878=20%,"Leve","")))))</f>
        <v>Moderado</v>
      </c>
      <c r="Y878" s="1364">
        <f>IF(AND(U878="",W878=""),"",MAX(U878,W878))</f>
        <v>0.6</v>
      </c>
      <c r="Z878" s="1364" t="str">
        <f>CONCATENATE(R878,X878)</f>
        <v>AltaModerado</v>
      </c>
      <c r="AA878" s="851" t="str">
        <f>IF(Z878="Muy AltaLeve","Alto",IF(Z878="Muy AltaMenor","Alto",IF(Z878="Muy AltaModerado","Alto",IF(Z878="Muy AltaMayor","Alto",IF(Z878="Muy AltaCatastrófico","Extremo",IF(Z878="AltaLeve","Moderado",IF(Z878="AltaMenor","Moderado",IF(Z878="AltaModerado","Alto",IF(Z878="AltaMayor","Alto",IF(Z878="AltaCatastrófico","Extremo",IF(Z878="MediaLeve","Moderado",IF(Z878="MediaMenor","Moderado",IF(Z878="MediaModerado","Moderado",IF(Z878="MediaMayor","Alto",IF(Z878="MediaCatastrófico","Extremo",IF(Z878="BajaLeve","Bajo",IF(Z878="BajaMenor","Moderado",IF(Z878="BajaModerado","Moderado",IF(Z878="BajaMayor","Alto",IF(Z878="BajaCatastrófico","Extremo",IF(Z878="Muy BajaLeve","Bajo",IF(Z878="Muy BajaMenor","Bajo",IF(Z878="Muy BajaModerado","Moderado",IF(Z878="Muy BajaMayor","Alto",IF(Z878="Muy BajaCatastrófico","Extremo","")))))))))))))))))))))))))</f>
        <v>Alto</v>
      </c>
      <c r="AB878" s="377">
        <v>1</v>
      </c>
      <c r="AC878" s="304" t="s">
        <v>2459</v>
      </c>
      <c r="AD878" s="304">
        <v>1</v>
      </c>
      <c r="AE878" s="304" t="s">
        <v>1967</v>
      </c>
      <c r="AF878" s="348" t="str">
        <f t="shared" si="103"/>
        <v>Impacto</v>
      </c>
      <c r="AG878" s="349" t="s">
        <v>267</v>
      </c>
      <c r="AH878" s="759">
        <f t="shared" si="104"/>
        <v>0.1</v>
      </c>
      <c r="AI878" s="349" t="s">
        <v>217</v>
      </c>
      <c r="AJ878" s="759">
        <f t="shared" si="105"/>
        <v>0.15</v>
      </c>
      <c r="AK878" s="102">
        <f t="shared" si="106"/>
        <v>0.25</v>
      </c>
      <c r="AL878" s="350">
        <f>IFERROR(IF(AF878="Probabilidad",(S878-(+S878*AK878)),IF(AF878="Impacto",S878,"")),"")</f>
        <v>0.8</v>
      </c>
      <c r="AM878" s="350">
        <f>IFERROR(IF(AF878="Impacto",(Y878-(+Y878*AK878)),IF(AF878="Probabilidad",Y878,"")),"")</f>
        <v>0.44999999999999996</v>
      </c>
      <c r="AN878" s="51" t="s">
        <v>218</v>
      </c>
      <c r="AO878" s="51" t="s">
        <v>396</v>
      </c>
      <c r="AP878" s="51" t="s">
        <v>243</v>
      </c>
      <c r="AQ878" s="51" t="s">
        <v>221</v>
      </c>
      <c r="AR878" s="866" t="s">
        <v>2454</v>
      </c>
      <c r="AS878" s="854">
        <f>S878</f>
        <v>0.8</v>
      </c>
      <c r="AT878" s="854">
        <f>IF(AL878="","",MIN(AL878:AL883))</f>
        <v>0.12096</v>
      </c>
      <c r="AU878" s="851" t="str">
        <f>IFERROR(IF(AT878="","",IF(AT878&lt;=0.2,"Muy Baja",IF(AT878&lt;=0.4,"Baja",IF(AT878&lt;=0.6,"Media",IF(AT878&lt;=0.8,"Alta","Muy Alta"))))),"")</f>
        <v>Muy Baja</v>
      </c>
      <c r="AV878" s="854">
        <f>Y878</f>
        <v>0.6</v>
      </c>
      <c r="AW878" s="854">
        <f>IF(AM878="","",MIN(AM878:AM883))</f>
        <v>0.44999999999999996</v>
      </c>
      <c r="AX878" s="851" t="str">
        <f>IFERROR(IF(AW878="","",IF(AW878&lt;=0.2,"Leve",IF(AW878&lt;=0.4,"Menor",IF(AW878&lt;=0.6,"Moderado",IF(AW878&lt;=0.8,"Mayor","Catastrófico"))))),"")</f>
        <v>Moderado</v>
      </c>
      <c r="AY878" s="851" t="str">
        <f>AA878</f>
        <v>Alto</v>
      </c>
      <c r="AZ878" s="851" t="str">
        <f>IFERROR(IF(OR(AND(AU878="Muy Baja",AX878="Leve"),AND(AU878="Muy Baja",AX878="Menor"),AND(AU878="Baja",AX878="Leve")),"Bajo",IF(OR(AND(AU878="Muy baja",AX878="Moderado"),AND(AU878="Baja",AX878="Menor"),AND(AU878="Baja",AX878="Moderado"),AND(AU878="Media",AX878="Leve"),AND(AU878="Media",AX878="Menor"),AND(AU878="Media",AX878="Moderado"),AND(AU878="Alta",AX878="Leve"),AND(AU878="Alta",AX878="Menor")),"Moderado",IF(OR(AND(AU878="Muy Baja",AX878="Mayor"),AND(AU878="Baja",AX878="Mayor"),AND(AU878="Media",AX878="Mayor"),AND(AU878="Alta",AX878="Moderado"),AND(AU878="Alta",AX878="Mayor"),AND(AU878="Muy Alta",AX878="Leve"),AND(AU878="Muy Alta",AX878="Menor"),AND(AU878="Muy Alta",AX878="Moderado"),AND(AU878="Muy Alta",AX878="Mayor")),"Alto",IF(OR(AND(AU878="Muy Baja",AX878="Catastrófico"),AND(AU878="Baja",AX878="Catastrófico"),AND(AU878="Media",AX878="Catastrófico"),AND(AU878="Alta",AX878="Catastrófico"),AND(AU878="Muy Alta",AX878="Catastrófico")),"Extremo","")))),"")</f>
        <v>Moderado</v>
      </c>
      <c r="BA878" s="797" t="s">
        <v>223</v>
      </c>
      <c r="BB878" s="218" t="s">
        <v>2460</v>
      </c>
      <c r="BC878" s="218" t="s">
        <v>1623</v>
      </c>
      <c r="BD878" s="310">
        <f t="shared" si="110"/>
        <v>2</v>
      </c>
      <c r="BE878" s="304"/>
      <c r="BF878" s="304">
        <v>1</v>
      </c>
      <c r="BG878" s="304"/>
      <c r="BH878" s="304">
        <v>1</v>
      </c>
      <c r="BI878" s="218" t="s">
        <v>2456</v>
      </c>
      <c r="BJ878" s="218" t="s">
        <v>2439</v>
      </c>
      <c r="BK878" s="130" t="s">
        <v>2973</v>
      </c>
      <c r="BL878" s="130" t="s">
        <v>2974</v>
      </c>
      <c r="BM878" s="219">
        <v>1</v>
      </c>
      <c r="BN878" s="219"/>
      <c r="BO878" s="219"/>
      <c r="BP878" s="219"/>
      <c r="BQ878" s="103">
        <f t="shared" si="111"/>
        <v>1</v>
      </c>
      <c r="BR878" s="781">
        <f t="shared" si="112"/>
        <v>0.5</v>
      </c>
      <c r="BS878" s="818" t="s">
        <v>609</v>
      </c>
      <c r="BT878" s="867" t="s">
        <v>231</v>
      </c>
      <c r="BU878" s="867" t="s">
        <v>231</v>
      </c>
      <c r="BV878" s="867" t="s">
        <v>231</v>
      </c>
    </row>
    <row r="879" spans="1:74" ht="160.15" customHeight="1" x14ac:dyDescent="0.25">
      <c r="A879" s="1370"/>
      <c r="B879" s="928"/>
      <c r="C879" s="1232"/>
      <c r="D879" s="828"/>
      <c r="E879" s="831"/>
      <c r="F879" s="834"/>
      <c r="G879" s="868"/>
      <c r="H879" s="837"/>
      <c r="I879" s="798"/>
      <c r="J879" s="840"/>
      <c r="K879" s="837"/>
      <c r="L879" s="868"/>
      <c r="M879" s="874"/>
      <c r="N879" s="868"/>
      <c r="O879" s="868"/>
      <c r="P879" s="868"/>
      <c r="Q879" s="1368"/>
      <c r="R879" s="798"/>
      <c r="S879" s="1365"/>
      <c r="T879" s="798"/>
      <c r="U879" s="1365"/>
      <c r="V879" s="798"/>
      <c r="W879" s="1365"/>
      <c r="X879" s="852"/>
      <c r="Y879" s="1365"/>
      <c r="Z879" s="1365"/>
      <c r="AA879" s="852"/>
      <c r="AB879" s="378">
        <v>2</v>
      </c>
      <c r="AC879" s="132" t="s">
        <v>2448</v>
      </c>
      <c r="AD879" s="132">
        <v>3</v>
      </c>
      <c r="AE879" s="132" t="s">
        <v>2167</v>
      </c>
      <c r="AF879" s="173" t="str">
        <f t="shared" si="103"/>
        <v>Probabilidad</v>
      </c>
      <c r="AG879" s="155" t="s">
        <v>216</v>
      </c>
      <c r="AH879" s="760">
        <f t="shared" si="104"/>
        <v>0.25</v>
      </c>
      <c r="AI879" s="155" t="s">
        <v>217</v>
      </c>
      <c r="AJ879" s="760">
        <f t="shared" si="105"/>
        <v>0.15</v>
      </c>
      <c r="AK879" s="149">
        <f t="shared" si="106"/>
        <v>0.4</v>
      </c>
      <c r="AL879" s="174">
        <f>IFERROR(IF(AND(AF878="Probabilidad",AF879="Probabilidad"),(AL878-(+AL878*AK879)),IF(AF879="Probabilidad",(S878-(+S878*AK879)),IF(AF879="Impacto",AL878,""))),"")</f>
        <v>0.48</v>
      </c>
      <c r="AM879" s="174">
        <f>IFERROR(IF(AND(AF878="Impacto",AF879="Impacto"),(AM878-(+AM878*AK879)),IF(AF879="Impacto",(Y878-(+Y878*AK879)),IF(AF879="Probabilidad",AM878,""))),"")</f>
        <v>0.44999999999999996</v>
      </c>
      <c r="AN879" s="155" t="s">
        <v>952</v>
      </c>
      <c r="AO879" s="155" t="s">
        <v>296</v>
      </c>
      <c r="AP879" s="155" t="s">
        <v>243</v>
      </c>
      <c r="AQ879" s="155" t="s">
        <v>221</v>
      </c>
      <c r="AR879" s="837"/>
      <c r="AS879" s="855"/>
      <c r="AT879" s="855"/>
      <c r="AU879" s="852"/>
      <c r="AV879" s="855"/>
      <c r="AW879" s="855"/>
      <c r="AX879" s="852"/>
      <c r="AY879" s="852"/>
      <c r="AZ879" s="852"/>
      <c r="BA879" s="798"/>
      <c r="BB879" s="130" t="s">
        <v>2461</v>
      </c>
      <c r="BC879" s="130" t="s">
        <v>2441</v>
      </c>
      <c r="BD879" s="150">
        <f t="shared" si="110"/>
        <v>1</v>
      </c>
      <c r="BE879" s="132"/>
      <c r="BF879" s="132">
        <v>1</v>
      </c>
      <c r="BG879" s="132"/>
      <c r="BH879" s="132"/>
      <c r="BI879" s="130" t="s">
        <v>2456</v>
      </c>
      <c r="BJ879" s="130" t="s">
        <v>2439</v>
      </c>
      <c r="BK879" s="130" t="s">
        <v>2971</v>
      </c>
      <c r="BL879" s="130" t="s">
        <v>232</v>
      </c>
      <c r="BM879" s="156"/>
      <c r="BN879" s="156"/>
      <c r="BO879" s="156"/>
      <c r="BP879" s="156"/>
      <c r="BQ879" s="383" t="str">
        <f t="shared" si="111"/>
        <v/>
      </c>
      <c r="BR879" s="782" t="str">
        <f t="shared" si="112"/>
        <v/>
      </c>
      <c r="BS879" s="819"/>
      <c r="BT879" s="868"/>
      <c r="BU879" s="868"/>
      <c r="BV879" s="868"/>
    </row>
    <row r="880" spans="1:74" ht="120" x14ac:dyDescent="0.25">
      <c r="A880" s="1370"/>
      <c r="B880" s="928"/>
      <c r="C880" s="1232"/>
      <c r="D880" s="828"/>
      <c r="E880" s="831"/>
      <c r="F880" s="834"/>
      <c r="G880" s="868"/>
      <c r="H880" s="837"/>
      <c r="I880" s="798"/>
      <c r="J880" s="840"/>
      <c r="K880" s="837"/>
      <c r="L880" s="868"/>
      <c r="M880" s="874"/>
      <c r="N880" s="868"/>
      <c r="O880" s="868"/>
      <c r="P880" s="868"/>
      <c r="Q880" s="1368"/>
      <c r="R880" s="798"/>
      <c r="S880" s="1365"/>
      <c r="T880" s="798"/>
      <c r="U880" s="1365"/>
      <c r="V880" s="798"/>
      <c r="W880" s="1365"/>
      <c r="X880" s="852"/>
      <c r="Y880" s="1365"/>
      <c r="Z880" s="1365"/>
      <c r="AA880" s="852"/>
      <c r="AB880" s="378">
        <v>3</v>
      </c>
      <c r="AC880" s="132" t="s">
        <v>1709</v>
      </c>
      <c r="AD880" s="132">
        <v>2</v>
      </c>
      <c r="AE880" s="132" t="s">
        <v>1620</v>
      </c>
      <c r="AF880" s="173" t="str">
        <f t="shared" si="103"/>
        <v>Probabilidad</v>
      </c>
      <c r="AG880" s="155" t="s">
        <v>216</v>
      </c>
      <c r="AH880" s="760">
        <f t="shared" si="104"/>
        <v>0.25</v>
      </c>
      <c r="AI880" s="155" t="s">
        <v>217</v>
      </c>
      <c r="AJ880" s="760">
        <f t="shared" si="105"/>
        <v>0.15</v>
      </c>
      <c r="AK880" s="149">
        <f t="shared" si="106"/>
        <v>0.4</v>
      </c>
      <c r="AL880" s="174">
        <f>IFERROR(IF(AND(AF879="Probabilidad",AF880="Probabilidad"),(AL879-(+AL879*AK880)),IF(AND(AF879="Impacto",AF880="Probabilidad"),(AL878-(+AL878*AK880)),IF(AF880="Impacto",AL879,""))),"")</f>
        <v>0.28799999999999998</v>
      </c>
      <c r="AM880" s="174">
        <f>IFERROR(IF(AND(AF879="Impacto",AF880="Impacto"),(AM879-(+AM879*AK880)),IF(AND(AF879="Probabilidad",AF880="Impacto"),(AM878-(+AM878*AK880)),IF(AF880="Probabilidad",AM879,""))),"")</f>
        <v>0.44999999999999996</v>
      </c>
      <c r="AN880" s="155" t="s">
        <v>952</v>
      </c>
      <c r="AO880" s="155" t="s">
        <v>247</v>
      </c>
      <c r="AP880" s="155" t="s">
        <v>243</v>
      </c>
      <c r="AQ880" s="155" t="s">
        <v>221</v>
      </c>
      <c r="AR880" s="837"/>
      <c r="AS880" s="855"/>
      <c r="AT880" s="855"/>
      <c r="AU880" s="852"/>
      <c r="AV880" s="855"/>
      <c r="AW880" s="855"/>
      <c r="AX880" s="852"/>
      <c r="AY880" s="852"/>
      <c r="AZ880" s="852"/>
      <c r="BA880" s="798"/>
      <c r="BB880" s="130" t="s">
        <v>2462</v>
      </c>
      <c r="BC880" s="130" t="s">
        <v>2463</v>
      </c>
      <c r="BD880" s="150">
        <f t="shared" si="110"/>
        <v>12</v>
      </c>
      <c r="BE880" s="132">
        <v>3</v>
      </c>
      <c r="BF880" s="132">
        <v>3</v>
      </c>
      <c r="BG880" s="132">
        <v>3</v>
      </c>
      <c r="BH880" s="132">
        <v>3</v>
      </c>
      <c r="BI880" s="130" t="s">
        <v>2456</v>
      </c>
      <c r="BJ880" s="130" t="s">
        <v>2439</v>
      </c>
      <c r="BK880" s="130" t="s">
        <v>2973</v>
      </c>
      <c r="BL880" s="130" t="s">
        <v>2974</v>
      </c>
      <c r="BM880" s="156">
        <v>3</v>
      </c>
      <c r="BN880" s="156"/>
      <c r="BO880" s="156"/>
      <c r="BP880" s="156"/>
      <c r="BQ880" s="383">
        <f t="shared" si="111"/>
        <v>3</v>
      </c>
      <c r="BR880" s="782">
        <f t="shared" si="112"/>
        <v>0.25</v>
      </c>
      <c r="BS880" s="819"/>
      <c r="BT880" s="868"/>
      <c r="BU880" s="868"/>
      <c r="BV880" s="868"/>
    </row>
    <row r="881" spans="1:74" ht="135.6" customHeight="1" x14ac:dyDescent="0.25">
      <c r="A881" s="1370"/>
      <c r="B881" s="928"/>
      <c r="C881" s="1232"/>
      <c r="D881" s="828"/>
      <c r="E881" s="831"/>
      <c r="F881" s="834"/>
      <c r="G881" s="868"/>
      <c r="H881" s="837"/>
      <c r="I881" s="798"/>
      <c r="J881" s="840"/>
      <c r="K881" s="837"/>
      <c r="L881" s="868"/>
      <c r="M881" s="874"/>
      <c r="N881" s="868"/>
      <c r="O881" s="868"/>
      <c r="P881" s="868"/>
      <c r="Q881" s="1368"/>
      <c r="R881" s="798"/>
      <c r="S881" s="1365"/>
      <c r="T881" s="798"/>
      <c r="U881" s="1365"/>
      <c r="V881" s="798"/>
      <c r="W881" s="1365"/>
      <c r="X881" s="852"/>
      <c r="Y881" s="1365"/>
      <c r="Z881" s="1365"/>
      <c r="AA881" s="852"/>
      <c r="AB881" s="378">
        <v>4</v>
      </c>
      <c r="AC881" s="132" t="s">
        <v>2464</v>
      </c>
      <c r="AD881" s="132">
        <v>1</v>
      </c>
      <c r="AE881" s="132" t="s">
        <v>1967</v>
      </c>
      <c r="AF881" s="173" t="str">
        <f t="shared" si="103"/>
        <v>Probabilidad</v>
      </c>
      <c r="AG881" s="155" t="s">
        <v>286</v>
      </c>
      <c r="AH881" s="760">
        <f t="shared" si="104"/>
        <v>0.15</v>
      </c>
      <c r="AI881" s="155" t="s">
        <v>217</v>
      </c>
      <c r="AJ881" s="760">
        <f t="shared" si="105"/>
        <v>0.15</v>
      </c>
      <c r="AK881" s="149">
        <f t="shared" si="106"/>
        <v>0.3</v>
      </c>
      <c r="AL881" s="174">
        <f>IFERROR(IF(AND(AF880="Probabilidad",AF881="Probabilidad"),(AL880-(+AL880*AK881)),IF(AND(AF880="Impacto",AF881="Probabilidad"),(AL879-(+AL879*AK881)),IF(AF881="Impacto",AL880,""))),"")</f>
        <v>0.2016</v>
      </c>
      <c r="AM881" s="174">
        <f>IFERROR(IF(AND(AF880="Impacto",AF881="Impacto"),(AM880-(+AM880*AK881)),IF(AND(AF880="Probabilidad",AF881="Impacto"),(AM879-(+AM879*AK881)),IF(AF881="Probabilidad",AM880,""))),"")</f>
        <v>0.44999999999999996</v>
      </c>
      <c r="AN881" s="155" t="s">
        <v>218</v>
      </c>
      <c r="AO881" s="155" t="s">
        <v>396</v>
      </c>
      <c r="AP881" s="155" t="s">
        <v>243</v>
      </c>
      <c r="AQ881" s="155" t="s">
        <v>221</v>
      </c>
      <c r="AR881" s="837"/>
      <c r="AS881" s="855"/>
      <c r="AT881" s="855"/>
      <c r="AU881" s="852"/>
      <c r="AV881" s="855"/>
      <c r="AW881" s="855"/>
      <c r="AX881" s="852"/>
      <c r="AY881" s="852"/>
      <c r="AZ881" s="852"/>
      <c r="BA881" s="798"/>
      <c r="BB881" s="130" t="s">
        <v>2465</v>
      </c>
      <c r="BC881" s="130" t="s">
        <v>2466</v>
      </c>
      <c r="BD881" s="150">
        <f t="shared" si="110"/>
        <v>1</v>
      </c>
      <c r="BE881" s="132"/>
      <c r="BF881" s="132">
        <v>1</v>
      </c>
      <c r="BG881" s="132"/>
      <c r="BH881" s="132"/>
      <c r="BI881" s="130" t="s">
        <v>2456</v>
      </c>
      <c r="BJ881" s="130" t="s">
        <v>2439</v>
      </c>
      <c r="BK881" s="130" t="s">
        <v>2971</v>
      </c>
      <c r="BL881" s="130" t="s">
        <v>232</v>
      </c>
      <c r="BM881" s="156"/>
      <c r="BN881" s="156"/>
      <c r="BO881" s="156"/>
      <c r="BP881" s="156"/>
      <c r="BQ881" s="383" t="str">
        <f t="shared" si="111"/>
        <v/>
      </c>
      <c r="BR881" s="782" t="str">
        <f t="shared" si="112"/>
        <v/>
      </c>
      <c r="BS881" s="819"/>
      <c r="BT881" s="868"/>
      <c r="BU881" s="868"/>
      <c r="BV881" s="868"/>
    </row>
    <row r="882" spans="1:74" ht="111.6" customHeight="1" x14ac:dyDescent="0.25">
      <c r="A882" s="1370"/>
      <c r="B882" s="928"/>
      <c r="C882" s="1232"/>
      <c r="D882" s="828"/>
      <c r="E882" s="831"/>
      <c r="F882" s="834"/>
      <c r="G882" s="868"/>
      <c r="H882" s="837"/>
      <c r="I882" s="798"/>
      <c r="J882" s="840"/>
      <c r="K882" s="837"/>
      <c r="L882" s="868"/>
      <c r="M882" s="874"/>
      <c r="N882" s="868"/>
      <c r="O882" s="868"/>
      <c r="P882" s="868"/>
      <c r="Q882" s="1368"/>
      <c r="R882" s="798"/>
      <c r="S882" s="1365"/>
      <c r="T882" s="798"/>
      <c r="U882" s="1365"/>
      <c r="V882" s="798"/>
      <c r="W882" s="1365"/>
      <c r="X882" s="852"/>
      <c r="Y882" s="1365"/>
      <c r="Z882" s="1365"/>
      <c r="AA882" s="852"/>
      <c r="AB882" s="378">
        <v>5</v>
      </c>
      <c r="AC882" s="132" t="s">
        <v>2467</v>
      </c>
      <c r="AD882" s="132">
        <v>3</v>
      </c>
      <c r="AE882" s="132" t="s">
        <v>2468</v>
      </c>
      <c r="AF882" s="173" t="str">
        <f t="shared" si="103"/>
        <v>Probabilidad</v>
      </c>
      <c r="AG882" s="155" t="s">
        <v>216</v>
      </c>
      <c r="AH882" s="760">
        <f t="shared" si="104"/>
        <v>0.25</v>
      </c>
      <c r="AI882" s="155" t="s">
        <v>217</v>
      </c>
      <c r="AJ882" s="760">
        <f t="shared" si="105"/>
        <v>0.15</v>
      </c>
      <c r="AK882" s="149">
        <f t="shared" si="106"/>
        <v>0.4</v>
      </c>
      <c r="AL882" s="174">
        <f>IFERROR(IF(AND(AF881="Probabilidad",AF882="Probabilidad"),(AL881-(+AL881*AK882)),IF(AND(AF881="Impacto",AF882="Probabilidad"),(AL880-(+AL880*AK882)),IF(AF882="Impacto",AL881,""))),"")</f>
        <v>0.12096</v>
      </c>
      <c r="AM882" s="174">
        <f>IFERROR(IF(AND(AF881="Impacto",AF882="Impacto"),(AM881-(+AM881*AK882)),IF(AND(AF881="Probabilidad",AF882="Impacto"),(AM880-(+AM880*AK882)),IF(AF882="Probabilidad",AM881,""))),"")</f>
        <v>0.44999999999999996</v>
      </c>
      <c r="AN882" s="155" t="s">
        <v>1286</v>
      </c>
      <c r="AO882" s="155" t="s">
        <v>242</v>
      </c>
      <c r="AP882" s="155" t="s">
        <v>243</v>
      </c>
      <c r="AQ882" s="155" t="s">
        <v>221</v>
      </c>
      <c r="AR882" s="837"/>
      <c r="AS882" s="855"/>
      <c r="AT882" s="855"/>
      <c r="AU882" s="852"/>
      <c r="AV882" s="855"/>
      <c r="AW882" s="855"/>
      <c r="AX882" s="852"/>
      <c r="AY882" s="852"/>
      <c r="AZ882" s="852"/>
      <c r="BA882" s="798"/>
      <c r="BB882" s="130"/>
      <c r="BC882" s="130"/>
      <c r="BD882" s="150" t="str">
        <f t="shared" si="110"/>
        <v/>
      </c>
      <c r="BE882" s="132"/>
      <c r="BF882" s="132"/>
      <c r="BG882" s="132"/>
      <c r="BH882" s="132"/>
      <c r="BI882" s="130"/>
      <c r="BJ882" s="130"/>
      <c r="BK882" s="130"/>
      <c r="BL882" s="130"/>
      <c r="BM882" s="156"/>
      <c r="BN882" s="156"/>
      <c r="BO882" s="156"/>
      <c r="BP882" s="156"/>
      <c r="BQ882" s="383" t="str">
        <f t="shared" si="111"/>
        <v/>
      </c>
      <c r="BR882" s="782" t="str">
        <f t="shared" si="112"/>
        <v/>
      </c>
      <c r="BS882" s="819"/>
      <c r="BT882" s="868"/>
      <c r="BU882" s="868"/>
      <c r="BV882" s="868"/>
    </row>
    <row r="883" spans="1:74" ht="15.75" thickBot="1" x14ac:dyDescent="0.3">
      <c r="A883" s="1370"/>
      <c r="B883" s="928"/>
      <c r="C883" s="1232"/>
      <c r="D883" s="829"/>
      <c r="E883" s="832"/>
      <c r="F883" s="835"/>
      <c r="G883" s="869"/>
      <c r="H883" s="838"/>
      <c r="I883" s="799"/>
      <c r="J883" s="841"/>
      <c r="K883" s="838"/>
      <c r="L883" s="869"/>
      <c r="M883" s="875"/>
      <c r="N883" s="869"/>
      <c r="O883" s="869"/>
      <c r="P883" s="869"/>
      <c r="Q883" s="1369"/>
      <c r="R883" s="799"/>
      <c r="S883" s="1366"/>
      <c r="T883" s="799"/>
      <c r="U883" s="1366"/>
      <c r="V883" s="799"/>
      <c r="W883" s="1366"/>
      <c r="X883" s="853"/>
      <c r="Y883" s="1366"/>
      <c r="Z883" s="1366"/>
      <c r="AA883" s="853"/>
      <c r="AB883" s="379">
        <v>6</v>
      </c>
      <c r="AC883" s="387"/>
      <c r="AD883" s="305"/>
      <c r="AE883" s="305"/>
      <c r="AF883" s="345" t="str">
        <f t="shared" si="103"/>
        <v/>
      </c>
      <c r="AG883" s="346"/>
      <c r="AH883" s="763" t="str">
        <f t="shared" si="104"/>
        <v/>
      </c>
      <c r="AI883" s="346"/>
      <c r="AJ883" s="763" t="str">
        <f t="shared" si="105"/>
        <v/>
      </c>
      <c r="AK883" s="166" t="str">
        <f t="shared" si="106"/>
        <v/>
      </c>
      <c r="AL883" s="174" t="str">
        <f>IFERROR(IF(AND(AF882="Probabilidad",AF883="Probabilidad"),(AL882-(+AL882*AK883)),IF(AND(AF882="Impacto",AF883="Probabilidad"),(AL881-(+AL881*AK883)),IF(AF883="Impacto",AL882,""))),"")</f>
        <v/>
      </c>
      <c r="AM883" s="174" t="str">
        <f>IFERROR(IF(AND(AF882="Impacto",AF883="Impacto"),(AM882-(+AM882*AK883)),IF(AND(AF882="Probabilidad",AF883="Impacto"),(AM881-(+AM881*AK883)),IF(AF883="Probabilidad",AM882,""))),"")</f>
        <v/>
      </c>
      <c r="AN883" s="52"/>
      <c r="AO883" s="52"/>
      <c r="AP883" s="52"/>
      <c r="AQ883" s="52"/>
      <c r="AR883" s="838"/>
      <c r="AS883" s="856"/>
      <c r="AT883" s="856"/>
      <c r="AU883" s="853"/>
      <c r="AV883" s="856"/>
      <c r="AW883" s="856"/>
      <c r="AX883" s="853"/>
      <c r="AY883" s="853"/>
      <c r="AZ883" s="853"/>
      <c r="BA883" s="799"/>
      <c r="BB883" s="167"/>
      <c r="BC883" s="167"/>
      <c r="BD883" s="161" t="str">
        <f t="shared" si="110"/>
        <v/>
      </c>
      <c r="BE883" s="305"/>
      <c r="BF883" s="305"/>
      <c r="BG883" s="305"/>
      <c r="BH883" s="305"/>
      <c r="BI883" s="167"/>
      <c r="BJ883" s="167"/>
      <c r="BK883" s="167"/>
      <c r="BL883" s="167"/>
      <c r="BM883" s="168"/>
      <c r="BN883" s="168"/>
      <c r="BO883" s="168"/>
      <c r="BP883" s="168"/>
      <c r="BQ883" s="385" t="str">
        <f t="shared" si="111"/>
        <v/>
      </c>
      <c r="BR883" s="783" t="str">
        <f t="shared" si="112"/>
        <v/>
      </c>
      <c r="BS883" s="820"/>
      <c r="BT883" s="869"/>
      <c r="BU883" s="869"/>
      <c r="BV883" s="869"/>
    </row>
    <row r="884" spans="1:74" ht="160.15" customHeight="1" x14ac:dyDescent="0.25">
      <c r="A884" s="1370"/>
      <c r="B884" s="928"/>
      <c r="C884" s="1232"/>
      <c r="D884" s="827" t="s">
        <v>1533</v>
      </c>
      <c r="E884" s="830" t="s">
        <v>1223</v>
      </c>
      <c r="F884" s="833">
        <v>5</v>
      </c>
      <c r="G884" s="867" t="s">
        <v>2469</v>
      </c>
      <c r="H884" s="836" t="s">
        <v>1375</v>
      </c>
      <c r="I884" s="797" t="s">
        <v>1347</v>
      </c>
      <c r="J884" s="839" t="s">
        <v>3116</v>
      </c>
      <c r="K884" s="836" t="s">
        <v>324</v>
      </c>
      <c r="L884" s="867" t="s">
        <v>1306</v>
      </c>
      <c r="M884" s="873" t="s">
        <v>1535</v>
      </c>
      <c r="N884" s="867" t="s">
        <v>2470</v>
      </c>
      <c r="O884" s="867" t="s">
        <v>2445</v>
      </c>
      <c r="P884" s="848" t="s">
        <v>609</v>
      </c>
      <c r="Q884" s="1367" t="s">
        <v>609</v>
      </c>
      <c r="R884" s="797" t="s">
        <v>272</v>
      </c>
      <c r="S884" s="1364">
        <f>IF(R884="Muy Alta",100%,IF(R884="Alta",80%,IF(R884="Media",60%,IF(R884="Baja",40%,IF(R884="Muy Baja",20%,"")))))</f>
        <v>0.2</v>
      </c>
      <c r="T884" s="797" t="s">
        <v>328</v>
      </c>
      <c r="U884" s="1364">
        <f>IF(T884="Catastrófico",100%,IF(T884="Mayor",80%,IF(T884="Moderado",60%,IF(T884="Menor",40%,IF(T884="Leve",20%,"")))))</f>
        <v>0.2</v>
      </c>
      <c r="V884" s="797" t="s">
        <v>424</v>
      </c>
      <c r="W884" s="1364">
        <f>IF(V884="Catastrófico",100%,IF(V884="Mayor",80%,IF(V884="Moderado",60%,IF(V884="Menor",40%,IF(V884="Leve",20%,"")))))</f>
        <v>0.8</v>
      </c>
      <c r="X884" s="851" t="str">
        <f>IF(Y884=100%,"Catastrófico",IF(Y884=80%,"Mayor",IF(Y884=60%,"Moderado",IF(Y884=40%,"Menor",IF(Y884=20%,"Leve","")))))</f>
        <v>Mayor</v>
      </c>
      <c r="Y884" s="1364">
        <f>IF(AND(U884="",W884=""),"",MAX(U884,W884))</f>
        <v>0.8</v>
      </c>
      <c r="Z884" s="1364" t="str">
        <f>CONCATENATE(R884,X884)</f>
        <v>Muy BajaMayor</v>
      </c>
      <c r="AA884" s="851" t="str">
        <f>IF(Z884="Muy AltaLeve","Alto",IF(Z884="Muy AltaMenor","Alto",IF(Z884="Muy AltaModerado","Alto",IF(Z884="Muy AltaMayor","Alto",IF(Z884="Muy AltaCatastrófico","Extremo",IF(Z884="AltaLeve","Moderado",IF(Z884="AltaMenor","Moderado",IF(Z884="AltaModerado","Alto",IF(Z884="AltaMayor","Alto",IF(Z884="AltaCatastrófico","Extremo",IF(Z884="MediaLeve","Moderado",IF(Z884="MediaMenor","Moderado",IF(Z884="MediaModerado","Moderado",IF(Z884="MediaMayor","Alto",IF(Z884="MediaCatastrófico","Extremo",IF(Z884="BajaLeve","Bajo",IF(Z884="BajaMenor","Moderado",IF(Z884="BajaModerado","Moderado",IF(Z884="BajaMayor","Alto",IF(Z884="BajaCatastrófico","Extremo",IF(Z884="Muy BajaLeve","Bajo",IF(Z884="Muy BajaMenor","Bajo",IF(Z884="Muy BajaModerado","Moderado",IF(Z884="Muy BajaMayor","Alto",IF(Z884="Muy BajaCatastrófico","Extremo","")))))))))))))))))))))))))</f>
        <v>Alto</v>
      </c>
      <c r="AB884" s="377">
        <v>1</v>
      </c>
      <c r="AC884" s="304" t="s">
        <v>2471</v>
      </c>
      <c r="AD884" s="304">
        <v>1</v>
      </c>
      <c r="AE884" s="304" t="s">
        <v>2472</v>
      </c>
      <c r="AF884" s="388" t="str">
        <f t="shared" si="103"/>
        <v>Probabilidad</v>
      </c>
      <c r="AG884" s="349" t="s">
        <v>216</v>
      </c>
      <c r="AH884" s="759">
        <f t="shared" si="104"/>
        <v>0.25</v>
      </c>
      <c r="AI884" s="349" t="s">
        <v>217</v>
      </c>
      <c r="AJ884" s="759">
        <f t="shared" si="105"/>
        <v>0.15</v>
      </c>
      <c r="AK884" s="102">
        <f t="shared" si="106"/>
        <v>0.4</v>
      </c>
      <c r="AL884" s="350">
        <f>IFERROR(IF(AF884="Probabilidad",(S884-(+S884*AK884)),IF(AF884="Impacto",S884,"")),"")</f>
        <v>0.12</v>
      </c>
      <c r="AM884" s="350">
        <f>IFERROR(IF(AF884="Impacto",(Y884-(+Y884*AK884)),IF(AF884="Probabilidad",Y884,"")),"")</f>
        <v>0.8</v>
      </c>
      <c r="AN884" s="51" t="s">
        <v>952</v>
      </c>
      <c r="AO884" s="51" t="s">
        <v>296</v>
      </c>
      <c r="AP884" s="51" t="s">
        <v>243</v>
      </c>
      <c r="AQ884" s="51" t="s">
        <v>221</v>
      </c>
      <c r="AR884" s="866" t="s">
        <v>2473</v>
      </c>
      <c r="AS884" s="854">
        <f>S884</f>
        <v>0.2</v>
      </c>
      <c r="AT884" s="854">
        <f>IF(AL884="","",MIN(AL884:AL889))</f>
        <v>8.3999999999999991E-2</v>
      </c>
      <c r="AU884" s="851" t="str">
        <f>IFERROR(IF(AT884="","",IF(AT884&lt;=0.2,"Muy Baja",IF(AT884&lt;=0.4,"Baja",IF(AT884&lt;=0.6,"Media",IF(AT884&lt;=0.8,"Alta","Muy Alta"))))),"")</f>
        <v>Muy Baja</v>
      </c>
      <c r="AV884" s="854">
        <f>Y884</f>
        <v>0.8</v>
      </c>
      <c r="AW884" s="854">
        <f>IF(AM884="","",MIN(AM884:AM889))</f>
        <v>0.8</v>
      </c>
      <c r="AX884" s="851" t="str">
        <f>IFERROR(IF(AW884="","",IF(AW884&lt;=0.2,"Leve",IF(AW884&lt;=0.4,"Menor",IF(AW884&lt;=0.6,"Moderado",IF(AW884&lt;=0.8,"Mayor","Catastrófico"))))),"")</f>
        <v>Mayor</v>
      </c>
      <c r="AY884" s="851" t="str">
        <f>AA884</f>
        <v>Alto</v>
      </c>
      <c r="AZ884" s="851" t="str">
        <f>IFERROR(IF(OR(AND(AU884="Muy Baja",AX884="Leve"),AND(AU884="Muy Baja",AX884="Menor"),AND(AU884="Baja",AX884="Leve")),"Bajo",IF(OR(AND(AU884="Muy baja",AX884="Moderado"),AND(AU884="Baja",AX884="Menor"),AND(AU884="Baja",AX884="Moderado"),AND(AU884="Media",AX884="Leve"),AND(AU884="Media",AX884="Menor"),AND(AU884="Media",AX884="Moderado"),AND(AU884="Alta",AX884="Leve"),AND(AU884="Alta",AX884="Menor")),"Moderado",IF(OR(AND(AU884="Muy Baja",AX884="Mayor"),AND(AU884="Baja",AX884="Mayor"),AND(AU884="Media",AX884="Mayor"),AND(AU884="Alta",AX884="Moderado"),AND(AU884="Alta",AX884="Mayor"),AND(AU884="Muy Alta",AX884="Leve"),AND(AU884="Muy Alta",AX884="Menor"),AND(AU884="Muy Alta",AX884="Moderado"),AND(AU884="Muy Alta",AX884="Mayor")),"Alto",IF(OR(AND(AU884="Muy Baja",AX884="Catastrófico"),AND(AU884="Baja",AX884="Catastrófico"),AND(AU884="Media",AX884="Catastrófico"),AND(AU884="Alta",AX884="Catastrófico"),AND(AU884="Muy Alta",AX884="Catastrófico")),"Extremo","")))),"")</f>
        <v>Alto</v>
      </c>
      <c r="BA884" s="797" t="s">
        <v>223</v>
      </c>
      <c r="BB884" s="218" t="s">
        <v>2474</v>
      </c>
      <c r="BC884" s="218" t="s">
        <v>2475</v>
      </c>
      <c r="BD884" s="310">
        <f t="shared" si="110"/>
        <v>1</v>
      </c>
      <c r="BE884" s="304">
        <v>1</v>
      </c>
      <c r="BF884" s="304"/>
      <c r="BG884" s="304"/>
      <c r="BH884" s="304"/>
      <c r="BI884" s="218" t="s">
        <v>2456</v>
      </c>
      <c r="BJ884" s="218" t="s">
        <v>2439</v>
      </c>
      <c r="BK884" s="218" t="s">
        <v>2975</v>
      </c>
      <c r="BL884" s="218" t="s">
        <v>2976</v>
      </c>
      <c r="BM884" s="219">
        <v>1</v>
      </c>
      <c r="BN884" s="219"/>
      <c r="BO884" s="219"/>
      <c r="BP884" s="219"/>
      <c r="BQ884" s="103">
        <f t="shared" si="111"/>
        <v>1</v>
      </c>
      <c r="BR884" s="781">
        <f t="shared" si="112"/>
        <v>1</v>
      </c>
      <c r="BS884" s="818" t="s">
        <v>609</v>
      </c>
      <c r="BT884" s="867" t="s">
        <v>231</v>
      </c>
      <c r="BU884" s="867" t="s">
        <v>231</v>
      </c>
      <c r="BV884" s="867" t="s">
        <v>231</v>
      </c>
    </row>
    <row r="885" spans="1:74" ht="120" x14ac:dyDescent="0.25">
      <c r="A885" s="1370"/>
      <c r="B885" s="928"/>
      <c r="C885" s="1232"/>
      <c r="D885" s="828"/>
      <c r="E885" s="831"/>
      <c r="F885" s="834"/>
      <c r="G885" s="868"/>
      <c r="H885" s="837"/>
      <c r="I885" s="798"/>
      <c r="J885" s="840"/>
      <c r="K885" s="837"/>
      <c r="L885" s="868"/>
      <c r="M885" s="874"/>
      <c r="N885" s="868"/>
      <c r="O885" s="868"/>
      <c r="P885" s="849"/>
      <c r="Q885" s="1368"/>
      <c r="R885" s="798"/>
      <c r="S885" s="1365"/>
      <c r="T885" s="798"/>
      <c r="U885" s="1365"/>
      <c r="V885" s="798"/>
      <c r="W885" s="1365"/>
      <c r="X885" s="852"/>
      <c r="Y885" s="1365"/>
      <c r="Z885" s="1365"/>
      <c r="AA885" s="852"/>
      <c r="AB885" s="378">
        <v>2</v>
      </c>
      <c r="AC885" s="132" t="s">
        <v>1709</v>
      </c>
      <c r="AD885" s="132">
        <v>2</v>
      </c>
      <c r="AE885" s="132" t="s">
        <v>1620</v>
      </c>
      <c r="AF885" s="173" t="str">
        <f t="shared" si="103"/>
        <v>Probabilidad</v>
      </c>
      <c r="AG885" s="155" t="s">
        <v>286</v>
      </c>
      <c r="AH885" s="760">
        <f t="shared" si="104"/>
        <v>0.15</v>
      </c>
      <c r="AI885" s="155" t="s">
        <v>217</v>
      </c>
      <c r="AJ885" s="760">
        <f t="shared" si="105"/>
        <v>0.15</v>
      </c>
      <c r="AK885" s="149">
        <f t="shared" si="106"/>
        <v>0.3</v>
      </c>
      <c r="AL885" s="174">
        <f>IFERROR(IF(AND(AF884="Probabilidad",AF885="Probabilidad"),(AL884-(+AL884*AK885)),IF(AF885="Probabilidad",(S884-(+S884*AK885)),IF(AF885="Impacto",AL884,""))),"")</f>
        <v>8.3999999999999991E-2</v>
      </c>
      <c r="AM885" s="174">
        <f>IFERROR(IF(AND(AF884="Impacto",AF885="Impacto"),(AM884-(+AM884*AK885)),IF(AF885="Impacto",(Y884-(+Y884*AK885)),IF(AF885="Probabilidad",AM884,""))),"")</f>
        <v>0.8</v>
      </c>
      <c r="AN885" s="155" t="s">
        <v>952</v>
      </c>
      <c r="AO885" s="155" t="s">
        <v>247</v>
      </c>
      <c r="AP885" s="155" t="s">
        <v>243</v>
      </c>
      <c r="AQ885" s="155" t="s">
        <v>221</v>
      </c>
      <c r="AR885" s="837"/>
      <c r="AS885" s="855"/>
      <c r="AT885" s="855"/>
      <c r="AU885" s="852"/>
      <c r="AV885" s="855"/>
      <c r="AW885" s="855"/>
      <c r="AX885" s="852"/>
      <c r="AY885" s="852"/>
      <c r="AZ885" s="852"/>
      <c r="BA885" s="798"/>
      <c r="BB885" s="130" t="s">
        <v>2476</v>
      </c>
      <c r="BC885" s="130" t="s">
        <v>2441</v>
      </c>
      <c r="BD885" s="150">
        <f t="shared" si="110"/>
        <v>1</v>
      </c>
      <c r="BE885" s="132"/>
      <c r="BF885" s="132">
        <v>1</v>
      </c>
      <c r="BG885" s="132"/>
      <c r="BH885" s="132"/>
      <c r="BI885" s="130" t="s">
        <v>2456</v>
      </c>
      <c r="BJ885" s="130" t="s">
        <v>2439</v>
      </c>
      <c r="BK885" s="130" t="s">
        <v>2971</v>
      </c>
      <c r="BL885" s="130" t="s">
        <v>232</v>
      </c>
      <c r="BM885" s="156"/>
      <c r="BN885" s="156"/>
      <c r="BO885" s="156"/>
      <c r="BP885" s="156"/>
      <c r="BQ885" s="383" t="str">
        <f t="shared" si="111"/>
        <v/>
      </c>
      <c r="BR885" s="782" t="str">
        <f t="shared" si="112"/>
        <v/>
      </c>
      <c r="BS885" s="819"/>
      <c r="BT885" s="868"/>
      <c r="BU885" s="868"/>
      <c r="BV885" s="868"/>
    </row>
    <row r="886" spans="1:74" x14ac:dyDescent="0.25">
      <c r="A886" s="1370"/>
      <c r="B886" s="928"/>
      <c r="C886" s="1232"/>
      <c r="D886" s="828"/>
      <c r="E886" s="831"/>
      <c r="F886" s="834"/>
      <c r="G886" s="868"/>
      <c r="H886" s="837"/>
      <c r="I886" s="798"/>
      <c r="J886" s="840"/>
      <c r="K886" s="837"/>
      <c r="L886" s="868"/>
      <c r="M886" s="874"/>
      <c r="N886" s="868"/>
      <c r="O886" s="868"/>
      <c r="P886" s="849"/>
      <c r="Q886" s="1368"/>
      <c r="R886" s="798"/>
      <c r="S886" s="1365"/>
      <c r="T886" s="798"/>
      <c r="U886" s="1365"/>
      <c r="V886" s="798"/>
      <c r="W886" s="1365"/>
      <c r="X886" s="852"/>
      <c r="Y886" s="1365"/>
      <c r="Z886" s="1365"/>
      <c r="AA886" s="852"/>
      <c r="AB886" s="378">
        <v>3</v>
      </c>
      <c r="AC886" s="132"/>
      <c r="AD886" s="132"/>
      <c r="AE886" s="132"/>
      <c r="AF886" s="173" t="str">
        <f t="shared" si="103"/>
        <v/>
      </c>
      <c r="AG886" s="155"/>
      <c r="AH886" s="760" t="str">
        <f t="shared" si="104"/>
        <v/>
      </c>
      <c r="AI886" s="155"/>
      <c r="AJ886" s="760" t="str">
        <f t="shared" si="105"/>
        <v/>
      </c>
      <c r="AK886" s="149" t="str">
        <f t="shared" si="106"/>
        <v/>
      </c>
      <c r="AL886" s="174" t="str">
        <f>IFERROR(IF(AND(AF885="Probabilidad",AF886="Probabilidad"),(AL885-(+AL885*AK886)),IF(AND(AF885="Impacto",AF886="Probabilidad"),(AL884-(+AL884*AK886)),IF(AF886="Impacto",AL885,""))),"")</f>
        <v/>
      </c>
      <c r="AM886" s="174" t="str">
        <f>IFERROR(IF(AND(AF885="Impacto",AF886="Impacto"),(AM885-(+AM885*AK886)),IF(AND(AF885="Probabilidad",AF886="Impacto"),(AM884-(+AM884*AK886)),IF(AF886="Probabilidad",AM885,""))),"")</f>
        <v/>
      </c>
      <c r="AN886" s="155"/>
      <c r="AO886" s="155"/>
      <c r="AP886" s="155"/>
      <c r="AQ886" s="155"/>
      <c r="AR886" s="837"/>
      <c r="AS886" s="855"/>
      <c r="AT886" s="855"/>
      <c r="AU886" s="852"/>
      <c r="AV886" s="855"/>
      <c r="AW886" s="855"/>
      <c r="AX886" s="852"/>
      <c r="AY886" s="852"/>
      <c r="AZ886" s="852"/>
      <c r="BA886" s="798"/>
      <c r="BB886" s="130"/>
      <c r="BC886" s="130"/>
      <c r="BD886" s="150" t="str">
        <f t="shared" si="110"/>
        <v/>
      </c>
      <c r="BE886" s="132"/>
      <c r="BF886" s="132"/>
      <c r="BG886" s="132"/>
      <c r="BH886" s="132"/>
      <c r="BI886" s="130"/>
      <c r="BJ886" s="130"/>
      <c r="BK886" s="130"/>
      <c r="BL886" s="130"/>
      <c r="BM886" s="156"/>
      <c r="BN886" s="156"/>
      <c r="BO886" s="156"/>
      <c r="BP886" s="156"/>
      <c r="BQ886" s="383" t="str">
        <f t="shared" si="111"/>
        <v/>
      </c>
      <c r="BR886" s="782" t="str">
        <f t="shared" si="112"/>
        <v/>
      </c>
      <c r="BS886" s="819"/>
      <c r="BT886" s="868"/>
      <c r="BU886" s="868"/>
      <c r="BV886" s="868"/>
    </row>
    <row r="887" spans="1:74" x14ac:dyDescent="0.25">
      <c r="A887" s="1370"/>
      <c r="B887" s="928"/>
      <c r="C887" s="1232"/>
      <c r="D887" s="828"/>
      <c r="E887" s="831"/>
      <c r="F887" s="834"/>
      <c r="G887" s="868"/>
      <c r="H887" s="837"/>
      <c r="I887" s="798"/>
      <c r="J887" s="840"/>
      <c r="K887" s="837"/>
      <c r="L887" s="868"/>
      <c r="M887" s="874"/>
      <c r="N887" s="868"/>
      <c r="O887" s="868"/>
      <c r="P887" s="849"/>
      <c r="Q887" s="1368"/>
      <c r="R887" s="798"/>
      <c r="S887" s="1365"/>
      <c r="T887" s="798"/>
      <c r="U887" s="1365"/>
      <c r="V887" s="798"/>
      <c r="W887" s="1365"/>
      <c r="X887" s="852"/>
      <c r="Y887" s="1365"/>
      <c r="Z887" s="1365"/>
      <c r="AA887" s="852"/>
      <c r="AB887" s="378">
        <v>4</v>
      </c>
      <c r="AC887" s="132"/>
      <c r="AD887" s="132"/>
      <c r="AE887" s="132"/>
      <c r="AF887" s="173" t="str">
        <f t="shared" si="103"/>
        <v/>
      </c>
      <c r="AG887" s="155"/>
      <c r="AH887" s="760" t="str">
        <f t="shared" si="104"/>
        <v/>
      </c>
      <c r="AI887" s="155"/>
      <c r="AJ887" s="760" t="str">
        <f t="shared" si="105"/>
        <v/>
      </c>
      <c r="AK887" s="149" t="str">
        <f t="shared" si="106"/>
        <v/>
      </c>
      <c r="AL887" s="174" t="str">
        <f>IFERROR(IF(AND(AF886="Probabilidad",AF887="Probabilidad"),(AL886-(+AL886*AK887)),IF(AND(AF886="Impacto",AF887="Probabilidad"),(AL885-(+AL885*AK887)),IF(AF887="Impacto",AL886,""))),"")</f>
        <v/>
      </c>
      <c r="AM887" s="174" t="str">
        <f>IFERROR(IF(AND(AF886="Impacto",AF887="Impacto"),(AM886-(+AM886*AK887)),IF(AND(AF886="Probabilidad",AF887="Impacto"),(AM885-(+AM885*AK887)),IF(AF887="Probabilidad",AM886,""))),"")</f>
        <v/>
      </c>
      <c r="AN887" s="155"/>
      <c r="AO887" s="155"/>
      <c r="AP887" s="155"/>
      <c r="AQ887" s="155"/>
      <c r="AR887" s="837"/>
      <c r="AS887" s="855"/>
      <c r="AT887" s="855"/>
      <c r="AU887" s="852"/>
      <c r="AV887" s="855"/>
      <c r="AW887" s="855"/>
      <c r="AX887" s="852"/>
      <c r="AY887" s="852"/>
      <c r="AZ887" s="852"/>
      <c r="BA887" s="798"/>
      <c r="BB887" s="130"/>
      <c r="BC887" s="130"/>
      <c r="BD887" s="150" t="str">
        <f t="shared" si="110"/>
        <v/>
      </c>
      <c r="BE887" s="132"/>
      <c r="BF887" s="132"/>
      <c r="BG887" s="132"/>
      <c r="BH887" s="132"/>
      <c r="BI887" s="130"/>
      <c r="BJ887" s="130"/>
      <c r="BK887" s="130"/>
      <c r="BL887" s="130"/>
      <c r="BM887" s="156"/>
      <c r="BN887" s="156"/>
      <c r="BO887" s="156"/>
      <c r="BP887" s="156"/>
      <c r="BQ887" s="383" t="str">
        <f t="shared" si="111"/>
        <v/>
      </c>
      <c r="BR887" s="782" t="str">
        <f t="shared" si="112"/>
        <v/>
      </c>
      <c r="BS887" s="819"/>
      <c r="BT887" s="868"/>
      <c r="BU887" s="868"/>
      <c r="BV887" s="868"/>
    </row>
    <row r="888" spans="1:74" x14ac:dyDescent="0.25">
      <c r="A888" s="1370"/>
      <c r="B888" s="928"/>
      <c r="C888" s="1232"/>
      <c r="D888" s="828"/>
      <c r="E888" s="831"/>
      <c r="F888" s="834"/>
      <c r="G888" s="868"/>
      <c r="H888" s="837"/>
      <c r="I888" s="798"/>
      <c r="J888" s="840"/>
      <c r="K888" s="837"/>
      <c r="L888" s="868"/>
      <c r="M888" s="874"/>
      <c r="N888" s="868"/>
      <c r="O888" s="868"/>
      <c r="P888" s="849"/>
      <c r="Q888" s="1368"/>
      <c r="R888" s="798"/>
      <c r="S888" s="1365"/>
      <c r="T888" s="798"/>
      <c r="U888" s="1365"/>
      <c r="V888" s="798"/>
      <c r="W888" s="1365"/>
      <c r="X888" s="852"/>
      <c r="Y888" s="1365"/>
      <c r="Z888" s="1365"/>
      <c r="AA888" s="852"/>
      <c r="AB888" s="378">
        <v>5</v>
      </c>
      <c r="AC888" s="132"/>
      <c r="AD888" s="132"/>
      <c r="AE888" s="132"/>
      <c r="AF888" s="173" t="str">
        <f t="shared" ref="AF888:AF917" si="113">IF(OR(AG888="Preventivo",AG888="Detectivo"),"Probabilidad",IF(AG888="Correctivo","Impacto",""))</f>
        <v/>
      </c>
      <c r="AG888" s="155"/>
      <c r="AH888" s="760" t="str">
        <f t="shared" ref="AH888:AH917" si="114">IF(AG888="","",IF(AG888="Preventivo",25%,IF(AG888="Detectivo",15%,IF(AG888="Correctivo",10%))))</f>
        <v/>
      </c>
      <c r="AI888" s="155"/>
      <c r="AJ888" s="760" t="str">
        <f t="shared" ref="AJ888:AJ951" si="115">IF(AI888="Automático",25%,IF(AI888="Manual",15%,""))</f>
        <v/>
      </c>
      <c r="AK888" s="149" t="str">
        <f t="shared" ref="AK888:AK951" si="116">IF(OR(AH888="",AJ888=""),"",AH888+AJ888)</f>
        <v/>
      </c>
      <c r="AL888" s="174" t="str">
        <f>IFERROR(IF(AND(AF887="Probabilidad",AF888="Probabilidad"),(AL887-(+AL887*AK888)),IF(AND(AF887="Impacto",AF888="Probabilidad"),(AL886-(+AL886*AK888)),IF(AF888="Impacto",AL887,""))),"")</f>
        <v/>
      </c>
      <c r="AM888" s="174" t="str">
        <f>IFERROR(IF(AND(AF887="Impacto",AF888="Impacto"),(AM887-(+AM887*AK888)),IF(AND(AF887="Probabilidad",AF888="Impacto"),(AM886-(+AM886*AK888)),IF(AF888="Probabilidad",AM887,""))),"")</f>
        <v/>
      </c>
      <c r="AN888" s="155"/>
      <c r="AO888" s="155"/>
      <c r="AP888" s="155"/>
      <c r="AQ888" s="155"/>
      <c r="AR888" s="837"/>
      <c r="AS888" s="855"/>
      <c r="AT888" s="855"/>
      <c r="AU888" s="852"/>
      <c r="AV888" s="855"/>
      <c r="AW888" s="855"/>
      <c r="AX888" s="852"/>
      <c r="AY888" s="852"/>
      <c r="AZ888" s="852"/>
      <c r="BA888" s="798"/>
      <c r="BB888" s="130"/>
      <c r="BC888" s="130"/>
      <c r="BD888" s="150" t="str">
        <f t="shared" si="110"/>
        <v/>
      </c>
      <c r="BE888" s="132"/>
      <c r="BF888" s="132"/>
      <c r="BG888" s="132"/>
      <c r="BH888" s="132"/>
      <c r="BI888" s="130"/>
      <c r="BJ888" s="130"/>
      <c r="BK888" s="130"/>
      <c r="BL888" s="130"/>
      <c r="BM888" s="156"/>
      <c r="BN888" s="156"/>
      <c r="BO888" s="156"/>
      <c r="BP888" s="156"/>
      <c r="BQ888" s="383" t="str">
        <f t="shared" si="111"/>
        <v/>
      </c>
      <c r="BR888" s="782" t="str">
        <f t="shared" si="112"/>
        <v/>
      </c>
      <c r="BS888" s="819"/>
      <c r="BT888" s="868"/>
      <c r="BU888" s="868"/>
      <c r="BV888" s="868"/>
    </row>
    <row r="889" spans="1:74" ht="15.75" thickBot="1" x14ac:dyDescent="0.3">
      <c r="A889" s="1370"/>
      <c r="B889" s="928"/>
      <c r="C889" s="1232"/>
      <c r="D889" s="829"/>
      <c r="E889" s="832"/>
      <c r="F889" s="835"/>
      <c r="G889" s="869"/>
      <c r="H889" s="838"/>
      <c r="I889" s="799"/>
      <c r="J889" s="841"/>
      <c r="K889" s="838"/>
      <c r="L889" s="869"/>
      <c r="M889" s="875"/>
      <c r="N889" s="869"/>
      <c r="O889" s="869"/>
      <c r="P889" s="850"/>
      <c r="Q889" s="1369"/>
      <c r="R889" s="799"/>
      <c r="S889" s="1366"/>
      <c r="T889" s="799"/>
      <c r="U889" s="1366"/>
      <c r="V889" s="799"/>
      <c r="W889" s="1366"/>
      <c r="X889" s="853"/>
      <c r="Y889" s="1366"/>
      <c r="Z889" s="1366"/>
      <c r="AA889" s="853"/>
      <c r="AB889" s="379">
        <v>6</v>
      </c>
      <c r="AC889" s="305"/>
      <c r="AD889" s="305"/>
      <c r="AE889" s="305"/>
      <c r="AF889" s="384" t="str">
        <f t="shared" si="113"/>
        <v/>
      </c>
      <c r="AG889" s="389"/>
      <c r="AH889" s="763" t="str">
        <f t="shared" si="114"/>
        <v/>
      </c>
      <c r="AI889" s="389"/>
      <c r="AJ889" s="763" t="str">
        <f t="shared" si="115"/>
        <v/>
      </c>
      <c r="AK889" s="166" t="str">
        <f t="shared" si="116"/>
        <v/>
      </c>
      <c r="AL889" s="174" t="str">
        <f>IFERROR(IF(AND(AF888="Probabilidad",AF889="Probabilidad"),(AL888-(+AL888*AK889)),IF(AND(AF888="Impacto",AF889="Probabilidad"),(AL887-(+AL887*AK889)),IF(AF889="Impacto",AL888,""))),"")</f>
        <v/>
      </c>
      <c r="AM889" s="174" t="str">
        <f>IFERROR(IF(AND(AF888="Impacto",AF889="Impacto"),(AM888-(+AM888*AK889)),IF(AND(AF888="Probabilidad",AF889="Impacto"),(AM887-(+AM887*AK889)),IF(AF889="Probabilidad",AM888,""))),"")</f>
        <v/>
      </c>
      <c r="AN889" s="52"/>
      <c r="AO889" s="52"/>
      <c r="AP889" s="52"/>
      <c r="AQ889" s="52"/>
      <c r="AR889" s="838"/>
      <c r="AS889" s="856"/>
      <c r="AT889" s="856"/>
      <c r="AU889" s="853"/>
      <c r="AV889" s="856"/>
      <c r="AW889" s="856"/>
      <c r="AX889" s="853"/>
      <c r="AY889" s="853"/>
      <c r="AZ889" s="853"/>
      <c r="BA889" s="799"/>
      <c r="BB889" s="167"/>
      <c r="BC889" s="167"/>
      <c r="BD889" s="161" t="str">
        <f t="shared" si="110"/>
        <v/>
      </c>
      <c r="BE889" s="305"/>
      <c r="BF889" s="305"/>
      <c r="BG889" s="305"/>
      <c r="BH889" s="305"/>
      <c r="BI889" s="167"/>
      <c r="BJ889" s="167"/>
      <c r="BK889" s="167"/>
      <c r="BL889" s="167"/>
      <c r="BM889" s="168"/>
      <c r="BN889" s="168"/>
      <c r="BO889" s="168"/>
      <c r="BP889" s="168"/>
      <c r="BQ889" s="385" t="str">
        <f t="shared" si="111"/>
        <v/>
      </c>
      <c r="BR889" s="783" t="str">
        <f t="shared" si="112"/>
        <v/>
      </c>
      <c r="BS889" s="820"/>
      <c r="BT889" s="869"/>
      <c r="BU889" s="869"/>
      <c r="BV889" s="869"/>
    </row>
    <row r="890" spans="1:74" ht="160.15" customHeight="1" x14ac:dyDescent="0.25">
      <c r="A890" s="1370"/>
      <c r="B890" s="928"/>
      <c r="C890" s="1232"/>
      <c r="D890" s="827" t="s">
        <v>1533</v>
      </c>
      <c r="E890" s="830" t="s">
        <v>1223</v>
      </c>
      <c r="F890" s="833">
        <v>6</v>
      </c>
      <c r="G890" s="867" t="s">
        <v>2469</v>
      </c>
      <c r="H890" s="836" t="s">
        <v>1375</v>
      </c>
      <c r="I890" s="797" t="s">
        <v>1344</v>
      </c>
      <c r="J890" s="839" t="s">
        <v>3117</v>
      </c>
      <c r="K890" s="836" t="s">
        <v>324</v>
      </c>
      <c r="L890" s="867" t="s">
        <v>1306</v>
      </c>
      <c r="M890" s="873" t="s">
        <v>1535</v>
      </c>
      <c r="N890" s="867" t="s">
        <v>2477</v>
      </c>
      <c r="O890" s="867" t="s">
        <v>2478</v>
      </c>
      <c r="P890" s="867" t="s">
        <v>609</v>
      </c>
      <c r="Q890" s="879" t="s">
        <v>609</v>
      </c>
      <c r="R890" s="797" t="s">
        <v>272</v>
      </c>
      <c r="S890" s="1364">
        <f>IF(R890="Muy Alta",100%,IF(R890="Alta",80%,IF(R890="Media",60%,IF(R890="Baja",40%,IF(R890="Muy Baja",20%,"")))))</f>
        <v>0.2</v>
      </c>
      <c r="T890" s="797" t="s">
        <v>328</v>
      </c>
      <c r="U890" s="1364">
        <f>IF(T890="Catastrófico",100%,IF(T890="Mayor",80%,IF(T890="Moderado",60%,IF(T890="Menor",40%,IF(T890="Leve",20%,"")))))</f>
        <v>0.2</v>
      </c>
      <c r="V890" s="797" t="s">
        <v>253</v>
      </c>
      <c r="W890" s="1364">
        <f>IF(V890="Catastrófico",100%,IF(V890="Mayor",80%,IF(V890="Moderado",60%,IF(V890="Menor",40%,IF(V890="Leve",20%,"")))))</f>
        <v>0.4</v>
      </c>
      <c r="X890" s="851" t="str">
        <f>IF(Y890=100%,"Catastrófico",IF(Y890=80%,"Mayor",IF(Y890=60%,"Moderado",IF(Y890=40%,"Menor",IF(Y890=20%,"Leve","")))))</f>
        <v>Menor</v>
      </c>
      <c r="Y890" s="1364">
        <f>IF(AND(U890="",W890=""),"",MAX(U890,W890))</f>
        <v>0.4</v>
      </c>
      <c r="Z890" s="1364" t="str">
        <f>CONCATENATE(R890,X890)</f>
        <v>Muy BajaMenor</v>
      </c>
      <c r="AA890" s="851" t="str">
        <f>IF(Z890="Muy AltaLeve","Alto",IF(Z890="Muy AltaMenor","Alto",IF(Z890="Muy AltaModerado","Alto",IF(Z890="Muy AltaMayor","Alto",IF(Z890="Muy AltaCatastrófico","Extremo",IF(Z890="AltaLeve","Moderado",IF(Z890="AltaMenor","Moderado",IF(Z890="AltaModerado","Alto",IF(Z890="AltaMayor","Alto",IF(Z890="AltaCatastrófico","Extremo",IF(Z890="MediaLeve","Moderado",IF(Z890="MediaMenor","Moderado",IF(Z890="MediaModerado","Moderado",IF(Z890="MediaMayor","Alto",IF(Z890="MediaCatastrófico","Extremo",IF(Z890="BajaLeve","Bajo",IF(Z890="BajaMenor","Moderado",IF(Z890="BajaModerado","Moderado",IF(Z890="BajaMayor","Alto",IF(Z890="BajaCatastrófico","Extremo",IF(Z890="Muy BajaLeve","Bajo",IF(Z890="Muy BajaMenor","Bajo",IF(Z890="Muy BajaModerado","Moderado",IF(Z890="Muy BajaMayor","Alto",IF(Z890="Muy BajaCatastrófico","Extremo","")))))))))))))))))))))))))</f>
        <v>Bajo</v>
      </c>
      <c r="AB890" s="377">
        <v>1</v>
      </c>
      <c r="AC890" s="304" t="s">
        <v>2479</v>
      </c>
      <c r="AD890" s="304">
        <v>2.2999999999999998</v>
      </c>
      <c r="AE890" s="304" t="s">
        <v>2480</v>
      </c>
      <c r="AF890" s="348" t="str">
        <f t="shared" si="113"/>
        <v>Probabilidad</v>
      </c>
      <c r="AG890" s="349" t="s">
        <v>216</v>
      </c>
      <c r="AH890" s="759">
        <f t="shared" si="114"/>
        <v>0.25</v>
      </c>
      <c r="AI890" s="349" t="s">
        <v>217</v>
      </c>
      <c r="AJ890" s="759">
        <f t="shared" si="115"/>
        <v>0.15</v>
      </c>
      <c r="AK890" s="102">
        <f t="shared" si="116"/>
        <v>0.4</v>
      </c>
      <c r="AL890" s="350">
        <f>IFERROR(IF(AF890="Probabilidad",(S890-(+S890*AK890)),IF(AF890="Impacto",S890,"")),"")</f>
        <v>0.12</v>
      </c>
      <c r="AM890" s="350">
        <f>IFERROR(IF(AF890="Impacto",(Y890-(+Y890*AK890)),IF(AF890="Probabilidad",Y890,"")),"")</f>
        <v>0.4</v>
      </c>
      <c r="AN890" s="51" t="s">
        <v>952</v>
      </c>
      <c r="AO890" s="51" t="s">
        <v>296</v>
      </c>
      <c r="AP890" s="51" t="s">
        <v>243</v>
      </c>
      <c r="AQ890" s="51" t="s">
        <v>221</v>
      </c>
      <c r="AR890" s="866" t="s">
        <v>2409</v>
      </c>
      <c r="AS890" s="854">
        <f>S890</f>
        <v>0.2</v>
      </c>
      <c r="AT890" s="854">
        <f>IF(AL890="","",MIN(AL890:AL895))</f>
        <v>5.04E-2</v>
      </c>
      <c r="AU890" s="851" t="str">
        <f>IFERROR(IF(AT890="","",IF(AT890&lt;=0.2,"Muy Baja",IF(AT890&lt;=0.4,"Baja",IF(AT890&lt;=0.6,"Media",IF(AT890&lt;=0.8,"Alta","Muy Alta"))))),"")</f>
        <v>Muy Baja</v>
      </c>
      <c r="AV890" s="854">
        <f>Y890</f>
        <v>0.4</v>
      </c>
      <c r="AW890" s="854">
        <f>IF(AM890="","",MIN(AM890:AM895))</f>
        <v>0.4</v>
      </c>
      <c r="AX890" s="851" t="str">
        <f>IFERROR(IF(AW890="","",IF(AW890&lt;=0.2,"Leve",IF(AW890&lt;=0.4,"Menor",IF(AW890&lt;=0.6,"Moderado",IF(AW890&lt;=0.8,"Mayor","Catastrófico"))))),"")</f>
        <v>Menor</v>
      </c>
      <c r="AY890" s="851" t="str">
        <f>AA890</f>
        <v>Bajo</v>
      </c>
      <c r="AZ890" s="851" t="str">
        <f>IFERROR(IF(OR(AND(AU890="Muy Baja",AX890="Leve"),AND(AU890="Muy Baja",AX890="Menor"),AND(AU890="Baja",AX890="Leve")),"Bajo",IF(OR(AND(AU890="Muy baja",AX890="Moderado"),AND(AU890="Baja",AX890="Menor"),AND(AU890="Baja",AX890="Moderado"),AND(AU890="Media",AX890="Leve"),AND(AU890="Media",AX890="Menor"),AND(AU890="Media",AX890="Moderado"),AND(AU890="Alta",AX890="Leve"),AND(AU890="Alta",AX890="Menor")),"Moderado",IF(OR(AND(AU890="Muy Baja",AX890="Mayor"),AND(AU890="Baja",AX890="Mayor"),AND(AU890="Media",AX890="Mayor"),AND(AU890="Alta",AX890="Moderado"),AND(AU890="Alta",AX890="Mayor"),AND(AU890="Muy Alta",AX890="Leve"),AND(AU890="Muy Alta",AX890="Menor"),AND(AU890="Muy Alta",AX890="Moderado"),AND(AU890="Muy Alta",AX890="Mayor")),"Alto",IF(OR(AND(AU890="Muy Baja",AX890="Catastrófico"),AND(AU890="Baja",AX890="Catastrófico"),AND(AU890="Media",AX890="Catastrófico"),AND(AU890="Alta",AX890="Catastrófico"),AND(AU890="Muy Alta",AX890="Catastrófico")),"Extremo","")))),"")</f>
        <v>Bajo</v>
      </c>
      <c r="BA890" s="797" t="s">
        <v>257</v>
      </c>
      <c r="BB890" s="218"/>
      <c r="BC890" s="218"/>
      <c r="BD890" s="310" t="str">
        <f t="shared" si="110"/>
        <v/>
      </c>
      <c r="BE890" s="304"/>
      <c r="BF890" s="304"/>
      <c r="BG890" s="304"/>
      <c r="BH890" s="304"/>
      <c r="BI890" s="218"/>
      <c r="BJ890" s="218"/>
      <c r="BK890" s="218"/>
      <c r="BL890" s="218"/>
      <c r="BM890" s="219"/>
      <c r="BN890" s="219"/>
      <c r="BO890" s="219"/>
      <c r="BP890" s="219"/>
      <c r="BQ890" s="103" t="str">
        <f t="shared" si="111"/>
        <v/>
      </c>
      <c r="BR890" s="781" t="str">
        <f t="shared" si="112"/>
        <v/>
      </c>
      <c r="BS890" s="818" t="s">
        <v>609</v>
      </c>
      <c r="BT890" s="867" t="s">
        <v>231</v>
      </c>
      <c r="BU890" s="867" t="s">
        <v>231</v>
      </c>
      <c r="BV890" s="867" t="s">
        <v>231</v>
      </c>
    </row>
    <row r="891" spans="1:74" ht="160.15" customHeight="1" x14ac:dyDescent="0.25">
      <c r="A891" s="1370"/>
      <c r="B891" s="928"/>
      <c r="C891" s="1232"/>
      <c r="D891" s="828"/>
      <c r="E891" s="831"/>
      <c r="F891" s="834"/>
      <c r="G891" s="868"/>
      <c r="H891" s="837"/>
      <c r="I891" s="798"/>
      <c r="J891" s="840"/>
      <c r="K891" s="837"/>
      <c r="L891" s="868"/>
      <c r="M891" s="874"/>
      <c r="N891" s="868"/>
      <c r="O891" s="868"/>
      <c r="P891" s="868"/>
      <c r="Q891" s="880"/>
      <c r="R891" s="798"/>
      <c r="S891" s="1365"/>
      <c r="T891" s="798"/>
      <c r="U891" s="1365"/>
      <c r="V891" s="798"/>
      <c r="W891" s="1365"/>
      <c r="X891" s="852"/>
      <c r="Y891" s="1365"/>
      <c r="Z891" s="1365"/>
      <c r="AA891" s="852"/>
      <c r="AB891" s="378">
        <v>2</v>
      </c>
      <c r="AC891" s="132" t="s">
        <v>2481</v>
      </c>
      <c r="AD891" s="132">
        <v>2.2999999999999998</v>
      </c>
      <c r="AE891" s="132" t="s">
        <v>2472</v>
      </c>
      <c r="AF891" s="173" t="str">
        <f t="shared" si="113"/>
        <v>Probabilidad</v>
      </c>
      <c r="AG891" s="155" t="s">
        <v>216</v>
      </c>
      <c r="AH891" s="760">
        <f t="shared" si="114"/>
        <v>0.25</v>
      </c>
      <c r="AI891" s="155" t="s">
        <v>217</v>
      </c>
      <c r="AJ891" s="760">
        <f t="shared" si="115"/>
        <v>0.15</v>
      </c>
      <c r="AK891" s="149">
        <f t="shared" si="116"/>
        <v>0.4</v>
      </c>
      <c r="AL891" s="174">
        <f>IFERROR(IF(AND(AF890="Probabilidad",AF891="Probabilidad"),(AL890-(+AL890*AK891)),IF(AF891="Probabilidad",(S890-(+S890*AK891)),IF(AF891="Impacto",AL890,""))),"")</f>
        <v>7.1999999999999995E-2</v>
      </c>
      <c r="AM891" s="174">
        <f>IFERROR(IF(AND(AF890="Impacto",AF891="Impacto"),(AM890-(+AM890*AK891)),IF(AF891="Impacto",(Y890-(+Y890*AK891)),IF(AF891="Probabilidad",AM890,""))),"")</f>
        <v>0.4</v>
      </c>
      <c r="AN891" s="155" t="s">
        <v>952</v>
      </c>
      <c r="AO891" s="155" t="s">
        <v>296</v>
      </c>
      <c r="AP891" s="155" t="s">
        <v>243</v>
      </c>
      <c r="AQ891" s="155" t="s">
        <v>221</v>
      </c>
      <c r="AR891" s="837"/>
      <c r="AS891" s="855"/>
      <c r="AT891" s="855"/>
      <c r="AU891" s="852"/>
      <c r="AV891" s="855"/>
      <c r="AW891" s="855"/>
      <c r="AX891" s="852"/>
      <c r="AY891" s="852"/>
      <c r="AZ891" s="852"/>
      <c r="BA891" s="798"/>
      <c r="BB891" s="130"/>
      <c r="BC891" s="130"/>
      <c r="BD891" s="150" t="str">
        <f t="shared" si="110"/>
        <v/>
      </c>
      <c r="BE891" s="132"/>
      <c r="BF891" s="132"/>
      <c r="BG891" s="132"/>
      <c r="BH891" s="132"/>
      <c r="BI891" s="130"/>
      <c r="BJ891" s="130"/>
      <c r="BK891" s="130"/>
      <c r="BL891" s="130"/>
      <c r="BM891" s="156"/>
      <c r="BN891" s="156"/>
      <c r="BO891" s="156"/>
      <c r="BP891" s="156"/>
      <c r="BQ891" s="383" t="str">
        <f t="shared" si="111"/>
        <v/>
      </c>
      <c r="BR891" s="782" t="str">
        <f t="shared" si="112"/>
        <v/>
      </c>
      <c r="BS891" s="819"/>
      <c r="BT891" s="868"/>
      <c r="BU891" s="868"/>
      <c r="BV891" s="868"/>
    </row>
    <row r="892" spans="1:74" ht="120" x14ac:dyDescent="0.25">
      <c r="A892" s="1370"/>
      <c r="B892" s="928"/>
      <c r="C892" s="1232"/>
      <c r="D892" s="828"/>
      <c r="E892" s="831"/>
      <c r="F892" s="834"/>
      <c r="G892" s="868"/>
      <c r="H892" s="837"/>
      <c r="I892" s="798"/>
      <c r="J892" s="840"/>
      <c r="K892" s="837"/>
      <c r="L892" s="868"/>
      <c r="M892" s="874"/>
      <c r="N892" s="868"/>
      <c r="O892" s="868"/>
      <c r="P892" s="868"/>
      <c r="Q892" s="880"/>
      <c r="R892" s="798"/>
      <c r="S892" s="1365"/>
      <c r="T892" s="798"/>
      <c r="U892" s="1365"/>
      <c r="V892" s="798"/>
      <c r="W892" s="1365"/>
      <c r="X892" s="852"/>
      <c r="Y892" s="1365"/>
      <c r="Z892" s="1365"/>
      <c r="AA892" s="852"/>
      <c r="AB892" s="378">
        <v>3</v>
      </c>
      <c r="AC892" s="132" t="s">
        <v>1709</v>
      </c>
      <c r="AD892" s="132">
        <v>1</v>
      </c>
      <c r="AE892" s="132" t="s">
        <v>1620</v>
      </c>
      <c r="AF892" s="173" t="str">
        <f t="shared" si="113"/>
        <v>Probabilidad</v>
      </c>
      <c r="AG892" s="155" t="s">
        <v>286</v>
      </c>
      <c r="AH892" s="760">
        <f t="shared" si="114"/>
        <v>0.15</v>
      </c>
      <c r="AI892" s="155" t="s">
        <v>217</v>
      </c>
      <c r="AJ892" s="760">
        <f t="shared" si="115"/>
        <v>0.15</v>
      </c>
      <c r="AK892" s="149">
        <f t="shared" si="116"/>
        <v>0.3</v>
      </c>
      <c r="AL892" s="174">
        <f>IFERROR(IF(AND(AF891="Probabilidad",AF892="Probabilidad"),(AL891-(+AL891*AK892)),IF(AND(AF891="Impacto",AF892="Probabilidad"),(AL890-(+AL890*AK892)),IF(AF892="Impacto",AL891,""))),"")</f>
        <v>5.04E-2</v>
      </c>
      <c r="AM892" s="174">
        <f>IFERROR(IF(AND(AF891="Impacto",AF892="Impacto"),(AM891-(+AM891*AK892)),IF(AND(AF891="Probabilidad",AF892="Impacto"),(AM890-(+AM890*AK892)),IF(AF892="Probabilidad",AM891,""))),"")</f>
        <v>0.4</v>
      </c>
      <c r="AN892" s="155" t="s">
        <v>952</v>
      </c>
      <c r="AO892" s="155" t="s">
        <v>247</v>
      </c>
      <c r="AP892" s="155" t="s">
        <v>243</v>
      </c>
      <c r="AQ892" s="155" t="s">
        <v>221</v>
      </c>
      <c r="AR892" s="837"/>
      <c r="AS892" s="855"/>
      <c r="AT892" s="855"/>
      <c r="AU892" s="852"/>
      <c r="AV892" s="855"/>
      <c r="AW892" s="855"/>
      <c r="AX892" s="852"/>
      <c r="AY892" s="852"/>
      <c r="AZ892" s="852"/>
      <c r="BA892" s="798"/>
      <c r="BB892" s="130"/>
      <c r="BC892" s="130"/>
      <c r="BD892" s="150" t="str">
        <f t="shared" si="110"/>
        <v/>
      </c>
      <c r="BE892" s="132"/>
      <c r="BF892" s="132"/>
      <c r="BG892" s="132"/>
      <c r="BH892" s="132"/>
      <c r="BI892" s="130"/>
      <c r="BJ892" s="130"/>
      <c r="BK892" s="130"/>
      <c r="BL892" s="130"/>
      <c r="BM892" s="156"/>
      <c r="BN892" s="156"/>
      <c r="BO892" s="156"/>
      <c r="BP892" s="156"/>
      <c r="BQ892" s="383" t="str">
        <f t="shared" si="111"/>
        <v/>
      </c>
      <c r="BR892" s="782" t="str">
        <f t="shared" si="112"/>
        <v/>
      </c>
      <c r="BS892" s="819"/>
      <c r="BT892" s="868"/>
      <c r="BU892" s="868"/>
      <c r="BV892" s="868"/>
    </row>
    <row r="893" spans="1:74" x14ac:dyDescent="0.25">
      <c r="A893" s="1370"/>
      <c r="B893" s="928"/>
      <c r="C893" s="1232"/>
      <c r="D893" s="828"/>
      <c r="E893" s="831"/>
      <c r="F893" s="834"/>
      <c r="G893" s="868"/>
      <c r="H893" s="837"/>
      <c r="I893" s="798"/>
      <c r="J893" s="840"/>
      <c r="K893" s="837"/>
      <c r="L893" s="868"/>
      <c r="M893" s="874"/>
      <c r="N893" s="868"/>
      <c r="O893" s="868"/>
      <c r="P893" s="868"/>
      <c r="Q893" s="880"/>
      <c r="R893" s="798"/>
      <c r="S893" s="1365"/>
      <c r="T893" s="798"/>
      <c r="U893" s="1365"/>
      <c r="V893" s="798"/>
      <c r="W893" s="1365"/>
      <c r="X893" s="852"/>
      <c r="Y893" s="1365"/>
      <c r="Z893" s="1365"/>
      <c r="AA893" s="852"/>
      <c r="AB893" s="378">
        <v>4</v>
      </c>
      <c r="AC893" s="132"/>
      <c r="AD893" s="132"/>
      <c r="AE893" s="132"/>
      <c r="AF893" s="173" t="str">
        <f t="shared" si="113"/>
        <v/>
      </c>
      <c r="AG893" s="155"/>
      <c r="AH893" s="760" t="str">
        <f t="shared" si="114"/>
        <v/>
      </c>
      <c r="AI893" s="155"/>
      <c r="AJ893" s="760" t="str">
        <f t="shared" si="115"/>
        <v/>
      </c>
      <c r="AK893" s="149" t="str">
        <f t="shared" si="116"/>
        <v/>
      </c>
      <c r="AL893" s="174" t="str">
        <f>IFERROR(IF(AND(AF892="Probabilidad",AF893="Probabilidad"),(AL892-(+AL892*AK893)),IF(AND(AF892="Impacto",AF893="Probabilidad"),(AL891-(+AL891*AK893)),IF(AF893="Impacto",AL892,""))),"")</f>
        <v/>
      </c>
      <c r="AM893" s="174" t="str">
        <f>IFERROR(IF(AND(AF892="Impacto",AF893="Impacto"),(AM892-(+AM892*AK893)),IF(AND(AF892="Probabilidad",AF893="Impacto"),(AM891-(+AM891*AK893)),IF(AF893="Probabilidad",AM892,""))),"")</f>
        <v/>
      </c>
      <c r="AN893" s="155"/>
      <c r="AO893" s="155"/>
      <c r="AP893" s="155"/>
      <c r="AQ893" s="155"/>
      <c r="AR893" s="837"/>
      <c r="AS893" s="855"/>
      <c r="AT893" s="855"/>
      <c r="AU893" s="852"/>
      <c r="AV893" s="855"/>
      <c r="AW893" s="855"/>
      <c r="AX893" s="852"/>
      <c r="AY893" s="852"/>
      <c r="AZ893" s="852"/>
      <c r="BA893" s="798"/>
      <c r="BB893" s="130"/>
      <c r="BC893" s="130"/>
      <c r="BD893" s="150" t="str">
        <f t="shared" si="110"/>
        <v/>
      </c>
      <c r="BE893" s="132"/>
      <c r="BF893" s="132"/>
      <c r="BG893" s="132"/>
      <c r="BH893" s="132"/>
      <c r="BI893" s="130"/>
      <c r="BJ893" s="130"/>
      <c r="BK893" s="130"/>
      <c r="BL893" s="130"/>
      <c r="BM893" s="156"/>
      <c r="BN893" s="156"/>
      <c r="BO893" s="156"/>
      <c r="BP893" s="156"/>
      <c r="BQ893" s="383" t="str">
        <f t="shared" si="111"/>
        <v/>
      </c>
      <c r="BR893" s="782" t="str">
        <f t="shared" si="112"/>
        <v/>
      </c>
      <c r="BS893" s="819"/>
      <c r="BT893" s="868"/>
      <c r="BU893" s="868"/>
      <c r="BV893" s="868"/>
    </row>
    <row r="894" spans="1:74" x14ac:dyDescent="0.25">
      <c r="A894" s="1370"/>
      <c r="B894" s="928"/>
      <c r="C894" s="1232"/>
      <c r="D894" s="828"/>
      <c r="E894" s="831"/>
      <c r="F894" s="834"/>
      <c r="G894" s="868"/>
      <c r="H894" s="837"/>
      <c r="I894" s="798"/>
      <c r="J894" s="840"/>
      <c r="K894" s="837"/>
      <c r="L894" s="868"/>
      <c r="M894" s="874"/>
      <c r="N894" s="868"/>
      <c r="O894" s="868"/>
      <c r="P894" s="868"/>
      <c r="Q894" s="880"/>
      <c r="R894" s="798"/>
      <c r="S894" s="1365"/>
      <c r="T894" s="798"/>
      <c r="U894" s="1365"/>
      <c r="V894" s="798"/>
      <c r="W894" s="1365"/>
      <c r="X894" s="852"/>
      <c r="Y894" s="1365"/>
      <c r="Z894" s="1365"/>
      <c r="AA894" s="852"/>
      <c r="AB894" s="378">
        <v>5</v>
      </c>
      <c r="AC894" s="132"/>
      <c r="AD894" s="132"/>
      <c r="AE894" s="132"/>
      <c r="AF894" s="173" t="str">
        <f t="shared" si="113"/>
        <v/>
      </c>
      <c r="AG894" s="155"/>
      <c r="AH894" s="760" t="str">
        <f t="shared" si="114"/>
        <v/>
      </c>
      <c r="AI894" s="155"/>
      <c r="AJ894" s="760" t="str">
        <f t="shared" si="115"/>
        <v/>
      </c>
      <c r="AK894" s="149" t="str">
        <f t="shared" si="116"/>
        <v/>
      </c>
      <c r="AL894" s="174" t="str">
        <f>IFERROR(IF(AND(AF893="Probabilidad",AF894="Probabilidad"),(AL893-(+AL893*AK894)),IF(AND(AF893="Impacto",AF894="Probabilidad"),(AL892-(+AL892*AK894)),IF(AF894="Impacto",AL893,""))),"")</f>
        <v/>
      </c>
      <c r="AM894" s="174" t="str">
        <f>IFERROR(IF(AND(AF893="Impacto",AF894="Impacto"),(AM893-(+AM893*AK894)),IF(AND(AF893="Probabilidad",AF894="Impacto"),(AM892-(+AM892*AK894)),IF(AF894="Probabilidad",AM893,""))),"")</f>
        <v/>
      </c>
      <c r="AN894" s="155"/>
      <c r="AO894" s="155"/>
      <c r="AP894" s="155"/>
      <c r="AQ894" s="155"/>
      <c r="AR894" s="837"/>
      <c r="AS894" s="855"/>
      <c r="AT894" s="855"/>
      <c r="AU894" s="852"/>
      <c r="AV894" s="855"/>
      <c r="AW894" s="855"/>
      <c r="AX894" s="852"/>
      <c r="AY894" s="852"/>
      <c r="AZ894" s="852"/>
      <c r="BA894" s="798"/>
      <c r="BB894" s="130"/>
      <c r="BC894" s="130"/>
      <c r="BD894" s="150" t="str">
        <f t="shared" si="110"/>
        <v/>
      </c>
      <c r="BE894" s="132"/>
      <c r="BF894" s="132"/>
      <c r="BG894" s="132"/>
      <c r="BH894" s="132"/>
      <c r="BI894" s="130"/>
      <c r="BJ894" s="130"/>
      <c r="BK894" s="130"/>
      <c r="BL894" s="130"/>
      <c r="BM894" s="156"/>
      <c r="BN894" s="156"/>
      <c r="BO894" s="156"/>
      <c r="BP894" s="156"/>
      <c r="BQ894" s="383" t="str">
        <f t="shared" si="111"/>
        <v/>
      </c>
      <c r="BR894" s="782" t="str">
        <f t="shared" si="112"/>
        <v/>
      </c>
      <c r="BS894" s="819"/>
      <c r="BT894" s="868"/>
      <c r="BU894" s="868"/>
      <c r="BV894" s="868"/>
    </row>
    <row r="895" spans="1:74" ht="15.75" thickBot="1" x14ac:dyDescent="0.3">
      <c r="A895" s="1370"/>
      <c r="B895" s="928"/>
      <c r="C895" s="1232"/>
      <c r="D895" s="829"/>
      <c r="E895" s="832"/>
      <c r="F895" s="835"/>
      <c r="G895" s="869"/>
      <c r="H895" s="838"/>
      <c r="I895" s="799"/>
      <c r="J895" s="841"/>
      <c r="K895" s="838"/>
      <c r="L895" s="869"/>
      <c r="M895" s="875"/>
      <c r="N895" s="869"/>
      <c r="O895" s="869"/>
      <c r="P895" s="869"/>
      <c r="Q895" s="881"/>
      <c r="R895" s="799"/>
      <c r="S895" s="1366"/>
      <c r="T895" s="799"/>
      <c r="U895" s="1366"/>
      <c r="V895" s="799"/>
      <c r="W895" s="1366"/>
      <c r="X895" s="853"/>
      <c r="Y895" s="1366"/>
      <c r="Z895" s="1366"/>
      <c r="AA895" s="853"/>
      <c r="AB895" s="379">
        <v>6</v>
      </c>
      <c r="AC895" s="305"/>
      <c r="AD895" s="305"/>
      <c r="AE895" s="305"/>
      <c r="AF895" s="345" t="str">
        <f t="shared" si="113"/>
        <v/>
      </c>
      <c r="AG895" s="346"/>
      <c r="AH895" s="763" t="str">
        <f t="shared" si="114"/>
        <v/>
      </c>
      <c r="AI895" s="346"/>
      <c r="AJ895" s="763" t="str">
        <f t="shared" si="115"/>
        <v/>
      </c>
      <c r="AK895" s="166" t="str">
        <f t="shared" si="116"/>
        <v/>
      </c>
      <c r="AL895" s="174" t="str">
        <f>IFERROR(IF(AND(AF894="Probabilidad",AF895="Probabilidad"),(AL894-(+AL894*AK895)),IF(AND(AF894="Impacto",AF895="Probabilidad"),(AL893-(+AL893*AK895)),IF(AF895="Impacto",AL894,""))),"")</f>
        <v/>
      </c>
      <c r="AM895" s="174" t="str">
        <f>IFERROR(IF(AND(AF894="Impacto",AF895="Impacto"),(AM894-(+AM894*AK895)),IF(AND(AF894="Probabilidad",AF895="Impacto"),(AM893-(+AM893*AK895)),IF(AF895="Probabilidad",AM894,""))),"")</f>
        <v/>
      </c>
      <c r="AN895" s="52"/>
      <c r="AO895" s="52"/>
      <c r="AP895" s="52"/>
      <c r="AQ895" s="52"/>
      <c r="AR895" s="838"/>
      <c r="AS895" s="856"/>
      <c r="AT895" s="856"/>
      <c r="AU895" s="853"/>
      <c r="AV895" s="856"/>
      <c r="AW895" s="856"/>
      <c r="AX895" s="853"/>
      <c r="AY895" s="853"/>
      <c r="AZ895" s="853"/>
      <c r="BA895" s="799"/>
      <c r="BB895" s="167"/>
      <c r="BC895" s="167"/>
      <c r="BD895" s="161" t="str">
        <f t="shared" si="110"/>
        <v/>
      </c>
      <c r="BE895" s="305"/>
      <c r="BF895" s="305"/>
      <c r="BG895" s="305"/>
      <c r="BH895" s="305"/>
      <c r="BI895" s="167"/>
      <c r="BJ895" s="167"/>
      <c r="BK895" s="167"/>
      <c r="BL895" s="167"/>
      <c r="BM895" s="168"/>
      <c r="BN895" s="168"/>
      <c r="BO895" s="168"/>
      <c r="BP895" s="168"/>
      <c r="BQ895" s="385" t="str">
        <f t="shared" si="111"/>
        <v/>
      </c>
      <c r="BR895" s="783" t="str">
        <f t="shared" si="112"/>
        <v/>
      </c>
      <c r="BS895" s="820"/>
      <c r="BT895" s="869"/>
      <c r="BU895" s="869"/>
      <c r="BV895" s="869"/>
    </row>
    <row r="896" spans="1:74" ht="160.15" customHeight="1" x14ac:dyDescent="0.25">
      <c r="A896" s="1370"/>
      <c r="B896" s="928"/>
      <c r="C896" s="1232"/>
      <c r="D896" s="827" t="s">
        <v>1533</v>
      </c>
      <c r="E896" s="830" t="s">
        <v>1223</v>
      </c>
      <c r="F896" s="833">
        <v>7</v>
      </c>
      <c r="G896" s="867" t="s">
        <v>2482</v>
      </c>
      <c r="H896" s="836" t="s">
        <v>1376</v>
      </c>
      <c r="I896" s="797" t="s">
        <v>1347</v>
      </c>
      <c r="J896" s="839" t="s">
        <v>3118</v>
      </c>
      <c r="K896" s="836" t="s">
        <v>324</v>
      </c>
      <c r="L896" s="867" t="s">
        <v>618</v>
      </c>
      <c r="M896" s="873" t="s">
        <v>1535</v>
      </c>
      <c r="N896" s="867" t="s">
        <v>2483</v>
      </c>
      <c r="O896" s="867" t="s">
        <v>2484</v>
      </c>
      <c r="P896" s="867" t="s">
        <v>609</v>
      </c>
      <c r="Q896" s="879" t="s">
        <v>609</v>
      </c>
      <c r="R896" s="797" t="s">
        <v>212</v>
      </c>
      <c r="S896" s="1364">
        <f>IF(R896="Muy Alta",100%,IF(R896="Alta",80%,IF(R896="Media",60%,IF(R896="Baja",40%,IF(R896="Muy Baja",20%,"")))))</f>
        <v>0.6</v>
      </c>
      <c r="T896" s="797" t="s">
        <v>328</v>
      </c>
      <c r="U896" s="1364">
        <f>IF(T896="Catastrófico",100%,IF(T896="Mayor",80%,IF(T896="Moderado",60%,IF(T896="Menor",40%,IF(T896="Leve",20%,"")))))</f>
        <v>0.2</v>
      </c>
      <c r="V896" s="797" t="s">
        <v>213</v>
      </c>
      <c r="W896" s="1364">
        <f>IF(V896="Catastrófico",100%,IF(V896="Mayor",80%,IF(V896="Moderado",60%,IF(V896="Menor",40%,IF(V896="Leve",20%,"")))))</f>
        <v>0.6</v>
      </c>
      <c r="X896" s="851" t="str">
        <f>IF(Y896=100%,"Catastrófico",IF(Y896=80%,"Mayor",IF(Y896=60%,"Moderado",IF(Y896=40%,"Menor",IF(Y896=20%,"Leve","")))))</f>
        <v>Moderado</v>
      </c>
      <c r="Y896" s="1364">
        <f>IF(AND(U896="",W896=""),"",MAX(U896,W896))</f>
        <v>0.6</v>
      </c>
      <c r="Z896" s="1364" t="str">
        <f>CONCATENATE(R896,X896)</f>
        <v>MediaModerado</v>
      </c>
      <c r="AA896" s="851" t="str">
        <f>IF(Z896="Muy AltaLeve","Alto",IF(Z896="Muy AltaMenor","Alto",IF(Z896="Muy AltaModerado","Alto",IF(Z896="Muy AltaMayor","Alto",IF(Z896="Muy AltaCatastrófico","Extremo",IF(Z896="AltaLeve","Moderado",IF(Z896="AltaMenor","Moderado",IF(Z896="AltaModerado","Alto",IF(Z896="AltaMayor","Alto",IF(Z896="AltaCatastrófico","Extremo",IF(Z896="MediaLeve","Moderado",IF(Z896="MediaMenor","Moderado",IF(Z896="MediaModerado","Moderado",IF(Z896="MediaMayor","Alto",IF(Z896="MediaCatastrófico","Extremo",IF(Z896="BajaLeve","Bajo",IF(Z896="BajaMenor","Moderado",IF(Z896="BajaModerado","Moderado",IF(Z896="BajaMayor","Alto",IF(Z896="BajaCatastrófico","Extremo",IF(Z896="Muy BajaLeve","Bajo",IF(Z896="Muy BajaMenor","Bajo",IF(Z896="Muy BajaModerado","Moderado",IF(Z896="Muy BajaMayor","Alto",IF(Z896="Muy BajaCatastrófico","Extremo","")))))))))))))))))))))))))</f>
        <v>Moderado</v>
      </c>
      <c r="AB896" s="377">
        <v>1</v>
      </c>
      <c r="AC896" s="304" t="s">
        <v>2485</v>
      </c>
      <c r="AD896" s="304">
        <v>1</v>
      </c>
      <c r="AE896" s="304" t="s">
        <v>2468</v>
      </c>
      <c r="AF896" s="388" t="str">
        <f t="shared" si="113"/>
        <v>Probabilidad</v>
      </c>
      <c r="AG896" s="52" t="s">
        <v>216</v>
      </c>
      <c r="AH896" s="759">
        <f t="shared" si="114"/>
        <v>0.25</v>
      </c>
      <c r="AI896" s="52" t="s">
        <v>217</v>
      </c>
      <c r="AJ896" s="759">
        <f t="shared" si="115"/>
        <v>0.15</v>
      </c>
      <c r="AK896" s="102">
        <f t="shared" si="116"/>
        <v>0.4</v>
      </c>
      <c r="AL896" s="350">
        <f>IFERROR(IF(AF896="Probabilidad",(S896-(+S896*AK896)),IF(AF896="Impacto",S896,"")),"")</f>
        <v>0.36</v>
      </c>
      <c r="AM896" s="350">
        <f>IFERROR(IF(AF896="Impacto",(Y896-(+Y896*AK896)),IF(AF896="Probabilidad",Y896,"")),"")</f>
        <v>0.6</v>
      </c>
      <c r="AN896" s="51" t="s">
        <v>1286</v>
      </c>
      <c r="AO896" s="51" t="s">
        <v>296</v>
      </c>
      <c r="AP896" s="51" t="s">
        <v>243</v>
      </c>
      <c r="AQ896" s="51" t="s">
        <v>221</v>
      </c>
      <c r="AR896" s="866" t="s">
        <v>2486</v>
      </c>
      <c r="AS896" s="854">
        <f>S896</f>
        <v>0.6</v>
      </c>
      <c r="AT896" s="854">
        <f>IF(AL896="","",MIN(AL896:AL901))</f>
        <v>8.8200000000000001E-2</v>
      </c>
      <c r="AU896" s="851" t="str">
        <f>IFERROR(IF(AT896="","",IF(AT896&lt;=0.2,"Muy Baja",IF(AT896&lt;=0.4,"Baja",IF(AT896&lt;=0.6,"Media",IF(AT896&lt;=0.8,"Alta","Muy Alta"))))),"")</f>
        <v>Muy Baja</v>
      </c>
      <c r="AV896" s="854">
        <f>Y896</f>
        <v>0.6</v>
      </c>
      <c r="AW896" s="854">
        <f>IF(AM896="","",MIN(AM896:AM901))</f>
        <v>0.44999999999999996</v>
      </c>
      <c r="AX896" s="851" t="str">
        <f>IFERROR(IF(AW896="","",IF(AW896&lt;=0.2,"Leve",IF(AW896&lt;=0.4,"Menor",IF(AW896&lt;=0.6,"Moderado",IF(AW896&lt;=0.8,"Mayor","Catastrófico"))))),"")</f>
        <v>Moderado</v>
      </c>
      <c r="AY896" s="851" t="str">
        <f>AA896</f>
        <v>Moderado</v>
      </c>
      <c r="AZ896" s="851" t="str">
        <f>IFERROR(IF(OR(AND(AU896="Muy Baja",AX896="Leve"),AND(AU896="Muy Baja",AX896="Menor"),AND(AU896="Baja",AX896="Leve")),"Bajo",IF(OR(AND(AU896="Muy baja",AX896="Moderado"),AND(AU896="Baja",AX896="Menor"),AND(AU896="Baja",AX896="Moderado"),AND(AU896="Media",AX896="Leve"),AND(AU896="Media",AX896="Menor"),AND(AU896="Media",AX896="Moderado"),AND(AU896="Alta",AX896="Leve"),AND(AU896="Alta",AX896="Menor")),"Moderado",IF(OR(AND(AU896="Muy Baja",AX896="Mayor"),AND(AU896="Baja",AX896="Mayor"),AND(AU896="Media",AX896="Mayor"),AND(AU896="Alta",AX896="Moderado"),AND(AU896="Alta",AX896="Mayor"),AND(AU896="Muy Alta",AX896="Leve"),AND(AU896="Muy Alta",AX896="Menor"),AND(AU896="Muy Alta",AX896="Moderado"),AND(AU896="Muy Alta",AX896="Mayor")),"Alto",IF(OR(AND(AU896="Muy Baja",AX896="Catastrófico"),AND(AU896="Baja",AX896="Catastrófico"),AND(AU896="Media",AX896="Catastrófico"),AND(AU896="Alta",AX896="Catastrófico"),AND(AU896="Muy Alta",AX896="Catastrófico")),"Extremo","")))),"")</f>
        <v>Moderado</v>
      </c>
      <c r="BA896" s="797" t="s">
        <v>223</v>
      </c>
      <c r="BB896" s="218" t="s">
        <v>2487</v>
      </c>
      <c r="BC896" s="218" t="s">
        <v>2488</v>
      </c>
      <c r="BD896" s="310">
        <f t="shared" si="110"/>
        <v>1</v>
      </c>
      <c r="BE896" s="304">
        <v>1</v>
      </c>
      <c r="BF896" s="304"/>
      <c r="BG896" s="304"/>
      <c r="BH896" s="304"/>
      <c r="BI896" s="218" t="s">
        <v>2456</v>
      </c>
      <c r="BJ896" s="218" t="s">
        <v>2439</v>
      </c>
      <c r="BK896" s="218" t="s">
        <v>2977</v>
      </c>
      <c r="BL896" s="218" t="s">
        <v>2976</v>
      </c>
      <c r="BM896" s="219">
        <v>1</v>
      </c>
      <c r="BN896" s="219"/>
      <c r="BO896" s="219"/>
      <c r="BP896" s="219"/>
      <c r="BQ896" s="103">
        <f t="shared" si="111"/>
        <v>1</v>
      </c>
      <c r="BR896" s="781">
        <f t="shared" si="112"/>
        <v>1</v>
      </c>
      <c r="BS896" s="818" t="s">
        <v>609</v>
      </c>
      <c r="BT896" s="867" t="s">
        <v>231</v>
      </c>
      <c r="BU896" s="867" t="s">
        <v>231</v>
      </c>
      <c r="BV896" s="867" t="s">
        <v>231</v>
      </c>
    </row>
    <row r="897" spans="1:74" ht="120.75" thickBot="1" x14ac:dyDescent="0.3">
      <c r="A897" s="1370"/>
      <c r="B897" s="928"/>
      <c r="C897" s="1232"/>
      <c r="D897" s="828"/>
      <c r="E897" s="831"/>
      <c r="F897" s="834"/>
      <c r="G897" s="868"/>
      <c r="H897" s="837"/>
      <c r="I897" s="798"/>
      <c r="J897" s="840"/>
      <c r="K897" s="837"/>
      <c r="L897" s="868"/>
      <c r="M897" s="874"/>
      <c r="N897" s="868"/>
      <c r="O897" s="868"/>
      <c r="P897" s="868"/>
      <c r="Q897" s="880"/>
      <c r="R897" s="798"/>
      <c r="S897" s="1365"/>
      <c r="T897" s="798"/>
      <c r="U897" s="1365"/>
      <c r="V897" s="798"/>
      <c r="W897" s="1365"/>
      <c r="X897" s="852"/>
      <c r="Y897" s="1365"/>
      <c r="Z897" s="1365"/>
      <c r="AA897" s="852"/>
      <c r="AB897" s="378">
        <v>2</v>
      </c>
      <c r="AC897" s="132" t="s">
        <v>1709</v>
      </c>
      <c r="AD897" s="132">
        <v>2</v>
      </c>
      <c r="AE897" s="132" t="s">
        <v>1620</v>
      </c>
      <c r="AF897" s="173" t="str">
        <f t="shared" si="113"/>
        <v>Probabilidad</v>
      </c>
      <c r="AG897" s="155" t="s">
        <v>286</v>
      </c>
      <c r="AH897" s="760">
        <f t="shared" si="114"/>
        <v>0.15</v>
      </c>
      <c r="AI897" s="155" t="s">
        <v>217</v>
      </c>
      <c r="AJ897" s="760">
        <f t="shared" si="115"/>
        <v>0.15</v>
      </c>
      <c r="AK897" s="149">
        <f t="shared" si="116"/>
        <v>0.3</v>
      </c>
      <c r="AL897" s="174">
        <f>IFERROR(IF(AND(AF896="Probabilidad",AF897="Probabilidad"),(AL896-(+AL896*AK897)),IF(AF897="Probabilidad",(S896-(+S896*AK897)),IF(AF897="Impacto",AL896,""))),"")</f>
        <v>0.252</v>
      </c>
      <c r="AM897" s="174">
        <f>IFERROR(IF(AND(AF896="Impacto",AF897="Impacto"),(AM896-(+AM896*AK897)),IF(AF897="Impacto",(Y896-(Y896*AK897)),IF(AF897="Probabilidad",AM896,""))),"")</f>
        <v>0.6</v>
      </c>
      <c r="AN897" s="155" t="s">
        <v>952</v>
      </c>
      <c r="AO897" s="155" t="s">
        <v>247</v>
      </c>
      <c r="AP897" s="155" t="s">
        <v>243</v>
      </c>
      <c r="AQ897" s="155" t="s">
        <v>221</v>
      </c>
      <c r="AR897" s="837"/>
      <c r="AS897" s="855"/>
      <c r="AT897" s="855"/>
      <c r="AU897" s="852"/>
      <c r="AV897" s="855"/>
      <c r="AW897" s="855"/>
      <c r="AX897" s="852"/>
      <c r="AY897" s="852"/>
      <c r="AZ897" s="852"/>
      <c r="BA897" s="798"/>
      <c r="BB897" s="130" t="s">
        <v>2489</v>
      </c>
      <c r="BC897" s="130" t="s">
        <v>2441</v>
      </c>
      <c r="BD897" s="150">
        <f t="shared" si="110"/>
        <v>1</v>
      </c>
      <c r="BE897" s="132"/>
      <c r="BF897" s="132">
        <v>1</v>
      </c>
      <c r="BG897" s="132"/>
      <c r="BH897" s="132"/>
      <c r="BI897" s="130" t="s">
        <v>2456</v>
      </c>
      <c r="BJ897" s="130" t="s">
        <v>2439</v>
      </c>
      <c r="BK897" s="130" t="s">
        <v>2971</v>
      </c>
      <c r="BL897" s="130" t="s">
        <v>232</v>
      </c>
      <c r="BM897" s="156"/>
      <c r="BN897" s="156"/>
      <c r="BO897" s="156"/>
      <c r="BP897" s="156"/>
      <c r="BQ897" s="383" t="str">
        <f t="shared" si="111"/>
        <v/>
      </c>
      <c r="BR897" s="782" t="str">
        <f t="shared" si="112"/>
        <v/>
      </c>
      <c r="BS897" s="819"/>
      <c r="BT897" s="868"/>
      <c r="BU897" s="868"/>
      <c r="BV897" s="868"/>
    </row>
    <row r="898" spans="1:74" ht="135.6" customHeight="1" x14ac:dyDescent="0.25">
      <c r="A898" s="1370"/>
      <c r="B898" s="928"/>
      <c r="C898" s="1232"/>
      <c r="D898" s="828"/>
      <c r="E898" s="831"/>
      <c r="F898" s="834"/>
      <c r="G898" s="868"/>
      <c r="H898" s="837"/>
      <c r="I898" s="798"/>
      <c r="J898" s="840"/>
      <c r="K898" s="837"/>
      <c r="L898" s="868"/>
      <c r="M898" s="874"/>
      <c r="N898" s="868"/>
      <c r="O898" s="868"/>
      <c r="P898" s="868"/>
      <c r="Q898" s="880"/>
      <c r="R898" s="798"/>
      <c r="S898" s="1365"/>
      <c r="T898" s="798"/>
      <c r="U898" s="1365"/>
      <c r="V898" s="798"/>
      <c r="W898" s="1365"/>
      <c r="X898" s="852"/>
      <c r="Y898" s="1365"/>
      <c r="Z898" s="1365"/>
      <c r="AA898" s="852"/>
      <c r="AB898" s="378">
        <v>3</v>
      </c>
      <c r="AC898" s="132" t="s">
        <v>2490</v>
      </c>
      <c r="AD898" s="132">
        <v>1</v>
      </c>
      <c r="AE898" s="132" t="s">
        <v>1620</v>
      </c>
      <c r="AF898" s="173" t="str">
        <f t="shared" si="113"/>
        <v>Probabilidad</v>
      </c>
      <c r="AG898" s="155" t="s">
        <v>286</v>
      </c>
      <c r="AH898" s="760">
        <f t="shared" si="114"/>
        <v>0.15</v>
      </c>
      <c r="AI898" s="155" t="s">
        <v>217</v>
      </c>
      <c r="AJ898" s="760">
        <f t="shared" si="115"/>
        <v>0.15</v>
      </c>
      <c r="AK898" s="149">
        <f t="shared" si="116"/>
        <v>0.3</v>
      </c>
      <c r="AL898" s="174">
        <f>IFERROR(IF(AND(AF897="Probabilidad",AF898="Probabilidad"),(AL897-(+AL897*AK898)),IF(AND(AF897="Impacto",AF898="Probabilidad"),(AL896-(+AL896*AK898)),IF(AF898="Impacto",AL897,""))),"")</f>
        <v>0.1764</v>
      </c>
      <c r="AM898" s="174">
        <f>IFERROR(IF(AND(AF897="Impacto",AF898="Impacto"),(AM897-(+AM897*AK898)),IF(AND(AF897="Probabilidad",AF898="Impacto"),(AM896-(+AM896*AK898)),IF(AF898="Probabilidad",AM897,""))),"")</f>
        <v>0.6</v>
      </c>
      <c r="AN898" s="155" t="s">
        <v>218</v>
      </c>
      <c r="AO898" s="155" t="s">
        <v>396</v>
      </c>
      <c r="AP898" s="155" t="s">
        <v>243</v>
      </c>
      <c r="AQ898" s="155" t="s">
        <v>221</v>
      </c>
      <c r="AR898" s="837"/>
      <c r="AS898" s="855"/>
      <c r="AT898" s="855"/>
      <c r="AU898" s="852"/>
      <c r="AV898" s="855"/>
      <c r="AW898" s="855"/>
      <c r="AX898" s="852"/>
      <c r="AY898" s="852"/>
      <c r="AZ898" s="852"/>
      <c r="BA898" s="798"/>
      <c r="BB898" s="218" t="s">
        <v>2438</v>
      </c>
      <c r="BC898" s="218" t="s">
        <v>1623</v>
      </c>
      <c r="BD898" s="150">
        <f t="shared" si="110"/>
        <v>2</v>
      </c>
      <c r="BE898" s="132"/>
      <c r="BF898" s="132">
        <v>1</v>
      </c>
      <c r="BG898" s="132"/>
      <c r="BH898" s="132">
        <v>1</v>
      </c>
      <c r="BI898" s="130" t="s">
        <v>2456</v>
      </c>
      <c r="BJ898" s="130" t="s">
        <v>2439</v>
      </c>
      <c r="BK898" s="130" t="s">
        <v>2969</v>
      </c>
      <c r="BL898" s="130" t="s">
        <v>2970</v>
      </c>
      <c r="BM898" s="156">
        <v>1</v>
      </c>
      <c r="BN898" s="156"/>
      <c r="BO898" s="156"/>
      <c r="BP898" s="156"/>
      <c r="BQ898" s="383">
        <f t="shared" si="111"/>
        <v>1</v>
      </c>
      <c r="BR898" s="782">
        <f t="shared" si="112"/>
        <v>0.5</v>
      </c>
      <c r="BS898" s="819"/>
      <c r="BT898" s="868"/>
      <c r="BU898" s="868"/>
      <c r="BV898" s="868"/>
    </row>
    <row r="899" spans="1:74" ht="135.6" customHeight="1" x14ac:dyDescent="0.25">
      <c r="A899" s="1370"/>
      <c r="B899" s="928"/>
      <c r="C899" s="1232"/>
      <c r="D899" s="828"/>
      <c r="E899" s="831"/>
      <c r="F899" s="834"/>
      <c r="G899" s="868"/>
      <c r="H899" s="837"/>
      <c r="I899" s="798"/>
      <c r="J899" s="840"/>
      <c r="K899" s="837"/>
      <c r="L899" s="868"/>
      <c r="M899" s="874"/>
      <c r="N899" s="868"/>
      <c r="O899" s="868"/>
      <c r="P899" s="868"/>
      <c r="Q899" s="880"/>
      <c r="R899" s="798"/>
      <c r="S899" s="1365"/>
      <c r="T899" s="798"/>
      <c r="U899" s="1365"/>
      <c r="V899" s="798"/>
      <c r="W899" s="1365"/>
      <c r="X899" s="852"/>
      <c r="Y899" s="1365"/>
      <c r="Z899" s="1365"/>
      <c r="AA899" s="852"/>
      <c r="AB899" s="378">
        <v>4</v>
      </c>
      <c r="AC899" s="132" t="s">
        <v>2442</v>
      </c>
      <c r="AD899" s="132">
        <v>2</v>
      </c>
      <c r="AE899" s="132" t="s">
        <v>1547</v>
      </c>
      <c r="AF899" s="173" t="str">
        <f t="shared" si="113"/>
        <v>Probabilidad</v>
      </c>
      <c r="AG899" s="155" t="s">
        <v>216</v>
      </c>
      <c r="AH899" s="760">
        <f t="shared" si="114"/>
        <v>0.25</v>
      </c>
      <c r="AI899" s="155" t="s">
        <v>814</v>
      </c>
      <c r="AJ899" s="760">
        <f t="shared" si="115"/>
        <v>0.25</v>
      </c>
      <c r="AK899" s="149">
        <f t="shared" si="116"/>
        <v>0.5</v>
      </c>
      <c r="AL899" s="174">
        <f>IFERROR(IF(AND(AF898="Probabilidad",AF899="Probabilidad"),(AL898-(+AL898*AK899)),IF(AND(AF898="Impacto",AF899="Probabilidad"),(AL897-(+AL897*AK899)),IF(AF899="Impacto",AL898,""))),"")</f>
        <v>8.8200000000000001E-2</v>
      </c>
      <c r="AM899" s="174">
        <f>IFERROR(IF(AND(AF898="Impacto",AF899="Impacto"),(AM898-(+AM898*AK899)),IF(AND(AF898="Probabilidad",AF899="Impacto"),(AM897-(+AM897*AK899)),IF(AF899="Probabilidad",AM898,""))),"")</f>
        <v>0.6</v>
      </c>
      <c r="AN899" s="155" t="s">
        <v>218</v>
      </c>
      <c r="AO899" s="155" t="s">
        <v>475</v>
      </c>
      <c r="AP899" s="155" t="s">
        <v>243</v>
      </c>
      <c r="AQ899" s="155" t="s">
        <v>221</v>
      </c>
      <c r="AR899" s="837"/>
      <c r="AS899" s="855"/>
      <c r="AT899" s="855"/>
      <c r="AU899" s="852"/>
      <c r="AV899" s="855"/>
      <c r="AW899" s="855"/>
      <c r="AX899" s="852"/>
      <c r="AY899" s="852"/>
      <c r="AZ899" s="852"/>
      <c r="BA899" s="798"/>
      <c r="BB899" s="130"/>
      <c r="BC899" s="130"/>
      <c r="BD899" s="150" t="str">
        <f t="shared" si="110"/>
        <v/>
      </c>
      <c r="BE899" s="132"/>
      <c r="BF899" s="132"/>
      <c r="BG899" s="132"/>
      <c r="BH899" s="132"/>
      <c r="BI899" s="130"/>
      <c r="BJ899" s="130"/>
      <c r="BK899" s="130"/>
      <c r="BL899" s="130"/>
      <c r="BM899" s="156"/>
      <c r="BN899" s="156"/>
      <c r="BO899" s="156"/>
      <c r="BP899" s="156"/>
      <c r="BQ899" s="383" t="str">
        <f t="shared" si="111"/>
        <v/>
      </c>
      <c r="BR899" s="782" t="str">
        <f t="shared" si="112"/>
        <v/>
      </c>
      <c r="BS899" s="819"/>
      <c r="BT899" s="868"/>
      <c r="BU899" s="868"/>
      <c r="BV899" s="868"/>
    </row>
    <row r="900" spans="1:74" ht="160.15" customHeight="1" x14ac:dyDescent="0.25">
      <c r="A900" s="1370"/>
      <c r="B900" s="928"/>
      <c r="C900" s="1232"/>
      <c r="D900" s="828"/>
      <c r="E900" s="831"/>
      <c r="F900" s="834"/>
      <c r="G900" s="868"/>
      <c r="H900" s="837"/>
      <c r="I900" s="798"/>
      <c r="J900" s="840"/>
      <c r="K900" s="837"/>
      <c r="L900" s="868"/>
      <c r="M900" s="874"/>
      <c r="N900" s="868"/>
      <c r="O900" s="868"/>
      <c r="P900" s="868"/>
      <c r="Q900" s="880"/>
      <c r="R900" s="798"/>
      <c r="S900" s="1365"/>
      <c r="T900" s="798"/>
      <c r="U900" s="1365"/>
      <c r="V900" s="798"/>
      <c r="W900" s="1365"/>
      <c r="X900" s="852"/>
      <c r="Y900" s="1365"/>
      <c r="Z900" s="1365"/>
      <c r="AA900" s="852"/>
      <c r="AB900" s="378">
        <v>5</v>
      </c>
      <c r="AC900" s="132" t="s">
        <v>2443</v>
      </c>
      <c r="AD900" s="132">
        <v>2</v>
      </c>
      <c r="AE900" s="132" t="s">
        <v>1547</v>
      </c>
      <c r="AF900" s="173" t="str">
        <f t="shared" si="113"/>
        <v>Impacto</v>
      </c>
      <c r="AG900" s="155" t="s">
        <v>267</v>
      </c>
      <c r="AH900" s="760">
        <f t="shared" si="114"/>
        <v>0.1</v>
      </c>
      <c r="AI900" s="155" t="s">
        <v>217</v>
      </c>
      <c r="AJ900" s="760">
        <f t="shared" si="115"/>
        <v>0.15</v>
      </c>
      <c r="AK900" s="149">
        <f t="shared" si="116"/>
        <v>0.25</v>
      </c>
      <c r="AL900" s="174">
        <f>IFERROR(IF(AND(AF899="Probabilidad",AF900="Probabilidad"),(AL899-(+AL899*AK900)),IF(AND(AF899="Impacto",AF900="Probabilidad"),(AL898-(+AL898*AK900)),IF(AF900="Impacto",AL899,""))),"")</f>
        <v>8.8200000000000001E-2</v>
      </c>
      <c r="AM900" s="174">
        <f>IFERROR(IF(AND(AF899="Impacto",AF900="Impacto"),(AM899-(+AM899*AK900)),IF(AND(AF899="Probabilidad",AF900="Impacto"),(AM898-(+AM898*AK900)),IF(AF900="Probabilidad",AM899,""))),"")</f>
        <v>0.44999999999999996</v>
      </c>
      <c r="AN900" s="155" t="s">
        <v>218</v>
      </c>
      <c r="AO900" s="155" t="s">
        <v>296</v>
      </c>
      <c r="AP900" s="155" t="s">
        <v>243</v>
      </c>
      <c r="AQ900" s="155" t="s">
        <v>221</v>
      </c>
      <c r="AR900" s="837"/>
      <c r="AS900" s="855"/>
      <c r="AT900" s="855"/>
      <c r="AU900" s="852"/>
      <c r="AV900" s="855"/>
      <c r="AW900" s="855"/>
      <c r="AX900" s="852"/>
      <c r="AY900" s="852"/>
      <c r="AZ900" s="852"/>
      <c r="BA900" s="798"/>
      <c r="BB900" s="130"/>
      <c r="BC900" s="130"/>
      <c r="BD900" s="150" t="str">
        <f t="shared" si="110"/>
        <v/>
      </c>
      <c r="BE900" s="132"/>
      <c r="BF900" s="132"/>
      <c r="BG900" s="132"/>
      <c r="BH900" s="132"/>
      <c r="BI900" s="130"/>
      <c r="BJ900" s="130"/>
      <c r="BK900" s="130"/>
      <c r="BL900" s="130"/>
      <c r="BM900" s="156"/>
      <c r="BN900" s="156"/>
      <c r="BO900" s="156"/>
      <c r="BP900" s="156"/>
      <c r="BQ900" s="383" t="str">
        <f t="shared" si="111"/>
        <v/>
      </c>
      <c r="BR900" s="782" t="str">
        <f t="shared" si="112"/>
        <v/>
      </c>
      <c r="BS900" s="819"/>
      <c r="BT900" s="868"/>
      <c r="BU900" s="868"/>
      <c r="BV900" s="868"/>
    </row>
    <row r="901" spans="1:74" ht="15.75" thickBot="1" x14ac:dyDescent="0.3">
      <c r="A901" s="1370"/>
      <c r="B901" s="928"/>
      <c r="C901" s="1232"/>
      <c r="D901" s="829"/>
      <c r="E901" s="832"/>
      <c r="F901" s="835"/>
      <c r="G901" s="869"/>
      <c r="H901" s="838"/>
      <c r="I901" s="799"/>
      <c r="J901" s="841"/>
      <c r="K901" s="838"/>
      <c r="L901" s="869"/>
      <c r="M901" s="875"/>
      <c r="N901" s="869"/>
      <c r="O901" s="869"/>
      <c r="P901" s="869"/>
      <c r="Q901" s="881"/>
      <c r="R901" s="799"/>
      <c r="S901" s="1366"/>
      <c r="T901" s="799"/>
      <c r="U901" s="1366"/>
      <c r="V901" s="799"/>
      <c r="W901" s="1366"/>
      <c r="X901" s="853"/>
      <c r="Y901" s="1366"/>
      <c r="Z901" s="1366"/>
      <c r="AA901" s="853"/>
      <c r="AB901" s="379">
        <v>6</v>
      </c>
      <c r="AC901" s="305"/>
      <c r="AD901" s="305"/>
      <c r="AE901" s="305"/>
      <c r="AF901" s="384" t="str">
        <f t="shared" si="113"/>
        <v/>
      </c>
      <c r="AG901" s="389"/>
      <c r="AH901" s="763" t="str">
        <f t="shared" si="114"/>
        <v/>
      </c>
      <c r="AI901" s="389"/>
      <c r="AJ901" s="763" t="str">
        <f t="shared" si="115"/>
        <v/>
      </c>
      <c r="AK901" s="166" t="str">
        <f t="shared" si="116"/>
        <v/>
      </c>
      <c r="AL901" s="174" t="str">
        <f>IFERROR(IF(AND(AF900="Probabilidad",AF901="Probabilidad"),(AL900-(+AL900*AK901)),IF(AND(AF900="Impacto",AF901="Probabilidad"),(AL899-(+AL899*AK901)),IF(AF901="Impacto",AL900,""))),"")</f>
        <v/>
      </c>
      <c r="AM901" s="174" t="str">
        <f>IFERROR(IF(AND(AF900="Impacto",AF901="Impacto"),(AM900-(+AM900*AK901)),IF(AND(AF900="Probabilidad",AF901="Impacto"),(AM899-(+AM899*AK901)),IF(AF901="Probabilidad",AM900,""))),"")</f>
        <v/>
      </c>
      <c r="AN901" s="52"/>
      <c r="AO901" s="52"/>
      <c r="AP901" s="52"/>
      <c r="AQ901" s="52"/>
      <c r="AR901" s="838"/>
      <c r="AS901" s="856"/>
      <c r="AT901" s="856"/>
      <c r="AU901" s="853"/>
      <c r="AV901" s="856"/>
      <c r="AW901" s="856"/>
      <c r="AX901" s="853"/>
      <c r="AY901" s="853"/>
      <c r="AZ901" s="853"/>
      <c r="BA901" s="799"/>
      <c r="BB901" s="167"/>
      <c r="BC901" s="167"/>
      <c r="BD901" s="161" t="str">
        <f t="shared" si="110"/>
        <v/>
      </c>
      <c r="BE901" s="305"/>
      <c r="BF901" s="305"/>
      <c r="BG901" s="305"/>
      <c r="BH901" s="305"/>
      <c r="BI901" s="167"/>
      <c r="BJ901" s="167"/>
      <c r="BK901" s="167"/>
      <c r="BL901" s="167"/>
      <c r="BM901" s="168"/>
      <c r="BN901" s="168"/>
      <c r="BO901" s="168"/>
      <c r="BP901" s="168"/>
      <c r="BQ901" s="385" t="str">
        <f t="shared" si="111"/>
        <v/>
      </c>
      <c r="BR901" s="783" t="str">
        <f t="shared" si="112"/>
        <v/>
      </c>
      <c r="BS901" s="820"/>
      <c r="BT901" s="869"/>
      <c r="BU901" s="869"/>
      <c r="BV901" s="869"/>
    </row>
    <row r="902" spans="1:74" ht="160.15" customHeight="1" x14ac:dyDescent="0.25">
      <c r="A902" s="1370"/>
      <c r="B902" s="928"/>
      <c r="C902" s="1232"/>
      <c r="D902" s="827" t="s">
        <v>1533</v>
      </c>
      <c r="E902" s="830" t="s">
        <v>1223</v>
      </c>
      <c r="F902" s="833">
        <v>8</v>
      </c>
      <c r="G902" s="867" t="s">
        <v>2482</v>
      </c>
      <c r="H902" s="836" t="s">
        <v>1376</v>
      </c>
      <c r="I902" s="797" t="s">
        <v>1344</v>
      </c>
      <c r="J902" s="839" t="s">
        <v>3119</v>
      </c>
      <c r="K902" s="836" t="s">
        <v>324</v>
      </c>
      <c r="L902" s="867" t="s">
        <v>618</v>
      </c>
      <c r="M902" s="873" t="s">
        <v>1535</v>
      </c>
      <c r="N902" s="867" t="s">
        <v>2491</v>
      </c>
      <c r="O902" s="867" t="s">
        <v>2492</v>
      </c>
      <c r="P902" s="867" t="s">
        <v>609</v>
      </c>
      <c r="Q902" s="879" t="s">
        <v>609</v>
      </c>
      <c r="R902" s="797" t="s">
        <v>353</v>
      </c>
      <c r="S902" s="1364">
        <f>IF(R902="Muy Alta",100%,IF(R902="Alta",80%,IF(R902="Media",60%,IF(R902="Baja",40%,IF(R902="Muy Baja",20%,"")))))</f>
        <v>0.8</v>
      </c>
      <c r="T902" s="797" t="s">
        <v>328</v>
      </c>
      <c r="U902" s="1364">
        <f>IF(T902="Catastrófico",100%,IF(T902="Mayor",80%,IF(T902="Moderado",60%,IF(T902="Menor",40%,IF(T902="Leve",20%,"")))))</f>
        <v>0.2</v>
      </c>
      <c r="V902" s="797" t="s">
        <v>213</v>
      </c>
      <c r="W902" s="1364">
        <f>IF(V902="Catastrófico",100%,IF(V902="Mayor",80%,IF(V902="Moderado",60%,IF(V902="Menor",40%,IF(V902="Leve",20%,"")))))</f>
        <v>0.6</v>
      </c>
      <c r="X902" s="851" t="str">
        <f>IF(Y902=100%,"Catastrófico",IF(Y902=80%,"Mayor",IF(Y902=60%,"Moderado",IF(Y902=40%,"Menor",IF(Y902=20%,"Leve","")))))</f>
        <v>Moderado</v>
      </c>
      <c r="Y902" s="1364">
        <f>IF(AND(U902="",W902=""),"",MAX(U902,W902))</f>
        <v>0.6</v>
      </c>
      <c r="Z902" s="1364" t="str">
        <f>CONCATENATE(R902,X902)</f>
        <v>AltaModerado</v>
      </c>
      <c r="AA902" s="851" t="str">
        <f>IF(Z902="Muy AltaLeve","Alto",IF(Z902="Muy AltaMenor","Alto",IF(Z902="Muy AltaModerado","Alto",IF(Z902="Muy AltaMayor","Alto",IF(Z902="Muy AltaCatastrófico","Extremo",IF(Z902="AltaLeve","Moderado",IF(Z902="AltaMenor","Moderado",IF(Z902="AltaModerado","Alto",IF(Z902="AltaMayor","Alto",IF(Z902="AltaCatastrófico","Extremo",IF(Z902="MediaLeve","Moderado",IF(Z902="MediaMenor","Moderado",IF(Z902="MediaModerado","Moderado",IF(Z902="MediaMayor","Alto",IF(Z902="MediaCatastrófico","Extremo",IF(Z902="BajaLeve","Bajo",IF(Z902="BajaMenor","Moderado",IF(Z902="BajaModerado","Moderado",IF(Z902="BajaMayor","Alto",IF(Z902="BajaCatastrófico","Extremo",IF(Z902="Muy BajaLeve","Bajo",IF(Z902="Muy BajaMenor","Bajo",IF(Z902="Muy BajaModerado","Moderado",IF(Z902="Muy BajaMayor","Alto",IF(Z902="Muy BajaCatastrófico","Extremo","")))))))))))))))))))))))))</f>
        <v>Alto</v>
      </c>
      <c r="AB902" s="377">
        <v>1</v>
      </c>
      <c r="AC902" s="304" t="s">
        <v>2493</v>
      </c>
      <c r="AD902" s="304" t="s">
        <v>1633</v>
      </c>
      <c r="AE902" s="304" t="s">
        <v>2468</v>
      </c>
      <c r="AF902" s="348" t="str">
        <f t="shared" si="113"/>
        <v>Probabilidad</v>
      </c>
      <c r="AG902" s="349" t="s">
        <v>216</v>
      </c>
      <c r="AH902" s="759">
        <f t="shared" si="114"/>
        <v>0.25</v>
      </c>
      <c r="AI902" s="349" t="s">
        <v>217</v>
      </c>
      <c r="AJ902" s="759">
        <f t="shared" si="115"/>
        <v>0.15</v>
      </c>
      <c r="AK902" s="102">
        <f t="shared" si="116"/>
        <v>0.4</v>
      </c>
      <c r="AL902" s="350">
        <f>IFERROR(IF(AF902="Probabilidad",(S902-(+S902*AK902)),IF(AF902="Impacto",S902,"")),"")</f>
        <v>0.48</v>
      </c>
      <c r="AM902" s="350">
        <f>IFERROR(IF(AF902="Impacto",(Y902-(+Y902*AK902)),IF(AF902="Probabilidad",Y902,"")),"")</f>
        <v>0.6</v>
      </c>
      <c r="AN902" s="51" t="s">
        <v>1286</v>
      </c>
      <c r="AO902" s="51" t="s">
        <v>296</v>
      </c>
      <c r="AP902" s="51" t="s">
        <v>243</v>
      </c>
      <c r="AQ902" s="51" t="s">
        <v>221</v>
      </c>
      <c r="AR902" s="866" t="s">
        <v>2486</v>
      </c>
      <c r="AS902" s="854">
        <f>S902</f>
        <v>0.8</v>
      </c>
      <c r="AT902" s="854">
        <f>IF(AL902="","",MIN(AL902:AL907))</f>
        <v>0.1008</v>
      </c>
      <c r="AU902" s="851" t="str">
        <f>IFERROR(IF(AT902="","",IF(AT902&lt;=0.2,"Muy Baja",IF(AT902&lt;=0.4,"Baja",IF(AT902&lt;=0.6,"Media",IF(AT902&lt;=0.8,"Alta","Muy Alta"))))),"")</f>
        <v>Muy Baja</v>
      </c>
      <c r="AV902" s="854">
        <f>Y902</f>
        <v>0.6</v>
      </c>
      <c r="AW902" s="854">
        <f>IF(AM902="","",MIN(AM902:AM907))</f>
        <v>0.44999999999999996</v>
      </c>
      <c r="AX902" s="851" t="str">
        <f>IFERROR(IF(AW902="","",IF(AW902&lt;=0.2,"Leve",IF(AW902&lt;=0.4,"Menor",IF(AW902&lt;=0.6,"Moderado",IF(AW902&lt;=0.8,"Mayor","Catastrófico"))))),"")</f>
        <v>Moderado</v>
      </c>
      <c r="AY902" s="851" t="str">
        <f>AA902</f>
        <v>Alto</v>
      </c>
      <c r="AZ902" s="851" t="str">
        <f>IFERROR(IF(OR(AND(AU902="Muy Baja",AX902="Leve"),AND(AU902="Muy Baja",AX902="Menor"),AND(AU902="Baja",AX902="Leve")),"Bajo",IF(OR(AND(AU902="Muy baja",AX902="Moderado"),AND(AU902="Baja",AX902="Menor"),AND(AU902="Baja",AX902="Moderado"),AND(AU902="Media",AX902="Leve"),AND(AU902="Media",AX902="Menor"),AND(AU902="Media",AX902="Moderado"),AND(AU902="Alta",AX902="Leve"),AND(AU902="Alta",AX902="Menor")),"Moderado",IF(OR(AND(AU902="Muy Baja",AX902="Mayor"),AND(AU902="Baja",AX902="Mayor"),AND(AU902="Media",AX902="Mayor"),AND(AU902="Alta",AX902="Moderado"),AND(AU902="Alta",AX902="Mayor"),AND(AU902="Muy Alta",AX902="Leve"),AND(AU902="Muy Alta",AX902="Menor"),AND(AU902="Muy Alta",AX902="Moderado"),AND(AU902="Muy Alta",AX902="Mayor")),"Alto",IF(OR(AND(AU902="Muy Baja",AX902="Catastrófico"),AND(AU902="Baja",AX902="Catastrófico"),AND(AU902="Media",AX902="Catastrófico"),AND(AU902="Alta",AX902="Catastrófico"),AND(AU902="Muy Alta",AX902="Catastrófico")),"Extremo","")))),"")</f>
        <v>Moderado</v>
      </c>
      <c r="BA902" s="797" t="s">
        <v>223</v>
      </c>
      <c r="BB902" s="218" t="s">
        <v>2494</v>
      </c>
      <c r="BC902" s="218" t="s">
        <v>2495</v>
      </c>
      <c r="BD902" s="310">
        <f t="shared" si="110"/>
        <v>1</v>
      </c>
      <c r="BE902" s="304">
        <v>1</v>
      </c>
      <c r="BF902" s="304"/>
      <c r="BG902" s="304"/>
      <c r="BH902" s="304"/>
      <c r="BI902" s="218" t="s">
        <v>2456</v>
      </c>
      <c r="BJ902" s="218" t="s">
        <v>2439</v>
      </c>
      <c r="BK902" s="218" t="s">
        <v>2977</v>
      </c>
      <c r="BL902" s="218" t="s">
        <v>2976</v>
      </c>
      <c r="BM902" s="219">
        <v>1</v>
      </c>
      <c r="BN902" s="219"/>
      <c r="BO902" s="219"/>
      <c r="BP902" s="219"/>
      <c r="BQ902" s="103">
        <f t="shared" si="111"/>
        <v>1</v>
      </c>
      <c r="BR902" s="781">
        <f t="shared" si="112"/>
        <v>1</v>
      </c>
      <c r="BS902" s="818" t="s">
        <v>609</v>
      </c>
      <c r="BT902" s="867" t="s">
        <v>231</v>
      </c>
      <c r="BU902" s="867" t="s">
        <v>231</v>
      </c>
      <c r="BV902" s="867" t="s">
        <v>231</v>
      </c>
    </row>
    <row r="903" spans="1:74" ht="120" x14ac:dyDescent="0.25">
      <c r="A903" s="1370"/>
      <c r="B903" s="928"/>
      <c r="C903" s="1232"/>
      <c r="D903" s="828"/>
      <c r="E903" s="831"/>
      <c r="F903" s="834"/>
      <c r="G903" s="868"/>
      <c r="H903" s="837"/>
      <c r="I903" s="798"/>
      <c r="J903" s="840"/>
      <c r="K903" s="837"/>
      <c r="L903" s="868"/>
      <c r="M903" s="874"/>
      <c r="N903" s="868"/>
      <c r="O903" s="868"/>
      <c r="P903" s="868"/>
      <c r="Q903" s="880"/>
      <c r="R903" s="798"/>
      <c r="S903" s="1365"/>
      <c r="T903" s="798"/>
      <c r="U903" s="1365"/>
      <c r="V903" s="798"/>
      <c r="W903" s="1365"/>
      <c r="X903" s="852"/>
      <c r="Y903" s="1365"/>
      <c r="Z903" s="1365"/>
      <c r="AA903" s="852"/>
      <c r="AB903" s="378">
        <v>2</v>
      </c>
      <c r="AC903" s="132" t="s">
        <v>1709</v>
      </c>
      <c r="AD903" s="132">
        <v>4</v>
      </c>
      <c r="AE903" s="132" t="s">
        <v>1620</v>
      </c>
      <c r="AF903" s="173" t="str">
        <f t="shared" si="113"/>
        <v>Probabilidad</v>
      </c>
      <c r="AG903" s="155" t="s">
        <v>216</v>
      </c>
      <c r="AH903" s="760">
        <f t="shared" si="114"/>
        <v>0.25</v>
      </c>
      <c r="AI903" s="155" t="s">
        <v>217</v>
      </c>
      <c r="AJ903" s="760">
        <f t="shared" si="115"/>
        <v>0.15</v>
      </c>
      <c r="AK903" s="149">
        <f t="shared" si="116"/>
        <v>0.4</v>
      </c>
      <c r="AL903" s="174">
        <f>IFERROR(IF(AND(AF902="Probabilidad",AF903="Probabilidad"),(AL902-(+AL902*AK903)),IF(AF903="Probabilidad",(S902-(+S902*AK903)),IF(AF903="Impacto",AL902,""))),"")</f>
        <v>0.28799999999999998</v>
      </c>
      <c r="AM903" s="174">
        <f>IFERROR(IF(AND(AF902="Impacto",AF903="Impacto"),(AM902-(+AM902*AK903)),IF(AF903="Impacto",(Y902-(Y902*AK903)),IF(AF903="Probabilidad",AM902,""))),"")</f>
        <v>0.6</v>
      </c>
      <c r="AN903" s="155" t="s">
        <v>952</v>
      </c>
      <c r="AO903" s="155" t="s">
        <v>247</v>
      </c>
      <c r="AP903" s="155" t="s">
        <v>243</v>
      </c>
      <c r="AQ903" s="155" t="s">
        <v>221</v>
      </c>
      <c r="AR903" s="837"/>
      <c r="AS903" s="855"/>
      <c r="AT903" s="855"/>
      <c r="AU903" s="852"/>
      <c r="AV903" s="855"/>
      <c r="AW903" s="855"/>
      <c r="AX903" s="852"/>
      <c r="AY903" s="852"/>
      <c r="AZ903" s="852"/>
      <c r="BA903" s="798"/>
      <c r="BB903" s="130" t="s">
        <v>2496</v>
      </c>
      <c r="BC903" s="130" t="s">
        <v>2441</v>
      </c>
      <c r="BD903" s="150">
        <f t="shared" si="110"/>
        <v>1</v>
      </c>
      <c r="BE903" s="132"/>
      <c r="BF903" s="132">
        <v>1</v>
      </c>
      <c r="BG903" s="132"/>
      <c r="BH903" s="132"/>
      <c r="BI903" s="130" t="s">
        <v>2456</v>
      </c>
      <c r="BJ903" s="130" t="s">
        <v>2439</v>
      </c>
      <c r="BK903" s="130" t="s">
        <v>2971</v>
      </c>
      <c r="BL903" s="130" t="s">
        <v>232</v>
      </c>
      <c r="BM903" s="156"/>
      <c r="BN903" s="156"/>
      <c r="BO903" s="156"/>
      <c r="BP903" s="156"/>
      <c r="BQ903" s="383" t="str">
        <f t="shared" si="111"/>
        <v/>
      </c>
      <c r="BR903" s="782" t="str">
        <f t="shared" si="112"/>
        <v/>
      </c>
      <c r="BS903" s="819"/>
      <c r="BT903" s="868"/>
      <c r="BU903" s="868"/>
      <c r="BV903" s="868"/>
    </row>
    <row r="904" spans="1:74" ht="135.6" customHeight="1" x14ac:dyDescent="0.25">
      <c r="A904" s="1370"/>
      <c r="B904" s="928"/>
      <c r="C904" s="1232"/>
      <c r="D904" s="828"/>
      <c r="E904" s="831"/>
      <c r="F904" s="834"/>
      <c r="G904" s="868"/>
      <c r="H904" s="837"/>
      <c r="I904" s="798"/>
      <c r="J904" s="840"/>
      <c r="K904" s="837"/>
      <c r="L904" s="868"/>
      <c r="M904" s="874"/>
      <c r="N904" s="868"/>
      <c r="O904" s="868"/>
      <c r="P904" s="868"/>
      <c r="Q904" s="880"/>
      <c r="R904" s="798"/>
      <c r="S904" s="1365"/>
      <c r="T904" s="798"/>
      <c r="U904" s="1365"/>
      <c r="V904" s="798"/>
      <c r="W904" s="1365"/>
      <c r="X904" s="852"/>
      <c r="Y904" s="1365"/>
      <c r="Z904" s="1365"/>
      <c r="AA904" s="852"/>
      <c r="AB904" s="378">
        <v>3</v>
      </c>
      <c r="AC904" s="132" t="s">
        <v>2442</v>
      </c>
      <c r="AD904" s="132">
        <v>2</v>
      </c>
      <c r="AE904" s="132" t="s">
        <v>1547</v>
      </c>
      <c r="AF904" s="173" t="str">
        <f t="shared" si="113"/>
        <v>Probabilidad</v>
      </c>
      <c r="AG904" s="155" t="s">
        <v>216</v>
      </c>
      <c r="AH904" s="760">
        <f t="shared" si="114"/>
        <v>0.25</v>
      </c>
      <c r="AI904" s="155" t="s">
        <v>814</v>
      </c>
      <c r="AJ904" s="760">
        <f t="shared" si="115"/>
        <v>0.25</v>
      </c>
      <c r="AK904" s="149">
        <f t="shared" si="116"/>
        <v>0.5</v>
      </c>
      <c r="AL904" s="174">
        <f>IFERROR(IF(AND(AF903="Probabilidad",AF904="Probabilidad"),(AL903-(+AL903*AK904)),IF(AND(AF903="Impacto",AF904="Probabilidad"),(AL902-(+AL902*AK904)),IF(AF904="Impacto",AL903,""))),"")</f>
        <v>0.14399999999999999</v>
      </c>
      <c r="AM904" s="174">
        <f>IFERROR(IF(AND(AF903="Impacto",AF904="Impacto"),(AM903-(+AM903*AK904)),IF(AND(AF903="Probabilidad",AF904="Impacto"),(AM902-(+AM902*AK904)),IF(AF904="Probabilidad",AM903,""))),"")</f>
        <v>0.6</v>
      </c>
      <c r="AN904" s="155" t="s">
        <v>218</v>
      </c>
      <c r="AO904" s="155" t="s">
        <v>475</v>
      </c>
      <c r="AP904" s="155" t="s">
        <v>243</v>
      </c>
      <c r="AQ904" s="155" t="s">
        <v>221</v>
      </c>
      <c r="AR904" s="837"/>
      <c r="AS904" s="855"/>
      <c r="AT904" s="855"/>
      <c r="AU904" s="852"/>
      <c r="AV904" s="855"/>
      <c r="AW904" s="855"/>
      <c r="AX904" s="852"/>
      <c r="AY904" s="852"/>
      <c r="AZ904" s="852"/>
      <c r="BA904" s="798"/>
      <c r="BB904" s="130" t="s">
        <v>2465</v>
      </c>
      <c r="BC904" s="130" t="s">
        <v>2497</v>
      </c>
      <c r="BD904" s="150">
        <f t="shared" si="110"/>
        <v>1</v>
      </c>
      <c r="BE904" s="132"/>
      <c r="BF904" s="132">
        <v>1</v>
      </c>
      <c r="BG904" s="132"/>
      <c r="BH904" s="132"/>
      <c r="BI904" s="130" t="s">
        <v>2456</v>
      </c>
      <c r="BJ904" s="130" t="s">
        <v>2439</v>
      </c>
      <c r="BK904" s="130" t="s">
        <v>2971</v>
      </c>
      <c r="BL904" s="130" t="s">
        <v>232</v>
      </c>
      <c r="BM904" s="156"/>
      <c r="BN904" s="156"/>
      <c r="BO904" s="156"/>
      <c r="BP904" s="156"/>
      <c r="BQ904" s="383" t="str">
        <f t="shared" si="111"/>
        <v/>
      </c>
      <c r="BR904" s="782" t="str">
        <f t="shared" si="112"/>
        <v/>
      </c>
      <c r="BS904" s="819"/>
      <c r="BT904" s="868"/>
      <c r="BU904" s="868"/>
      <c r="BV904" s="868"/>
    </row>
    <row r="905" spans="1:74" ht="160.15" customHeight="1" x14ac:dyDescent="0.25">
      <c r="A905" s="1370"/>
      <c r="B905" s="928"/>
      <c r="C905" s="1232"/>
      <c r="D905" s="828"/>
      <c r="E905" s="831"/>
      <c r="F905" s="834"/>
      <c r="G905" s="868"/>
      <c r="H905" s="837"/>
      <c r="I905" s="798"/>
      <c r="J905" s="840"/>
      <c r="K905" s="837"/>
      <c r="L905" s="868"/>
      <c r="M905" s="874"/>
      <c r="N905" s="868"/>
      <c r="O905" s="868"/>
      <c r="P905" s="868"/>
      <c r="Q905" s="880"/>
      <c r="R905" s="798"/>
      <c r="S905" s="1365"/>
      <c r="T905" s="798"/>
      <c r="U905" s="1365"/>
      <c r="V905" s="798"/>
      <c r="W905" s="1365"/>
      <c r="X905" s="852"/>
      <c r="Y905" s="1365"/>
      <c r="Z905" s="1365"/>
      <c r="AA905" s="852"/>
      <c r="AB905" s="378">
        <v>4</v>
      </c>
      <c r="AC905" s="132" t="s">
        <v>2443</v>
      </c>
      <c r="AD905" s="132">
        <v>2</v>
      </c>
      <c r="AE905" s="132" t="s">
        <v>1547</v>
      </c>
      <c r="AF905" s="173" t="str">
        <f t="shared" si="113"/>
        <v>Impacto</v>
      </c>
      <c r="AG905" s="155" t="s">
        <v>267</v>
      </c>
      <c r="AH905" s="760">
        <f t="shared" si="114"/>
        <v>0.1</v>
      </c>
      <c r="AI905" s="155" t="s">
        <v>217</v>
      </c>
      <c r="AJ905" s="760">
        <f t="shared" si="115"/>
        <v>0.15</v>
      </c>
      <c r="AK905" s="149">
        <f t="shared" si="116"/>
        <v>0.25</v>
      </c>
      <c r="AL905" s="174">
        <f>IFERROR(IF(AND(AF904="Probabilidad",AF905="Probabilidad"),(AL904-(+AL904*AK905)),IF(AND(AF904="Impacto",AF905="Probabilidad"),(AL903-(+AL903*AK905)),IF(AF905="Impacto",AL904,""))),"")</f>
        <v>0.14399999999999999</v>
      </c>
      <c r="AM905" s="174">
        <f>IFERROR(IF(AND(AF904="Impacto",AF905="Impacto"),(AM904-(+AM904*AK905)),IF(AND(AF904="Probabilidad",AF905="Impacto"),(AM903-(+AM903*AK905)),IF(AF905="Probabilidad",AM904,""))),"")</f>
        <v>0.44999999999999996</v>
      </c>
      <c r="AN905" s="155" t="s">
        <v>218</v>
      </c>
      <c r="AO905" s="155" t="s">
        <v>296</v>
      </c>
      <c r="AP905" s="155" t="s">
        <v>243</v>
      </c>
      <c r="AQ905" s="155" t="s">
        <v>221</v>
      </c>
      <c r="AR905" s="837"/>
      <c r="AS905" s="855"/>
      <c r="AT905" s="855"/>
      <c r="AU905" s="852"/>
      <c r="AV905" s="855"/>
      <c r="AW905" s="855"/>
      <c r="AX905" s="852"/>
      <c r="AY905" s="852"/>
      <c r="AZ905" s="852"/>
      <c r="BA905" s="798"/>
      <c r="BB905" s="130"/>
      <c r="BC905" s="130"/>
      <c r="BD905" s="150" t="str">
        <f t="shared" si="110"/>
        <v/>
      </c>
      <c r="BE905" s="132"/>
      <c r="BF905" s="132"/>
      <c r="BG905" s="132"/>
      <c r="BH905" s="132"/>
      <c r="BI905" s="130"/>
      <c r="BJ905" s="130"/>
      <c r="BK905" s="130"/>
      <c r="BL905" s="130"/>
      <c r="BM905" s="156"/>
      <c r="BN905" s="156"/>
      <c r="BO905" s="156"/>
      <c r="BP905" s="156"/>
      <c r="BQ905" s="383" t="str">
        <f t="shared" si="111"/>
        <v/>
      </c>
      <c r="BR905" s="782" t="str">
        <f t="shared" si="112"/>
        <v/>
      </c>
      <c r="BS905" s="819"/>
      <c r="BT905" s="868"/>
      <c r="BU905" s="868"/>
      <c r="BV905" s="868"/>
    </row>
    <row r="906" spans="1:74" ht="111.6" customHeight="1" x14ac:dyDescent="0.25">
      <c r="A906" s="1370"/>
      <c r="B906" s="928"/>
      <c r="C906" s="1232"/>
      <c r="D906" s="828"/>
      <c r="E906" s="831"/>
      <c r="F906" s="834"/>
      <c r="G906" s="868"/>
      <c r="H906" s="837"/>
      <c r="I906" s="798"/>
      <c r="J906" s="840"/>
      <c r="K906" s="837"/>
      <c r="L906" s="868"/>
      <c r="M906" s="874"/>
      <c r="N906" s="868"/>
      <c r="O906" s="868"/>
      <c r="P906" s="868"/>
      <c r="Q906" s="880"/>
      <c r="R906" s="798"/>
      <c r="S906" s="1365"/>
      <c r="T906" s="798"/>
      <c r="U906" s="1365"/>
      <c r="V906" s="798"/>
      <c r="W906" s="1365"/>
      <c r="X906" s="852"/>
      <c r="Y906" s="1365"/>
      <c r="Z906" s="1365"/>
      <c r="AA906" s="852"/>
      <c r="AB906" s="378">
        <v>5</v>
      </c>
      <c r="AC906" s="132" t="s">
        <v>1933</v>
      </c>
      <c r="AD906" s="132"/>
      <c r="AE906" s="132" t="s">
        <v>2450</v>
      </c>
      <c r="AF906" s="173" t="str">
        <f t="shared" si="113"/>
        <v>Probabilidad</v>
      </c>
      <c r="AG906" s="155" t="s">
        <v>286</v>
      </c>
      <c r="AH906" s="760">
        <f t="shared" si="114"/>
        <v>0.15</v>
      </c>
      <c r="AI906" s="155" t="s">
        <v>217</v>
      </c>
      <c r="AJ906" s="760">
        <f t="shared" si="115"/>
        <v>0.15</v>
      </c>
      <c r="AK906" s="149">
        <f t="shared" si="116"/>
        <v>0.3</v>
      </c>
      <c r="AL906" s="174">
        <f>IFERROR(IF(AND(AF905="Probabilidad",AF906="Probabilidad"),(AL905-(+AL905*AK906)),IF(AND(AF905="Impacto",AF906="Probabilidad"),(AL904-(+AL904*AK906)),IF(AF906="Impacto",AL905,""))),"")</f>
        <v>0.1008</v>
      </c>
      <c r="AM906" s="174">
        <f>IFERROR(IF(AND(AF905="Impacto",AF906="Impacto"),(AM905-(+AM905*AK906)),IF(AND(AF905="Probabilidad",AF906="Impacto"),(AM904-(+AM904*AK906)),IF(AF906="Probabilidad",AM905,""))),"")</f>
        <v>0.44999999999999996</v>
      </c>
      <c r="AN906" s="155" t="s">
        <v>952</v>
      </c>
      <c r="AO906" s="155" t="s">
        <v>219</v>
      </c>
      <c r="AP906" s="155" t="s">
        <v>243</v>
      </c>
      <c r="AQ906" s="155" t="s">
        <v>221</v>
      </c>
      <c r="AR906" s="837"/>
      <c r="AS906" s="855"/>
      <c r="AT906" s="855"/>
      <c r="AU906" s="852"/>
      <c r="AV906" s="855"/>
      <c r="AW906" s="855"/>
      <c r="AX906" s="852"/>
      <c r="AY906" s="852"/>
      <c r="AZ906" s="852"/>
      <c r="BA906" s="798"/>
      <c r="BB906" s="130"/>
      <c r="BC906" s="130"/>
      <c r="BD906" s="150" t="str">
        <f t="shared" si="110"/>
        <v/>
      </c>
      <c r="BE906" s="132"/>
      <c r="BF906" s="132"/>
      <c r="BG906" s="132"/>
      <c r="BH906" s="132"/>
      <c r="BI906" s="130"/>
      <c r="BJ906" s="130"/>
      <c r="BK906" s="130"/>
      <c r="BL906" s="130"/>
      <c r="BM906" s="156"/>
      <c r="BN906" s="156"/>
      <c r="BO906" s="156"/>
      <c r="BP906" s="156"/>
      <c r="BQ906" s="383" t="str">
        <f t="shared" si="111"/>
        <v/>
      </c>
      <c r="BR906" s="782" t="str">
        <f t="shared" si="112"/>
        <v/>
      </c>
      <c r="BS906" s="819"/>
      <c r="BT906" s="868"/>
      <c r="BU906" s="868"/>
      <c r="BV906" s="868"/>
    </row>
    <row r="907" spans="1:74" ht="15.75" thickBot="1" x14ac:dyDescent="0.3">
      <c r="A907" s="1370"/>
      <c r="B907" s="928"/>
      <c r="C907" s="1232"/>
      <c r="D907" s="829"/>
      <c r="E907" s="832"/>
      <c r="F907" s="835"/>
      <c r="G907" s="869"/>
      <c r="H907" s="838"/>
      <c r="I907" s="799"/>
      <c r="J907" s="841"/>
      <c r="K907" s="838"/>
      <c r="L907" s="869"/>
      <c r="M907" s="875"/>
      <c r="N907" s="869"/>
      <c r="O907" s="869"/>
      <c r="P907" s="869"/>
      <c r="Q907" s="881"/>
      <c r="R907" s="799"/>
      <c r="S907" s="1366"/>
      <c r="T907" s="799"/>
      <c r="U907" s="1366"/>
      <c r="V907" s="799"/>
      <c r="W907" s="1366"/>
      <c r="X907" s="853"/>
      <c r="Y907" s="1366"/>
      <c r="Z907" s="1366"/>
      <c r="AA907" s="853"/>
      <c r="AB907" s="379">
        <v>6</v>
      </c>
      <c r="AC907" s="305"/>
      <c r="AD907" s="305"/>
      <c r="AE907" s="305"/>
      <c r="AF907" s="345" t="str">
        <f t="shared" si="113"/>
        <v/>
      </c>
      <c r="AG907" s="346"/>
      <c r="AH907" s="763" t="str">
        <f t="shared" si="114"/>
        <v/>
      </c>
      <c r="AI907" s="346"/>
      <c r="AJ907" s="763" t="str">
        <f t="shared" si="115"/>
        <v/>
      </c>
      <c r="AK907" s="166" t="str">
        <f t="shared" si="116"/>
        <v/>
      </c>
      <c r="AL907" s="174" t="str">
        <f>IFERROR(IF(AND(AF906="Probabilidad",AF907="Probabilidad"),(AL906-(+AL906*AK907)),IF(AND(AF906="Impacto",AF907="Probabilidad"),(AL905-(+AL905*AK907)),IF(AF907="Impacto",AL906,""))),"")</f>
        <v/>
      </c>
      <c r="AM907" s="174" t="str">
        <f>IFERROR(IF(AND(AF906="Impacto",AF907="Impacto"),(AM906-(+AM906*AK907)),IF(AND(AF906="Probabilidad",AF907="Impacto"),(AM905-(+AM905*AK907)),IF(AF907="Probabilidad",AM906,""))),"")</f>
        <v/>
      </c>
      <c r="AN907" s="52"/>
      <c r="AO907" s="52"/>
      <c r="AP907" s="52"/>
      <c r="AQ907" s="52"/>
      <c r="AR907" s="838"/>
      <c r="AS907" s="856"/>
      <c r="AT907" s="856"/>
      <c r="AU907" s="853"/>
      <c r="AV907" s="856"/>
      <c r="AW907" s="856"/>
      <c r="AX907" s="853"/>
      <c r="AY907" s="853"/>
      <c r="AZ907" s="853"/>
      <c r="BA907" s="799"/>
      <c r="BB907" s="167"/>
      <c r="BC907" s="167"/>
      <c r="BD907" s="161" t="str">
        <f t="shared" si="110"/>
        <v/>
      </c>
      <c r="BE907" s="305"/>
      <c r="BF907" s="305"/>
      <c r="BG907" s="305"/>
      <c r="BH907" s="305"/>
      <c r="BI907" s="167"/>
      <c r="BJ907" s="167"/>
      <c r="BK907" s="167"/>
      <c r="BL907" s="167"/>
      <c r="BM907" s="168"/>
      <c r="BN907" s="168"/>
      <c r="BO907" s="168"/>
      <c r="BP907" s="168"/>
      <c r="BQ907" s="385" t="str">
        <f t="shared" si="111"/>
        <v/>
      </c>
      <c r="BR907" s="783" t="str">
        <f t="shared" si="112"/>
        <v/>
      </c>
      <c r="BS907" s="820"/>
      <c r="BT907" s="869"/>
      <c r="BU907" s="869"/>
      <c r="BV907" s="869"/>
    </row>
    <row r="908" spans="1:74" ht="160.15" customHeight="1" x14ac:dyDescent="0.25">
      <c r="A908" s="1370"/>
      <c r="B908" s="928"/>
      <c r="C908" s="1232"/>
      <c r="D908" s="827" t="s">
        <v>1533</v>
      </c>
      <c r="E908" s="830" t="s">
        <v>1223</v>
      </c>
      <c r="F908" s="833">
        <v>9</v>
      </c>
      <c r="G908" s="867" t="s">
        <v>2498</v>
      </c>
      <c r="H908" s="836" t="s">
        <v>1376</v>
      </c>
      <c r="I908" s="797" t="s">
        <v>1347</v>
      </c>
      <c r="J908" s="839" t="s">
        <v>3120</v>
      </c>
      <c r="K908" s="836" t="s">
        <v>324</v>
      </c>
      <c r="L908" s="867" t="s">
        <v>618</v>
      </c>
      <c r="M908" s="873" t="s">
        <v>1535</v>
      </c>
      <c r="N908" s="867" t="s">
        <v>2499</v>
      </c>
      <c r="O908" s="867" t="s">
        <v>2500</v>
      </c>
      <c r="P908" s="867" t="s">
        <v>609</v>
      </c>
      <c r="Q908" s="879" t="s">
        <v>609</v>
      </c>
      <c r="R908" s="797" t="s">
        <v>353</v>
      </c>
      <c r="S908" s="1364">
        <f>IF(R908="Muy Alta",100%,IF(R908="Alta",80%,IF(R908="Media",60%,IF(R908="Baja",40%,IF(R908="Muy Baja",20%,"")))))</f>
        <v>0.8</v>
      </c>
      <c r="T908" s="797" t="s">
        <v>328</v>
      </c>
      <c r="U908" s="1364">
        <f>IF(T908="Catastrófico",100%,IF(T908="Mayor",80%,IF(T908="Moderado",60%,IF(T908="Menor",40%,IF(T908="Leve",20%,"")))))</f>
        <v>0.2</v>
      </c>
      <c r="V908" s="797" t="s">
        <v>213</v>
      </c>
      <c r="W908" s="1364">
        <f>IF(V908="Catastrófico",100%,IF(V908="Mayor",80%,IF(V908="Moderado",60%,IF(V908="Menor",40%,IF(V908="Leve",20%,"")))))</f>
        <v>0.6</v>
      </c>
      <c r="X908" s="851" t="str">
        <f>IF(Y908=100%,"Catastrófico",IF(Y908=80%,"Mayor",IF(Y908=60%,"Moderado",IF(Y908=40%,"Menor",IF(Y908=20%,"Leve","")))))</f>
        <v>Moderado</v>
      </c>
      <c r="Y908" s="1364">
        <f>IF(AND(U908="",W908=""),"",MAX(U908,W908))</f>
        <v>0.6</v>
      </c>
      <c r="Z908" s="1364" t="str">
        <f>CONCATENATE(R908,X908)</f>
        <v>AltaModerado</v>
      </c>
      <c r="AA908" s="851" t="str">
        <f>IF(Z908="Muy AltaLeve","Alto",IF(Z908="Muy AltaMenor","Alto",IF(Z908="Muy AltaModerado","Alto",IF(Z908="Muy AltaMayor","Alto",IF(Z908="Muy AltaCatastrófico","Extremo",IF(Z908="AltaLeve","Moderado",IF(Z908="AltaMenor","Moderado",IF(Z908="AltaModerado","Alto",IF(Z908="AltaMayor","Alto",IF(Z908="AltaCatastrófico","Extremo",IF(Z908="MediaLeve","Moderado",IF(Z908="MediaMenor","Moderado",IF(Z908="MediaModerado","Moderado",IF(Z908="MediaMayor","Alto",IF(Z908="MediaCatastrófico","Extremo",IF(Z908="BajaLeve","Bajo",IF(Z908="BajaMenor","Moderado",IF(Z908="BajaModerado","Moderado",IF(Z908="BajaMayor","Alto",IF(Z908="BajaCatastrófico","Extremo",IF(Z908="Muy BajaLeve","Bajo",IF(Z908="Muy BajaMenor","Bajo",IF(Z908="Muy BajaModerado","Moderado",IF(Z908="Muy BajaMayor","Alto",IF(Z908="Muy BajaCatastrófico","Extremo","")))))))))))))))))))))))))</f>
        <v>Alto</v>
      </c>
      <c r="AB908" s="377">
        <v>1</v>
      </c>
      <c r="AC908" s="304" t="s">
        <v>2407</v>
      </c>
      <c r="AD908" s="304">
        <v>1</v>
      </c>
      <c r="AE908" s="304" t="s">
        <v>2158</v>
      </c>
      <c r="AF908" s="388" t="str">
        <f t="shared" si="113"/>
        <v>Probabilidad</v>
      </c>
      <c r="AG908" s="52" t="s">
        <v>216</v>
      </c>
      <c r="AH908" s="759">
        <f t="shared" si="114"/>
        <v>0.25</v>
      </c>
      <c r="AI908" s="52" t="s">
        <v>217</v>
      </c>
      <c r="AJ908" s="759">
        <f t="shared" si="115"/>
        <v>0.15</v>
      </c>
      <c r="AK908" s="102">
        <f t="shared" si="116"/>
        <v>0.4</v>
      </c>
      <c r="AL908" s="350">
        <f>IFERROR(IF(AF908="Probabilidad",(S908-(+S908*AK908)),IF(AF908="Impacto",S908,"")),"")</f>
        <v>0.48</v>
      </c>
      <c r="AM908" s="350">
        <f>IFERROR(IF(AF908="Impacto",(Y908-(+Y908*AK908)),IF(AF908="Probabilidad",Y908,"")),"")</f>
        <v>0.6</v>
      </c>
      <c r="AN908" s="51" t="s">
        <v>218</v>
      </c>
      <c r="AO908" s="51" t="s">
        <v>296</v>
      </c>
      <c r="AP908" s="51" t="s">
        <v>243</v>
      </c>
      <c r="AQ908" s="51" t="s">
        <v>221</v>
      </c>
      <c r="AR908" s="866" t="s">
        <v>2409</v>
      </c>
      <c r="AS908" s="854">
        <f>S908</f>
        <v>0.8</v>
      </c>
      <c r="AT908" s="854">
        <f>IF(AL908="","",MIN(AL908:AL913))</f>
        <v>0.14399999999999999</v>
      </c>
      <c r="AU908" s="851" t="str">
        <f>IFERROR(IF(AT908="","",IF(AT908&lt;=0.2,"Muy Baja",IF(AT908&lt;=0.4,"Baja",IF(AT908&lt;=0.6,"Media",IF(AT908&lt;=0.8,"Alta","Muy Alta"))))),"")</f>
        <v>Muy Baja</v>
      </c>
      <c r="AV908" s="854">
        <f>Y908</f>
        <v>0.6</v>
      </c>
      <c r="AW908" s="854">
        <f>IF(AM908="","",MIN(AM908:AM913))</f>
        <v>0.33749999999999997</v>
      </c>
      <c r="AX908" s="851" t="str">
        <f>IFERROR(IF(AW908="","",IF(AW908&lt;=0.2,"Leve",IF(AW908&lt;=0.4,"Menor",IF(AW908&lt;=0.6,"Moderado",IF(AW908&lt;=0.8,"Mayor","Catastrófico"))))),"")</f>
        <v>Menor</v>
      </c>
      <c r="AY908" s="851" t="str">
        <f>AA908</f>
        <v>Alto</v>
      </c>
      <c r="AZ908" s="851" t="str">
        <f>IFERROR(IF(OR(AND(AU908="Muy Baja",AX908="Leve"),AND(AU908="Muy Baja",AX908="Menor"),AND(AU908="Baja",AX908="Leve")),"Bajo",IF(OR(AND(AU908="Muy baja",AX908="Moderado"),AND(AU908="Baja",AX908="Menor"),AND(AU908="Baja",AX908="Moderado"),AND(AU908="Media",AX908="Leve"),AND(AU908="Media",AX908="Menor"),AND(AU908="Media",AX908="Moderado"),AND(AU908="Alta",AX908="Leve"),AND(AU908="Alta",AX908="Menor")),"Moderado",IF(OR(AND(AU908="Muy Baja",AX908="Mayor"),AND(AU908="Baja",AX908="Mayor"),AND(AU908="Media",AX908="Mayor"),AND(AU908="Alta",AX908="Moderado"),AND(AU908="Alta",AX908="Mayor"),AND(AU908="Muy Alta",AX908="Leve"),AND(AU908="Muy Alta",AX908="Menor"),AND(AU908="Muy Alta",AX908="Moderado"),AND(AU908="Muy Alta",AX908="Mayor")),"Alto",IF(OR(AND(AU908="Muy Baja",AX908="Catastrófico"),AND(AU908="Baja",AX908="Catastrófico"),AND(AU908="Media",AX908="Catastrófico"),AND(AU908="Alta",AX908="Catastrófico"),AND(AU908="Muy Alta",AX908="Catastrófico")),"Extremo","")))),"")</f>
        <v>Bajo</v>
      </c>
      <c r="BA908" s="797" t="s">
        <v>257</v>
      </c>
      <c r="BB908" s="218"/>
      <c r="BC908" s="218"/>
      <c r="BD908" s="310" t="str">
        <f t="shared" si="110"/>
        <v/>
      </c>
      <c r="BE908" s="304"/>
      <c r="BF908" s="304"/>
      <c r="BG908" s="304"/>
      <c r="BH908" s="304"/>
      <c r="BI908" s="218"/>
      <c r="BJ908" s="218"/>
      <c r="BK908" s="218"/>
      <c r="BL908" s="218"/>
      <c r="BM908" s="219"/>
      <c r="BN908" s="219"/>
      <c r="BO908" s="219"/>
      <c r="BP908" s="219"/>
      <c r="BQ908" s="103" t="str">
        <f t="shared" si="111"/>
        <v/>
      </c>
      <c r="BR908" s="781" t="str">
        <f t="shared" si="112"/>
        <v/>
      </c>
      <c r="BS908" s="818" t="s">
        <v>609</v>
      </c>
      <c r="BT908" s="867" t="s">
        <v>231</v>
      </c>
      <c r="BU908" s="867" t="s">
        <v>231</v>
      </c>
      <c r="BV908" s="867" t="s">
        <v>231</v>
      </c>
    </row>
    <row r="909" spans="1:74" ht="160.15" customHeight="1" x14ac:dyDescent="0.25">
      <c r="A909" s="1370"/>
      <c r="B909" s="928"/>
      <c r="C909" s="1232"/>
      <c r="D909" s="828"/>
      <c r="E909" s="831"/>
      <c r="F909" s="834"/>
      <c r="G909" s="868"/>
      <c r="H909" s="837"/>
      <c r="I909" s="798"/>
      <c r="J909" s="840"/>
      <c r="K909" s="837"/>
      <c r="L909" s="868"/>
      <c r="M909" s="874"/>
      <c r="N909" s="868"/>
      <c r="O909" s="868"/>
      <c r="P909" s="868"/>
      <c r="Q909" s="880"/>
      <c r="R909" s="798"/>
      <c r="S909" s="1365"/>
      <c r="T909" s="798"/>
      <c r="U909" s="1365"/>
      <c r="V909" s="798"/>
      <c r="W909" s="1365"/>
      <c r="X909" s="852"/>
      <c r="Y909" s="1365"/>
      <c r="Z909" s="1365"/>
      <c r="AA909" s="852"/>
      <c r="AB909" s="378">
        <v>2</v>
      </c>
      <c r="AC909" s="132" t="s">
        <v>2412</v>
      </c>
      <c r="AD909" s="132">
        <v>3</v>
      </c>
      <c r="AE909" s="132" t="s">
        <v>2162</v>
      </c>
      <c r="AF909" s="173" t="str">
        <f t="shared" si="113"/>
        <v>Impacto</v>
      </c>
      <c r="AG909" s="155" t="s">
        <v>267</v>
      </c>
      <c r="AH909" s="760">
        <f t="shared" si="114"/>
        <v>0.1</v>
      </c>
      <c r="AI909" s="155" t="s">
        <v>217</v>
      </c>
      <c r="AJ909" s="760">
        <f t="shared" si="115"/>
        <v>0.15</v>
      </c>
      <c r="AK909" s="149">
        <f t="shared" si="116"/>
        <v>0.25</v>
      </c>
      <c r="AL909" s="174">
        <f>IFERROR(IF(AND(AF908="Probabilidad",AF909="Probabilidad"),(AL908-(+AL908*AK909)),IF(AF909="Probabilidad",(S908-(+S908*AK909)),IF(AF909="Impacto",AL908,""))),"")</f>
        <v>0.48</v>
      </c>
      <c r="AM909" s="174">
        <f>IFERROR(IF(AND(AF908="Impacto",AF909="Impacto"),(AM908-(+AM908*AK909)),IF(AF909="Impacto",(Y908-(Y908*AK909)),IF(AF909="Probabilidad",AM908,""))),"")</f>
        <v>0.44999999999999996</v>
      </c>
      <c r="AN909" s="155" t="s">
        <v>218</v>
      </c>
      <c r="AO909" s="155" t="s">
        <v>296</v>
      </c>
      <c r="AP909" s="155" t="s">
        <v>243</v>
      </c>
      <c r="AQ909" s="155" t="s">
        <v>221</v>
      </c>
      <c r="AR909" s="837"/>
      <c r="AS909" s="855"/>
      <c r="AT909" s="855"/>
      <c r="AU909" s="852"/>
      <c r="AV909" s="855"/>
      <c r="AW909" s="855"/>
      <c r="AX909" s="852"/>
      <c r="AY909" s="852"/>
      <c r="AZ909" s="852"/>
      <c r="BA909" s="798"/>
      <c r="BB909" s="130"/>
      <c r="BC909" s="130"/>
      <c r="BD909" s="150" t="str">
        <f t="shared" si="110"/>
        <v/>
      </c>
      <c r="BE909" s="132"/>
      <c r="BF909" s="132"/>
      <c r="BG909" s="132"/>
      <c r="BH909" s="132"/>
      <c r="BI909" s="130"/>
      <c r="BJ909" s="130"/>
      <c r="BK909" s="130"/>
      <c r="BL909" s="130"/>
      <c r="BM909" s="156"/>
      <c r="BN909" s="156"/>
      <c r="BO909" s="156"/>
      <c r="BP909" s="156"/>
      <c r="BQ909" s="383" t="str">
        <f t="shared" si="111"/>
        <v/>
      </c>
      <c r="BR909" s="782" t="str">
        <f t="shared" si="112"/>
        <v/>
      </c>
      <c r="BS909" s="819"/>
      <c r="BT909" s="868"/>
      <c r="BU909" s="868"/>
      <c r="BV909" s="868"/>
    </row>
    <row r="910" spans="1:74" ht="120" x14ac:dyDescent="0.25">
      <c r="A910" s="1370"/>
      <c r="B910" s="928"/>
      <c r="C910" s="1232"/>
      <c r="D910" s="828"/>
      <c r="E910" s="831"/>
      <c r="F910" s="834"/>
      <c r="G910" s="868"/>
      <c r="H910" s="837"/>
      <c r="I910" s="798"/>
      <c r="J910" s="840"/>
      <c r="K910" s="837"/>
      <c r="L910" s="868"/>
      <c r="M910" s="874"/>
      <c r="N910" s="868"/>
      <c r="O910" s="868"/>
      <c r="P910" s="868"/>
      <c r="Q910" s="880"/>
      <c r="R910" s="798"/>
      <c r="S910" s="1365"/>
      <c r="T910" s="798"/>
      <c r="U910" s="1365"/>
      <c r="V910" s="798"/>
      <c r="W910" s="1365"/>
      <c r="X910" s="852"/>
      <c r="Y910" s="1365"/>
      <c r="Z910" s="1365"/>
      <c r="AA910" s="852"/>
      <c r="AB910" s="378">
        <v>3</v>
      </c>
      <c r="AC910" s="132" t="s">
        <v>1709</v>
      </c>
      <c r="AD910" s="132">
        <v>3</v>
      </c>
      <c r="AE910" s="132" t="s">
        <v>1620</v>
      </c>
      <c r="AF910" s="173" t="str">
        <f t="shared" si="113"/>
        <v>Probabilidad</v>
      </c>
      <c r="AG910" s="155" t="s">
        <v>216</v>
      </c>
      <c r="AH910" s="760">
        <f t="shared" si="114"/>
        <v>0.25</v>
      </c>
      <c r="AI910" s="155" t="s">
        <v>217</v>
      </c>
      <c r="AJ910" s="760">
        <f t="shared" si="115"/>
        <v>0.15</v>
      </c>
      <c r="AK910" s="149">
        <f t="shared" si="116"/>
        <v>0.4</v>
      </c>
      <c r="AL910" s="174">
        <f>IFERROR(IF(AND(AF909="Probabilidad",AF910="Probabilidad"),(AL909-(+AL909*AK910)),IF(AND(AF909="Impacto",AF910="Probabilidad"),(AL908-(+AL908*AK910)),IF(AF910="Impacto",AL909,""))),"")</f>
        <v>0.28799999999999998</v>
      </c>
      <c r="AM910" s="174">
        <f>IFERROR(IF(AND(AF909="Impacto",AF910="Impacto"),(AM909-(+AM909*AK910)),IF(AND(AF909="Probabilidad",AF910="Impacto"),(AM908-(+AM908*AK910)),IF(AF910="Probabilidad",AM909,""))),"")</f>
        <v>0.44999999999999996</v>
      </c>
      <c r="AN910" s="155" t="s">
        <v>952</v>
      </c>
      <c r="AO910" s="155" t="s">
        <v>247</v>
      </c>
      <c r="AP910" s="155" t="s">
        <v>243</v>
      </c>
      <c r="AQ910" s="155" t="s">
        <v>221</v>
      </c>
      <c r="AR910" s="837"/>
      <c r="AS910" s="855"/>
      <c r="AT910" s="855"/>
      <c r="AU910" s="852"/>
      <c r="AV910" s="855"/>
      <c r="AW910" s="855"/>
      <c r="AX910" s="852"/>
      <c r="AY910" s="852"/>
      <c r="AZ910" s="852"/>
      <c r="BA910" s="798"/>
      <c r="BB910" s="130"/>
      <c r="BC910" s="130"/>
      <c r="BD910" s="150" t="str">
        <f t="shared" si="110"/>
        <v/>
      </c>
      <c r="BE910" s="132"/>
      <c r="BF910" s="132"/>
      <c r="BG910" s="132"/>
      <c r="BH910" s="132"/>
      <c r="BI910" s="130"/>
      <c r="BJ910" s="130"/>
      <c r="BK910" s="130"/>
      <c r="BL910" s="130"/>
      <c r="BM910" s="156"/>
      <c r="BN910" s="156"/>
      <c r="BO910" s="156"/>
      <c r="BP910" s="156"/>
      <c r="BQ910" s="383" t="str">
        <f t="shared" si="111"/>
        <v/>
      </c>
      <c r="BR910" s="782" t="str">
        <f t="shared" si="112"/>
        <v/>
      </c>
      <c r="BS910" s="819"/>
      <c r="BT910" s="868"/>
      <c r="BU910" s="868"/>
      <c r="BV910" s="868"/>
    </row>
    <row r="911" spans="1:74" ht="135.6" customHeight="1" x14ac:dyDescent="0.25">
      <c r="A911" s="1370"/>
      <c r="B911" s="928"/>
      <c r="C911" s="1232"/>
      <c r="D911" s="828"/>
      <c r="E911" s="831"/>
      <c r="F911" s="834"/>
      <c r="G911" s="868"/>
      <c r="H911" s="837"/>
      <c r="I911" s="798"/>
      <c r="J911" s="840"/>
      <c r="K911" s="837"/>
      <c r="L911" s="868"/>
      <c r="M911" s="874"/>
      <c r="N911" s="868"/>
      <c r="O911" s="868"/>
      <c r="P911" s="868"/>
      <c r="Q911" s="880"/>
      <c r="R911" s="798"/>
      <c r="S911" s="1365"/>
      <c r="T911" s="798"/>
      <c r="U911" s="1365"/>
      <c r="V911" s="798"/>
      <c r="W911" s="1365"/>
      <c r="X911" s="852"/>
      <c r="Y911" s="1365"/>
      <c r="Z911" s="1365"/>
      <c r="AA911" s="852"/>
      <c r="AB911" s="378">
        <v>4</v>
      </c>
      <c r="AC911" s="132" t="s">
        <v>2442</v>
      </c>
      <c r="AD911" s="132">
        <v>2</v>
      </c>
      <c r="AE911" s="132" t="s">
        <v>1547</v>
      </c>
      <c r="AF911" s="173" t="str">
        <f t="shared" si="113"/>
        <v>Probabilidad</v>
      </c>
      <c r="AG911" s="155" t="s">
        <v>216</v>
      </c>
      <c r="AH911" s="760">
        <f t="shared" si="114"/>
        <v>0.25</v>
      </c>
      <c r="AI911" s="155" t="s">
        <v>814</v>
      </c>
      <c r="AJ911" s="760">
        <f t="shared" si="115"/>
        <v>0.25</v>
      </c>
      <c r="AK911" s="149">
        <f t="shared" si="116"/>
        <v>0.5</v>
      </c>
      <c r="AL911" s="174">
        <f>IFERROR(IF(AND(AF910="Probabilidad",AF911="Probabilidad"),(AL910-(+AL910*AK911)),IF(AND(AF910="Impacto",AF911="Probabilidad"),(AL909-(+AL909*AK911)),IF(AF911="Impacto",AL910,""))),"")</f>
        <v>0.14399999999999999</v>
      </c>
      <c r="AM911" s="174">
        <f>IFERROR(IF(AND(AF910="Impacto",AF911="Impacto"),(AM910-(+AM910*AK911)),IF(AND(AF910="Probabilidad",AF911="Impacto"),(AM909-(+AM909*AK911)),IF(AF911="Probabilidad",AM910,""))),"")</f>
        <v>0.44999999999999996</v>
      </c>
      <c r="AN911" s="155" t="s">
        <v>218</v>
      </c>
      <c r="AO911" s="155" t="s">
        <v>475</v>
      </c>
      <c r="AP911" s="155" t="s">
        <v>243</v>
      </c>
      <c r="AQ911" s="155" t="s">
        <v>221</v>
      </c>
      <c r="AR911" s="837"/>
      <c r="AS911" s="855"/>
      <c r="AT911" s="855"/>
      <c r="AU911" s="852"/>
      <c r="AV911" s="855"/>
      <c r="AW911" s="855"/>
      <c r="AX911" s="852"/>
      <c r="AY911" s="852"/>
      <c r="AZ911" s="852"/>
      <c r="BA911" s="798"/>
      <c r="BB911" s="130"/>
      <c r="BC911" s="130"/>
      <c r="BD911" s="150" t="str">
        <f t="shared" si="110"/>
        <v/>
      </c>
      <c r="BE911" s="132"/>
      <c r="BF911" s="132"/>
      <c r="BG911" s="132"/>
      <c r="BH911" s="132"/>
      <c r="BI911" s="130"/>
      <c r="BJ911" s="130"/>
      <c r="BK911" s="130"/>
      <c r="BL911" s="130"/>
      <c r="BM911" s="156"/>
      <c r="BN911" s="156"/>
      <c r="BO911" s="156"/>
      <c r="BP911" s="156"/>
      <c r="BQ911" s="383" t="str">
        <f t="shared" si="111"/>
        <v/>
      </c>
      <c r="BR911" s="782" t="str">
        <f t="shared" si="112"/>
        <v/>
      </c>
      <c r="BS911" s="819"/>
      <c r="BT911" s="868"/>
      <c r="BU911" s="868"/>
      <c r="BV911" s="868"/>
    </row>
    <row r="912" spans="1:74" ht="160.15" customHeight="1" x14ac:dyDescent="0.25">
      <c r="A912" s="1370"/>
      <c r="B912" s="928"/>
      <c r="C912" s="1232"/>
      <c r="D912" s="828"/>
      <c r="E912" s="831"/>
      <c r="F912" s="834"/>
      <c r="G912" s="868"/>
      <c r="H912" s="837"/>
      <c r="I912" s="798"/>
      <c r="J912" s="840"/>
      <c r="K912" s="837"/>
      <c r="L912" s="868"/>
      <c r="M912" s="874"/>
      <c r="N912" s="868"/>
      <c r="O912" s="868"/>
      <c r="P912" s="868"/>
      <c r="Q912" s="880"/>
      <c r="R912" s="798"/>
      <c r="S912" s="1365"/>
      <c r="T912" s="798"/>
      <c r="U912" s="1365"/>
      <c r="V912" s="798"/>
      <c r="W912" s="1365"/>
      <c r="X912" s="852"/>
      <c r="Y912" s="1365"/>
      <c r="Z912" s="1365"/>
      <c r="AA912" s="852"/>
      <c r="AB912" s="378">
        <v>5</v>
      </c>
      <c r="AC912" s="132" t="s">
        <v>2443</v>
      </c>
      <c r="AD912" s="132">
        <v>2</v>
      </c>
      <c r="AE912" s="132" t="s">
        <v>1547</v>
      </c>
      <c r="AF912" s="173" t="str">
        <f t="shared" si="113"/>
        <v>Impacto</v>
      </c>
      <c r="AG912" s="155" t="s">
        <v>267</v>
      </c>
      <c r="AH912" s="760">
        <f t="shared" si="114"/>
        <v>0.1</v>
      </c>
      <c r="AI912" s="155" t="s">
        <v>217</v>
      </c>
      <c r="AJ912" s="760">
        <f t="shared" si="115"/>
        <v>0.15</v>
      </c>
      <c r="AK912" s="149">
        <f t="shared" si="116"/>
        <v>0.25</v>
      </c>
      <c r="AL912" s="174">
        <f>IFERROR(IF(AND(AF911="Probabilidad",AF912="Probabilidad"),(AL911-(+AL911*AK912)),IF(AND(AF911="Impacto",AF912="Probabilidad"),(AL910-(+AL910*AK912)),IF(AF912="Impacto",AL911,""))),"")</f>
        <v>0.14399999999999999</v>
      </c>
      <c r="AM912" s="174">
        <f>IFERROR(IF(AND(AF911="Impacto",AF912="Impacto"),(AM911-(+AM911*AK912)),IF(AND(AF911="Probabilidad",AF912="Impacto"),(AM910-(+AM910*AK912)),IF(AF912="Probabilidad",AM911,""))),"")</f>
        <v>0.33749999999999997</v>
      </c>
      <c r="AN912" s="155" t="s">
        <v>218</v>
      </c>
      <c r="AO912" s="155" t="s">
        <v>296</v>
      </c>
      <c r="AP912" s="155" t="s">
        <v>243</v>
      </c>
      <c r="AQ912" s="155" t="s">
        <v>221</v>
      </c>
      <c r="AR912" s="837"/>
      <c r="AS912" s="855"/>
      <c r="AT912" s="855"/>
      <c r="AU912" s="852"/>
      <c r="AV912" s="855"/>
      <c r="AW912" s="855"/>
      <c r="AX912" s="852"/>
      <c r="AY912" s="852"/>
      <c r="AZ912" s="852"/>
      <c r="BA912" s="798"/>
      <c r="BB912" s="130"/>
      <c r="BC912" s="130"/>
      <c r="BD912" s="150" t="str">
        <f t="shared" si="110"/>
        <v/>
      </c>
      <c r="BE912" s="132"/>
      <c r="BF912" s="132"/>
      <c r="BG912" s="132"/>
      <c r="BH912" s="132"/>
      <c r="BI912" s="130"/>
      <c r="BJ912" s="130"/>
      <c r="BK912" s="130"/>
      <c r="BL912" s="130"/>
      <c r="BM912" s="156"/>
      <c r="BN912" s="156"/>
      <c r="BO912" s="156"/>
      <c r="BP912" s="156"/>
      <c r="BQ912" s="383" t="str">
        <f t="shared" si="111"/>
        <v/>
      </c>
      <c r="BR912" s="782" t="str">
        <f t="shared" si="112"/>
        <v/>
      </c>
      <c r="BS912" s="819"/>
      <c r="BT912" s="868"/>
      <c r="BU912" s="868"/>
      <c r="BV912" s="868"/>
    </row>
    <row r="913" spans="1:74" ht="15.75" thickBot="1" x14ac:dyDescent="0.3">
      <c r="A913" s="1370"/>
      <c r="B913" s="928"/>
      <c r="C913" s="1232"/>
      <c r="D913" s="829"/>
      <c r="E913" s="832"/>
      <c r="F913" s="835"/>
      <c r="G913" s="869"/>
      <c r="H913" s="838"/>
      <c r="I913" s="799"/>
      <c r="J913" s="841"/>
      <c r="K913" s="838"/>
      <c r="L913" s="869"/>
      <c r="M913" s="875"/>
      <c r="N913" s="869"/>
      <c r="O913" s="869"/>
      <c r="P913" s="869"/>
      <c r="Q913" s="881"/>
      <c r="R913" s="799"/>
      <c r="S913" s="1366"/>
      <c r="T913" s="799"/>
      <c r="U913" s="1366"/>
      <c r="V913" s="799"/>
      <c r="W913" s="1366"/>
      <c r="X913" s="853"/>
      <c r="Y913" s="1366"/>
      <c r="Z913" s="1366"/>
      <c r="AA913" s="853"/>
      <c r="AB913" s="379">
        <v>6</v>
      </c>
      <c r="AC913" s="305"/>
      <c r="AD913" s="305"/>
      <c r="AE913" s="305"/>
      <c r="AF913" s="384" t="str">
        <f t="shared" si="113"/>
        <v/>
      </c>
      <c r="AG913" s="389"/>
      <c r="AH913" s="763" t="str">
        <f t="shared" si="114"/>
        <v/>
      </c>
      <c r="AI913" s="389"/>
      <c r="AJ913" s="763" t="str">
        <f t="shared" si="115"/>
        <v/>
      </c>
      <c r="AK913" s="166" t="str">
        <f t="shared" si="116"/>
        <v/>
      </c>
      <c r="AL913" s="174" t="str">
        <f>IFERROR(IF(AND(AF912="Probabilidad",AF913="Probabilidad"),(AL912-(+AL912*AK913)),IF(AND(AF912="Impacto",AF913="Probabilidad"),(AL911-(+AL911*AK913)),IF(AF913="Impacto",AL912,""))),"")</f>
        <v/>
      </c>
      <c r="AM913" s="174" t="str">
        <f>IFERROR(IF(AND(AF912="Impacto",AF913="Impacto"),(AM912-(+AM912*AK913)),IF(AND(AF912="Probabilidad",AF913="Impacto"),(AM911-(+AM911*AK913)),IF(AF913="Probabilidad",AM912,""))),"")</f>
        <v/>
      </c>
      <c r="AN913" s="52"/>
      <c r="AO913" s="52"/>
      <c r="AP913" s="52"/>
      <c r="AQ913" s="52"/>
      <c r="AR913" s="838"/>
      <c r="AS913" s="856"/>
      <c r="AT913" s="856"/>
      <c r="AU913" s="853"/>
      <c r="AV913" s="856"/>
      <c r="AW913" s="856"/>
      <c r="AX913" s="853"/>
      <c r="AY913" s="853"/>
      <c r="AZ913" s="853"/>
      <c r="BA913" s="799"/>
      <c r="BB913" s="167"/>
      <c r="BC913" s="167"/>
      <c r="BD913" s="161" t="str">
        <f t="shared" si="110"/>
        <v/>
      </c>
      <c r="BE913" s="305"/>
      <c r="BF913" s="305"/>
      <c r="BG913" s="305"/>
      <c r="BH913" s="305"/>
      <c r="BI913" s="167"/>
      <c r="BJ913" s="167"/>
      <c r="BK913" s="167"/>
      <c r="BL913" s="167"/>
      <c r="BM913" s="168"/>
      <c r="BN913" s="168"/>
      <c r="BO913" s="168"/>
      <c r="BP913" s="168"/>
      <c r="BQ913" s="385" t="str">
        <f t="shared" si="111"/>
        <v/>
      </c>
      <c r="BR913" s="783" t="str">
        <f t="shared" si="112"/>
        <v/>
      </c>
      <c r="BS913" s="820"/>
      <c r="BT913" s="869"/>
      <c r="BU913" s="869"/>
      <c r="BV913" s="869"/>
    </row>
    <row r="914" spans="1:74" ht="160.15" customHeight="1" x14ac:dyDescent="0.25">
      <c r="A914" s="1370"/>
      <c r="B914" s="928"/>
      <c r="C914" s="1232"/>
      <c r="D914" s="827" t="s">
        <v>1533</v>
      </c>
      <c r="E914" s="830" t="s">
        <v>1223</v>
      </c>
      <c r="F914" s="833">
        <v>10</v>
      </c>
      <c r="G914" s="867" t="s">
        <v>2498</v>
      </c>
      <c r="H914" s="836" t="s">
        <v>1376</v>
      </c>
      <c r="I914" s="797" t="s">
        <v>1344</v>
      </c>
      <c r="J914" s="839" t="s">
        <v>3121</v>
      </c>
      <c r="K914" s="836" t="s">
        <v>324</v>
      </c>
      <c r="L914" s="867" t="s">
        <v>618</v>
      </c>
      <c r="M914" s="873" t="s">
        <v>1535</v>
      </c>
      <c r="N914" s="867" t="s">
        <v>2501</v>
      </c>
      <c r="O914" s="867" t="s">
        <v>2502</v>
      </c>
      <c r="P914" s="867" t="s">
        <v>609</v>
      </c>
      <c r="Q914" s="879" t="s">
        <v>609</v>
      </c>
      <c r="R914" s="797" t="s">
        <v>353</v>
      </c>
      <c r="S914" s="1364">
        <f>IF(R914="Muy Alta",100%,IF(R914="Alta",80%,IF(R914="Media",60%,IF(R914="Baja",40%,IF(R914="Muy Baja",20%,"")))))</f>
        <v>0.8</v>
      </c>
      <c r="T914" s="797" t="s">
        <v>328</v>
      </c>
      <c r="U914" s="1364">
        <f>IF(T914="Catastrófico",100%,IF(T914="Mayor",80%,IF(T914="Moderado",60%,IF(T914="Menor",40%,IF(T914="Leve",20%,"")))))</f>
        <v>0.2</v>
      </c>
      <c r="V914" s="797" t="s">
        <v>213</v>
      </c>
      <c r="W914" s="1364">
        <f>IF(V914="Catastrófico",100%,IF(V914="Mayor",80%,IF(V914="Moderado",60%,IF(V914="Menor",40%,IF(V914="Leve",20%,"")))))</f>
        <v>0.6</v>
      </c>
      <c r="X914" s="851" t="str">
        <f>IF(Y914=100%,"Catastrófico",IF(Y914=80%,"Mayor",IF(Y914=60%,"Moderado",IF(Y914=40%,"Menor",IF(Y914=20%,"Leve","")))))</f>
        <v>Moderado</v>
      </c>
      <c r="Y914" s="1364">
        <f>IF(AND(U914="",W914=""),"",MAX(U914,W914))</f>
        <v>0.6</v>
      </c>
      <c r="Z914" s="1364" t="str">
        <f>CONCATENATE(R914,X914)</f>
        <v>AltaModerado</v>
      </c>
      <c r="AA914" s="851" t="str">
        <f>IF(Z914="Muy AltaLeve","Alto",IF(Z914="Muy AltaMenor","Alto",IF(Z914="Muy AltaModerado","Alto",IF(Z914="Muy AltaMayor","Alto",IF(Z914="Muy AltaCatastrófico","Extremo",IF(Z914="AltaLeve","Moderado",IF(Z914="AltaMenor","Moderado",IF(Z914="AltaModerado","Alto",IF(Z914="AltaMayor","Alto",IF(Z914="AltaCatastrófico","Extremo",IF(Z914="MediaLeve","Moderado",IF(Z914="MediaMenor","Moderado",IF(Z914="MediaModerado","Moderado",IF(Z914="MediaMayor","Alto",IF(Z914="MediaCatastrófico","Extremo",IF(Z914="BajaLeve","Bajo",IF(Z914="BajaMenor","Moderado",IF(Z914="BajaModerado","Moderado",IF(Z914="BajaMayor","Alto",IF(Z914="BajaCatastrófico","Extremo",IF(Z914="Muy BajaLeve","Bajo",IF(Z914="Muy BajaMenor","Bajo",IF(Z914="Muy BajaModerado","Moderado",IF(Z914="Muy BajaMayor","Alto",IF(Z914="Muy BajaCatastrófico","Extremo","")))))))))))))))))))))))))</f>
        <v>Alto</v>
      </c>
      <c r="AB914" s="377">
        <v>1</v>
      </c>
      <c r="AC914" s="304" t="s">
        <v>2503</v>
      </c>
      <c r="AD914" s="304">
        <v>4</v>
      </c>
      <c r="AE914" s="304" t="s">
        <v>1793</v>
      </c>
      <c r="AF914" s="348" t="str">
        <f t="shared" si="113"/>
        <v>Probabilidad</v>
      </c>
      <c r="AG914" s="349" t="s">
        <v>216</v>
      </c>
      <c r="AH914" s="759">
        <f t="shared" si="114"/>
        <v>0.25</v>
      </c>
      <c r="AI914" s="349" t="s">
        <v>217</v>
      </c>
      <c r="AJ914" s="759">
        <f t="shared" si="115"/>
        <v>0.15</v>
      </c>
      <c r="AK914" s="102">
        <f t="shared" si="116"/>
        <v>0.4</v>
      </c>
      <c r="AL914" s="350">
        <f>IFERROR(IF(AF914="Probabilidad",(S914-(+S914*AK914)),IF(AF914="Impacto",S914,"")),"")</f>
        <v>0.48</v>
      </c>
      <c r="AM914" s="350">
        <f>IFERROR(IF(AF914="Impacto",(Y914-(+Y914*AK914)),IF(AF914="Probabilidad",Y914,"")),"")</f>
        <v>0.6</v>
      </c>
      <c r="AN914" s="51" t="s">
        <v>218</v>
      </c>
      <c r="AO914" s="51" t="s">
        <v>296</v>
      </c>
      <c r="AP914" s="51" t="s">
        <v>243</v>
      </c>
      <c r="AQ914" s="51" t="s">
        <v>221</v>
      </c>
      <c r="AR914" s="866" t="s">
        <v>2409</v>
      </c>
      <c r="AS914" s="854">
        <f>S914</f>
        <v>0.8</v>
      </c>
      <c r="AT914" s="854">
        <f>IF(AL914="","",MIN(AL914:AL919))</f>
        <v>0.10079999999999999</v>
      </c>
      <c r="AU914" s="851" t="str">
        <f>IFERROR(IF(AT914="","",IF(AT914&lt;=0.2,"Muy Baja",IF(AT914&lt;=0.4,"Baja",IF(AT914&lt;=0.6,"Media",IF(AT914&lt;=0.8,"Alta","Muy Alta"))))),"")</f>
        <v>Muy Baja</v>
      </c>
      <c r="AV914" s="854">
        <f>Y914</f>
        <v>0.6</v>
      </c>
      <c r="AW914" s="854">
        <f>IF(AM914="","",MIN(AM914:AM919))</f>
        <v>0.33749999999999997</v>
      </c>
      <c r="AX914" s="851" t="str">
        <f>IFERROR(IF(AW914="","",IF(AW914&lt;=0.2,"Leve",IF(AW914&lt;=0.4,"Menor",IF(AW914&lt;=0.6,"Moderado",IF(AW914&lt;=0.8,"Mayor","Catastrófico"))))),"")</f>
        <v>Menor</v>
      </c>
      <c r="AY914" s="851" t="str">
        <f>AA914</f>
        <v>Alto</v>
      </c>
      <c r="AZ914" s="851" t="str">
        <f>IFERROR(IF(OR(AND(AU914="Muy Baja",AX914="Leve"),AND(AU914="Muy Baja",AX914="Menor"),AND(AU914="Baja",AX914="Leve")),"Bajo",IF(OR(AND(AU914="Muy baja",AX914="Moderado"),AND(AU914="Baja",AX914="Menor"),AND(AU914="Baja",AX914="Moderado"),AND(AU914="Media",AX914="Leve"),AND(AU914="Media",AX914="Menor"),AND(AU914="Media",AX914="Moderado"),AND(AU914="Alta",AX914="Leve"),AND(AU914="Alta",AX914="Menor")),"Moderado",IF(OR(AND(AU914="Muy Baja",AX914="Mayor"),AND(AU914="Baja",AX914="Mayor"),AND(AU914="Media",AX914="Mayor"),AND(AU914="Alta",AX914="Moderado"),AND(AU914="Alta",AX914="Mayor"),AND(AU914="Muy Alta",AX914="Leve"),AND(AU914="Muy Alta",AX914="Menor"),AND(AU914="Muy Alta",AX914="Moderado"),AND(AU914="Muy Alta",AX914="Mayor")),"Alto",IF(OR(AND(AU914="Muy Baja",AX914="Catastrófico"),AND(AU914="Baja",AX914="Catastrófico"),AND(AU914="Media",AX914="Catastrófico"),AND(AU914="Alta",AX914="Catastrófico"),AND(AU914="Muy Alta",AX914="Catastrófico")),"Extremo","")))),"")</f>
        <v>Bajo</v>
      </c>
      <c r="BA914" s="797" t="s">
        <v>257</v>
      </c>
      <c r="BB914" s="218"/>
      <c r="BC914" s="218"/>
      <c r="BD914" s="310" t="str">
        <f t="shared" si="110"/>
        <v/>
      </c>
      <c r="BE914" s="304"/>
      <c r="BF914" s="304"/>
      <c r="BG914" s="304"/>
      <c r="BH914" s="304"/>
      <c r="BI914" s="218"/>
      <c r="BJ914" s="218"/>
      <c r="BK914" s="218"/>
      <c r="BL914" s="218"/>
      <c r="BM914" s="219"/>
      <c r="BN914" s="219"/>
      <c r="BO914" s="219"/>
      <c r="BP914" s="219"/>
      <c r="BQ914" s="103" t="str">
        <f t="shared" si="111"/>
        <v/>
      </c>
      <c r="BR914" s="781" t="str">
        <f t="shared" si="112"/>
        <v/>
      </c>
      <c r="BS914" s="818" t="s">
        <v>609</v>
      </c>
      <c r="BT914" s="867" t="s">
        <v>231</v>
      </c>
      <c r="BU914" s="867" t="s">
        <v>231</v>
      </c>
      <c r="BV914" s="867" t="s">
        <v>231</v>
      </c>
    </row>
    <row r="915" spans="1:74" ht="160.15" customHeight="1" x14ac:dyDescent="0.25">
      <c r="A915" s="1370"/>
      <c r="B915" s="928"/>
      <c r="C915" s="1232"/>
      <c r="D915" s="828"/>
      <c r="E915" s="831"/>
      <c r="F915" s="834"/>
      <c r="G915" s="868"/>
      <c r="H915" s="837"/>
      <c r="I915" s="798"/>
      <c r="J915" s="840"/>
      <c r="K915" s="837"/>
      <c r="L915" s="868"/>
      <c r="M915" s="874"/>
      <c r="N915" s="868"/>
      <c r="O915" s="868"/>
      <c r="P915" s="868"/>
      <c r="Q915" s="880"/>
      <c r="R915" s="798"/>
      <c r="S915" s="1365"/>
      <c r="T915" s="798"/>
      <c r="U915" s="1365"/>
      <c r="V915" s="798"/>
      <c r="W915" s="1365"/>
      <c r="X915" s="852"/>
      <c r="Y915" s="1365"/>
      <c r="Z915" s="1365"/>
      <c r="AA915" s="852"/>
      <c r="AB915" s="378">
        <v>2</v>
      </c>
      <c r="AC915" s="132" t="s">
        <v>2412</v>
      </c>
      <c r="AD915" s="132">
        <v>2.2999999999999998</v>
      </c>
      <c r="AE915" s="132" t="s">
        <v>2418</v>
      </c>
      <c r="AF915" s="173" t="str">
        <f t="shared" si="113"/>
        <v>Impacto</v>
      </c>
      <c r="AG915" s="155" t="s">
        <v>267</v>
      </c>
      <c r="AH915" s="760">
        <f t="shared" si="114"/>
        <v>0.1</v>
      </c>
      <c r="AI915" s="155" t="s">
        <v>217</v>
      </c>
      <c r="AJ915" s="760">
        <f t="shared" si="115"/>
        <v>0.15</v>
      </c>
      <c r="AK915" s="149">
        <f t="shared" si="116"/>
        <v>0.25</v>
      </c>
      <c r="AL915" s="174">
        <f>IFERROR(IF(AND(AF914="Probabilidad",AF915="Probabilidad"),(AL914-(+AL914*AK915)),IF(AF915="Probabilidad",(S914-(+S914*AK915)),IF(AF915="Impacto",AL914,""))),"")</f>
        <v>0.48</v>
      </c>
      <c r="AM915" s="174">
        <f>IFERROR(IF(AND(AF914="Impacto",AF915="Impacto"),(AM914-(+AM914*AK915)),IF(AF915="Impacto",(Y914-(Y914*AK915)),IF(AF915="Probabilidad",AM914,""))),"")</f>
        <v>0.44999999999999996</v>
      </c>
      <c r="AN915" s="155" t="s">
        <v>218</v>
      </c>
      <c r="AO915" s="155" t="s">
        <v>296</v>
      </c>
      <c r="AP915" s="155" t="s">
        <v>243</v>
      </c>
      <c r="AQ915" s="155" t="s">
        <v>221</v>
      </c>
      <c r="AR915" s="837"/>
      <c r="AS915" s="855"/>
      <c r="AT915" s="855"/>
      <c r="AU915" s="852"/>
      <c r="AV915" s="855"/>
      <c r="AW915" s="855"/>
      <c r="AX915" s="852"/>
      <c r="AY915" s="852"/>
      <c r="AZ915" s="852"/>
      <c r="BA915" s="798"/>
      <c r="BB915" s="130"/>
      <c r="BC915" s="130"/>
      <c r="BD915" s="150" t="str">
        <f t="shared" si="110"/>
        <v/>
      </c>
      <c r="BE915" s="132"/>
      <c r="BF915" s="132"/>
      <c r="BG915" s="132"/>
      <c r="BH915" s="132"/>
      <c r="BI915" s="130"/>
      <c r="BJ915" s="130"/>
      <c r="BK915" s="130"/>
      <c r="BL915" s="130"/>
      <c r="BM915" s="156"/>
      <c r="BN915" s="156"/>
      <c r="BO915" s="156"/>
      <c r="BP915" s="156"/>
      <c r="BQ915" s="383" t="str">
        <f t="shared" si="111"/>
        <v/>
      </c>
      <c r="BR915" s="782" t="str">
        <f t="shared" si="112"/>
        <v/>
      </c>
      <c r="BS915" s="819"/>
      <c r="BT915" s="868"/>
      <c r="BU915" s="868"/>
      <c r="BV915" s="868"/>
    </row>
    <row r="916" spans="1:74" ht="120" x14ac:dyDescent="0.25">
      <c r="A916" s="1370"/>
      <c r="B916" s="928"/>
      <c r="C916" s="1232"/>
      <c r="D916" s="828"/>
      <c r="E916" s="831"/>
      <c r="F916" s="834"/>
      <c r="G916" s="868"/>
      <c r="H916" s="837"/>
      <c r="I916" s="798"/>
      <c r="J916" s="840"/>
      <c r="K916" s="837"/>
      <c r="L916" s="868"/>
      <c r="M916" s="874"/>
      <c r="N916" s="868"/>
      <c r="O916" s="868"/>
      <c r="P916" s="868"/>
      <c r="Q916" s="880"/>
      <c r="R916" s="798"/>
      <c r="S916" s="1365"/>
      <c r="T916" s="798"/>
      <c r="U916" s="1365"/>
      <c r="V916" s="798"/>
      <c r="W916" s="1365"/>
      <c r="X916" s="852"/>
      <c r="Y916" s="1365"/>
      <c r="Z916" s="1365"/>
      <c r="AA916" s="852"/>
      <c r="AB916" s="378">
        <v>3</v>
      </c>
      <c r="AC916" s="132" t="s">
        <v>1709</v>
      </c>
      <c r="AD916" s="132">
        <v>2</v>
      </c>
      <c r="AE916" s="132" t="s">
        <v>1620</v>
      </c>
      <c r="AF916" s="173" t="str">
        <f t="shared" si="113"/>
        <v>Probabilidad</v>
      </c>
      <c r="AG916" s="155" t="s">
        <v>286</v>
      </c>
      <c r="AH916" s="760">
        <f t="shared" si="114"/>
        <v>0.15</v>
      </c>
      <c r="AI916" s="155" t="s">
        <v>217</v>
      </c>
      <c r="AJ916" s="760">
        <f t="shared" si="115"/>
        <v>0.15</v>
      </c>
      <c r="AK916" s="149">
        <f t="shared" si="116"/>
        <v>0.3</v>
      </c>
      <c r="AL916" s="174">
        <f>IFERROR(IF(AND(AF915="Probabilidad",AF916="Probabilidad"),(AL915-(+AL915*AK916)),IF(AND(AF915="Impacto",AF916="Probabilidad"),(AL914-(+AL914*AK916)),IF(AF916="Impacto",AL915,""))),"")</f>
        <v>0.33599999999999997</v>
      </c>
      <c r="AM916" s="174">
        <f>IFERROR(IF(AND(AF915="Impacto",AF916="Impacto"),(AM915-(+AM915*AK916)),IF(AND(AF915="Probabilidad",AF916="Impacto"),(AM914-(+AM914*AK916)),IF(AF916="Probabilidad",AM915,""))),"")</f>
        <v>0.44999999999999996</v>
      </c>
      <c r="AN916" s="155" t="s">
        <v>952</v>
      </c>
      <c r="AO916" s="155" t="s">
        <v>247</v>
      </c>
      <c r="AP916" s="155" t="s">
        <v>243</v>
      </c>
      <c r="AQ916" s="155" t="s">
        <v>221</v>
      </c>
      <c r="AR916" s="837"/>
      <c r="AS916" s="855"/>
      <c r="AT916" s="855"/>
      <c r="AU916" s="852"/>
      <c r="AV916" s="855"/>
      <c r="AW916" s="855"/>
      <c r="AX916" s="852"/>
      <c r="AY916" s="852"/>
      <c r="AZ916" s="852"/>
      <c r="BA916" s="798"/>
      <c r="BB916" s="130"/>
      <c r="BC916" s="130"/>
      <c r="BD916" s="150" t="str">
        <f t="shared" si="110"/>
        <v/>
      </c>
      <c r="BE916" s="132"/>
      <c r="BF916" s="132"/>
      <c r="BG916" s="132"/>
      <c r="BH916" s="132"/>
      <c r="BI916" s="130"/>
      <c r="BJ916" s="130"/>
      <c r="BK916" s="130"/>
      <c r="BL916" s="130"/>
      <c r="BM916" s="156"/>
      <c r="BN916" s="156"/>
      <c r="BO916" s="156"/>
      <c r="BP916" s="156"/>
      <c r="BQ916" s="383" t="str">
        <f t="shared" si="111"/>
        <v/>
      </c>
      <c r="BR916" s="782" t="str">
        <f t="shared" si="112"/>
        <v/>
      </c>
      <c r="BS916" s="819"/>
      <c r="BT916" s="868"/>
      <c r="BU916" s="868"/>
      <c r="BV916" s="868"/>
    </row>
    <row r="917" spans="1:74" ht="111.6" customHeight="1" x14ac:dyDescent="0.25">
      <c r="A917" s="1370"/>
      <c r="B917" s="928"/>
      <c r="C917" s="1232"/>
      <c r="D917" s="828"/>
      <c r="E917" s="831"/>
      <c r="F917" s="834"/>
      <c r="G917" s="868"/>
      <c r="H917" s="837"/>
      <c r="I917" s="798"/>
      <c r="J917" s="840"/>
      <c r="K917" s="837"/>
      <c r="L917" s="868"/>
      <c r="M917" s="874"/>
      <c r="N917" s="868"/>
      <c r="O917" s="868"/>
      <c r="P917" s="868"/>
      <c r="Q917" s="880"/>
      <c r="R917" s="798"/>
      <c r="S917" s="1365"/>
      <c r="T917" s="798"/>
      <c r="U917" s="1365"/>
      <c r="V917" s="798"/>
      <c r="W917" s="1365"/>
      <c r="X917" s="852"/>
      <c r="Y917" s="1365"/>
      <c r="Z917" s="1365"/>
      <c r="AA917" s="852"/>
      <c r="AB917" s="378">
        <v>4</v>
      </c>
      <c r="AC917" s="132" t="s">
        <v>2421</v>
      </c>
      <c r="AD917" s="132" t="s">
        <v>1633</v>
      </c>
      <c r="AE917" s="132" t="s">
        <v>1620</v>
      </c>
      <c r="AF917" s="173" t="str">
        <f t="shared" si="113"/>
        <v>Probabilidad</v>
      </c>
      <c r="AG917" s="155" t="s">
        <v>216</v>
      </c>
      <c r="AH917" s="760">
        <f t="shared" si="114"/>
        <v>0.25</v>
      </c>
      <c r="AI917" s="155" t="s">
        <v>217</v>
      </c>
      <c r="AJ917" s="760">
        <f t="shared" si="115"/>
        <v>0.15</v>
      </c>
      <c r="AK917" s="149">
        <f t="shared" si="116"/>
        <v>0.4</v>
      </c>
      <c r="AL917" s="174">
        <f>IFERROR(IF(AND(AF916="Probabilidad",AF917="Probabilidad"),(AL916-(+AL916*AK917)),IF(AND(AF916="Impacto",AF917="Probabilidad"),(AL915-(+AL915*AK917)),IF(AF917="Impacto",AL916,""))),"")</f>
        <v>0.20159999999999997</v>
      </c>
      <c r="AM917" s="174">
        <f>IFERROR(IF(AND(AF916="Impacto",AF917="Impacto"),(AM916-(+AM916*AK917)),IF(AND(AF916="Probabilidad",AF917="Impacto"),(AM915-(+AM915*AK917)),IF(AF917="Probabilidad",AM916,""))),"")</f>
        <v>0.44999999999999996</v>
      </c>
      <c r="AN917" s="155" t="s">
        <v>952</v>
      </c>
      <c r="AO917" s="155" t="s">
        <v>242</v>
      </c>
      <c r="AP917" s="155" t="s">
        <v>243</v>
      </c>
      <c r="AQ917" s="155" t="s">
        <v>221</v>
      </c>
      <c r="AR917" s="837"/>
      <c r="AS917" s="855"/>
      <c r="AT917" s="855"/>
      <c r="AU917" s="852"/>
      <c r="AV917" s="855"/>
      <c r="AW917" s="855"/>
      <c r="AX917" s="852"/>
      <c r="AY917" s="852"/>
      <c r="AZ917" s="852"/>
      <c r="BA917" s="798"/>
      <c r="BB917" s="130"/>
      <c r="BC917" s="130"/>
      <c r="BD917" s="150" t="str">
        <f t="shared" si="110"/>
        <v/>
      </c>
      <c r="BE917" s="132"/>
      <c r="BF917" s="132"/>
      <c r="BG917" s="132"/>
      <c r="BH917" s="132"/>
      <c r="BI917" s="130"/>
      <c r="BJ917" s="130"/>
      <c r="BK917" s="130"/>
      <c r="BL917" s="130"/>
      <c r="BM917" s="156"/>
      <c r="BN917" s="156"/>
      <c r="BO917" s="156"/>
      <c r="BP917" s="156"/>
      <c r="BQ917" s="383" t="str">
        <f t="shared" si="111"/>
        <v/>
      </c>
      <c r="BR917" s="782" t="str">
        <f t="shared" si="112"/>
        <v/>
      </c>
      <c r="BS917" s="819"/>
      <c r="BT917" s="868"/>
      <c r="BU917" s="868"/>
      <c r="BV917" s="868"/>
    </row>
    <row r="918" spans="1:74" ht="135.6" customHeight="1" x14ac:dyDescent="0.25">
      <c r="A918" s="1370"/>
      <c r="B918" s="928"/>
      <c r="C918" s="1232"/>
      <c r="D918" s="828"/>
      <c r="E918" s="831"/>
      <c r="F918" s="834"/>
      <c r="G918" s="868"/>
      <c r="H918" s="837"/>
      <c r="I918" s="798"/>
      <c r="J918" s="840"/>
      <c r="K918" s="837"/>
      <c r="L918" s="868"/>
      <c r="M918" s="874"/>
      <c r="N918" s="868"/>
      <c r="O918" s="868"/>
      <c r="P918" s="868"/>
      <c r="Q918" s="880"/>
      <c r="R918" s="798"/>
      <c r="S918" s="1365"/>
      <c r="T918" s="798"/>
      <c r="U918" s="1365"/>
      <c r="V918" s="798"/>
      <c r="W918" s="1365"/>
      <c r="X918" s="852"/>
      <c r="Y918" s="1365"/>
      <c r="Z918" s="1365"/>
      <c r="AA918" s="852"/>
      <c r="AB918" s="378">
        <v>5</v>
      </c>
      <c r="AC918" s="132" t="s">
        <v>2442</v>
      </c>
      <c r="AD918" s="132">
        <v>2</v>
      </c>
      <c r="AE918" s="132" t="s">
        <v>1547</v>
      </c>
      <c r="AF918" s="173" t="str">
        <f>IF(OR(AG918="Preventivo",AG918="Detectivo"),"Probabilidad",IF(AG918="Correctivo","Impacto",""))</f>
        <v>Probabilidad</v>
      </c>
      <c r="AG918" s="155" t="s">
        <v>216</v>
      </c>
      <c r="AH918" s="760">
        <f>IF(AG918="","",IF(AG918="Preventivo",25%,IF(AG918="Detectivo",15%,IF(AG918="Correctivo",10%))))</f>
        <v>0.25</v>
      </c>
      <c r="AI918" s="155" t="s">
        <v>814</v>
      </c>
      <c r="AJ918" s="760">
        <f t="shared" si="115"/>
        <v>0.25</v>
      </c>
      <c r="AK918" s="149">
        <f t="shared" si="116"/>
        <v>0.5</v>
      </c>
      <c r="AL918" s="174">
        <f>IFERROR(IF(AND(AF917="Probabilidad",AF918="Probabilidad"),(AL917-(+AL917*AK918)),IF(AND(AF917="Impacto",AF918="Probabilidad"),(AL916-(+AL916*AK918)),IF(AF918="Impacto",AL917,""))),"")</f>
        <v>0.10079999999999999</v>
      </c>
      <c r="AM918" s="174">
        <f>IFERROR(IF(AND(AF917="Impacto",AF918="Impacto"),(AM917-(+AM917*AK918)),IF(AND(AF917="Probabilidad",AF918="Impacto"),(AM916-(+AM916*AK918)),IF(AF918="Probabilidad",AM917,""))),"")</f>
        <v>0.44999999999999996</v>
      </c>
      <c r="AN918" s="155" t="s">
        <v>218</v>
      </c>
      <c r="AO918" s="155" t="s">
        <v>475</v>
      </c>
      <c r="AP918" s="155" t="s">
        <v>243</v>
      </c>
      <c r="AQ918" s="155" t="s">
        <v>221</v>
      </c>
      <c r="AR918" s="837"/>
      <c r="AS918" s="855"/>
      <c r="AT918" s="855"/>
      <c r="AU918" s="852"/>
      <c r="AV918" s="855"/>
      <c r="AW918" s="855"/>
      <c r="AX918" s="852"/>
      <c r="AY918" s="852"/>
      <c r="AZ918" s="852"/>
      <c r="BA918" s="798"/>
      <c r="BB918" s="130"/>
      <c r="BC918" s="130"/>
      <c r="BD918" s="150" t="str">
        <f t="shared" si="110"/>
        <v/>
      </c>
      <c r="BE918" s="132"/>
      <c r="BF918" s="132"/>
      <c r="BG918" s="132"/>
      <c r="BH918" s="132"/>
      <c r="BI918" s="130"/>
      <c r="BJ918" s="130"/>
      <c r="BK918" s="130"/>
      <c r="BL918" s="130"/>
      <c r="BM918" s="156"/>
      <c r="BN918" s="156"/>
      <c r="BO918" s="156"/>
      <c r="BP918" s="156"/>
      <c r="BQ918" s="383" t="str">
        <f t="shared" si="111"/>
        <v/>
      </c>
      <c r="BR918" s="782" t="str">
        <f t="shared" si="112"/>
        <v/>
      </c>
      <c r="BS918" s="819"/>
      <c r="BT918" s="868"/>
      <c r="BU918" s="868"/>
      <c r="BV918" s="868"/>
    </row>
    <row r="919" spans="1:74" ht="160.9" customHeight="1" thickBot="1" x14ac:dyDescent="0.3">
      <c r="A919" s="1370"/>
      <c r="B919" s="928"/>
      <c r="C919" s="1232"/>
      <c r="D919" s="829"/>
      <c r="E919" s="832"/>
      <c r="F919" s="835"/>
      <c r="G919" s="869"/>
      <c r="H919" s="838"/>
      <c r="I919" s="799"/>
      <c r="J919" s="841"/>
      <c r="K919" s="838"/>
      <c r="L919" s="869"/>
      <c r="M919" s="875"/>
      <c r="N919" s="869"/>
      <c r="O919" s="869"/>
      <c r="P919" s="869"/>
      <c r="Q919" s="881"/>
      <c r="R919" s="799"/>
      <c r="S919" s="1366"/>
      <c r="T919" s="799"/>
      <c r="U919" s="1366"/>
      <c r="V919" s="799"/>
      <c r="W919" s="1366"/>
      <c r="X919" s="853"/>
      <c r="Y919" s="1366"/>
      <c r="Z919" s="1366"/>
      <c r="AA919" s="853"/>
      <c r="AB919" s="379">
        <v>6</v>
      </c>
      <c r="AC919" s="305" t="s">
        <v>2443</v>
      </c>
      <c r="AD919" s="305">
        <v>2</v>
      </c>
      <c r="AE919" s="305" t="s">
        <v>1547</v>
      </c>
      <c r="AF919" s="345" t="str">
        <f>IF(OR(AG919="Preventivo",AG919="Detectivo"),"Probabilidad",IF(AG919="Correctivo","Impacto",""))</f>
        <v>Impacto</v>
      </c>
      <c r="AG919" s="346" t="s">
        <v>267</v>
      </c>
      <c r="AH919" s="763">
        <f>IF(AG919="","",IF(AG919="Preventivo",25%,IF(AG919="Detectivo",15%,IF(AG919="Correctivo",10%))))</f>
        <v>0.1</v>
      </c>
      <c r="AI919" s="346" t="s">
        <v>217</v>
      </c>
      <c r="AJ919" s="763">
        <f t="shared" si="115"/>
        <v>0.15</v>
      </c>
      <c r="AK919" s="166">
        <f t="shared" si="116"/>
        <v>0.25</v>
      </c>
      <c r="AL919" s="347">
        <f>IFERROR(IF(AND(AF918="Probabilidad",AF919="Probabilidad"),(AL918-(+AL918*AK919)),IF(AND(AF918="Impacto",AF919="Probabilidad"),(AL917-(+AL917*AK919)),IF(AF919="Impacto",AL918,""))),"")</f>
        <v>0.10079999999999999</v>
      </c>
      <c r="AM919" s="347">
        <f>IFERROR(IF(AND(AF918="Impacto",AF919="Impacto"),(AM918-(+AM918*AK919)),IF(AND(AF918="Probabilidad",AF919="Impacto"),(AM917-(+AM917*AK919)),IF(AF919="Probabilidad",AM918,""))),"")</f>
        <v>0.33749999999999997</v>
      </c>
      <c r="AN919" s="52" t="s">
        <v>218</v>
      </c>
      <c r="AO919" s="52" t="s">
        <v>296</v>
      </c>
      <c r="AP919" s="52" t="s">
        <v>243</v>
      </c>
      <c r="AQ919" s="52" t="s">
        <v>221</v>
      </c>
      <c r="AR919" s="838"/>
      <c r="AS919" s="856"/>
      <c r="AT919" s="856"/>
      <c r="AU919" s="853"/>
      <c r="AV919" s="856"/>
      <c r="AW919" s="856"/>
      <c r="AX919" s="853"/>
      <c r="AY919" s="853"/>
      <c r="AZ919" s="853"/>
      <c r="BA919" s="799"/>
      <c r="BB919" s="167"/>
      <c r="BC919" s="167"/>
      <c r="BD919" s="161" t="str">
        <f t="shared" si="110"/>
        <v/>
      </c>
      <c r="BE919" s="305"/>
      <c r="BF919" s="305"/>
      <c r="BG919" s="305"/>
      <c r="BH919" s="305"/>
      <c r="BI919" s="167"/>
      <c r="BJ919" s="167"/>
      <c r="BK919" s="167"/>
      <c r="BL919" s="167"/>
      <c r="BM919" s="168"/>
      <c r="BN919" s="168"/>
      <c r="BO919" s="168"/>
      <c r="BP919" s="168"/>
      <c r="BQ919" s="385" t="str">
        <f t="shared" si="111"/>
        <v/>
      </c>
      <c r="BR919" s="783" t="str">
        <f t="shared" si="112"/>
        <v/>
      </c>
      <c r="BS919" s="820"/>
      <c r="BT919" s="869"/>
      <c r="BU919" s="869"/>
      <c r="BV919" s="869"/>
    </row>
    <row r="920" spans="1:74" ht="135.6" customHeight="1" x14ac:dyDescent="0.25">
      <c r="A920" s="1370"/>
      <c r="B920" s="928"/>
      <c r="C920" s="1232"/>
      <c r="D920" s="827" t="s">
        <v>1533</v>
      </c>
      <c r="E920" s="830" t="s">
        <v>1223</v>
      </c>
      <c r="F920" s="833">
        <v>11</v>
      </c>
      <c r="G920" s="867" t="s">
        <v>2504</v>
      </c>
      <c r="H920" s="836" t="s">
        <v>1372</v>
      </c>
      <c r="I920" s="797" t="s">
        <v>1347</v>
      </c>
      <c r="J920" s="839" t="s">
        <v>3122</v>
      </c>
      <c r="K920" s="836" t="s">
        <v>324</v>
      </c>
      <c r="L920" s="867" t="s">
        <v>618</v>
      </c>
      <c r="M920" s="873" t="s">
        <v>1535</v>
      </c>
      <c r="N920" s="867" t="s">
        <v>2505</v>
      </c>
      <c r="O920" s="867" t="s">
        <v>2506</v>
      </c>
      <c r="P920" s="867" t="s">
        <v>609</v>
      </c>
      <c r="Q920" s="879" t="s">
        <v>609</v>
      </c>
      <c r="R920" s="797" t="s">
        <v>353</v>
      </c>
      <c r="S920" s="1364">
        <f>IF(R920="Muy Alta",100%,IF(R920="Alta",80%,IF(R920="Media",60%,IF(R920="Baja",40%,IF(R920="Muy Baja",20%,"")))))</f>
        <v>0.8</v>
      </c>
      <c r="T920" s="797" t="s">
        <v>328</v>
      </c>
      <c r="U920" s="1364">
        <f>IF(T920="Catastrófico",100%,IF(T920="Mayor",80%,IF(T920="Moderado",60%,IF(T920="Menor",40%,IF(T920="Leve",20%,"")))))</f>
        <v>0.2</v>
      </c>
      <c r="V920" s="797" t="s">
        <v>328</v>
      </c>
      <c r="W920" s="1364">
        <f>IF(V920="Catastrófico",100%,IF(V920="Mayor",80%,IF(V920="Moderado",60%,IF(V920="Menor",40%,IF(V920="Leve",20%,"")))))</f>
        <v>0.2</v>
      </c>
      <c r="X920" s="851" t="str">
        <f>IF(Y920=100%,"Catastrófico",IF(Y920=80%,"Mayor",IF(Y920=60%,"Moderado",IF(Y920=40%,"Menor",IF(Y920=20%,"Leve","")))))</f>
        <v>Leve</v>
      </c>
      <c r="Y920" s="1364">
        <f>IF(AND(U920="",W920=""),"",MAX(U920,W920))</f>
        <v>0.2</v>
      </c>
      <c r="Z920" s="1364" t="str">
        <f>CONCATENATE(R920,X920)</f>
        <v>AltaLeve</v>
      </c>
      <c r="AA920" s="851" t="str">
        <f>IF(Z920="Muy AltaLeve","Alto",IF(Z920="Muy AltaMenor","Alto",IF(Z920="Muy AltaModerado","Alto",IF(Z920="Muy AltaMayor","Alto",IF(Z920="Muy AltaCatastrófico","Extremo",IF(Z920="AltaLeve","Moderado",IF(Z920="AltaMenor","Moderado",IF(Z920="AltaModerado","Alto",IF(Z920="AltaMayor","Alto",IF(Z920="AltaCatastrófico","Extremo",IF(Z920="MediaLeve","Moderado",IF(Z920="MediaMenor","Moderado",IF(Z920="MediaModerado","Moderado",IF(Z920="MediaMayor","Alto",IF(Z920="MediaCatastrófico","Extremo",IF(Z920="BajaLeve","Bajo",IF(Z920="BajaMenor","Moderado",IF(Z920="BajaModerado","Moderado",IF(Z920="BajaMayor","Alto",IF(Z920="BajaCatastrófico","Extremo",IF(Z920="Muy BajaLeve","Bajo",IF(Z920="Muy BajaMenor","Bajo",IF(Z920="Muy BajaModerado","Moderado",IF(Z920="Muy BajaMayor","Alto",IF(Z920="Muy BajaCatastrófico","Extremo","")))))))))))))))))))))))))</f>
        <v>Moderado</v>
      </c>
      <c r="AB920" s="377">
        <v>1</v>
      </c>
      <c r="AC920" s="304" t="s">
        <v>2464</v>
      </c>
      <c r="AD920" s="304" t="s">
        <v>1633</v>
      </c>
      <c r="AE920" s="304" t="s">
        <v>1793</v>
      </c>
      <c r="AF920" s="348" t="str">
        <f t="shared" ref="AF920:AF955" si="117">IF(OR(AG920="Preventivo",AG920="Detectivo"),"Probabilidad",IF(AG920="Correctivo","Impacto",""))</f>
        <v>Probabilidad</v>
      </c>
      <c r="AG920" s="349" t="s">
        <v>286</v>
      </c>
      <c r="AH920" s="759">
        <f t="shared" ref="AH920:AH955" si="118">IF(AG920="","",IF(AG920="Preventivo",25%,IF(AG920="Detectivo",15%,IF(AG920="Correctivo",10%))))</f>
        <v>0.15</v>
      </c>
      <c r="AI920" s="349" t="s">
        <v>217</v>
      </c>
      <c r="AJ920" s="759">
        <f t="shared" si="115"/>
        <v>0.15</v>
      </c>
      <c r="AK920" s="102">
        <f t="shared" si="116"/>
        <v>0.3</v>
      </c>
      <c r="AL920" s="350">
        <f>IFERROR(IF(AF920="Probabilidad",(S920-(+S920*AK920)),IF(AF920="Impacto",S920,"")),"")</f>
        <v>0.56000000000000005</v>
      </c>
      <c r="AM920" s="350">
        <f>IFERROR(IF(AF920="Impacto",(Y920-(+Y920*AK920)),IF(AF920="Probabilidad",Y920,"")),"")</f>
        <v>0.2</v>
      </c>
      <c r="AN920" s="51" t="s">
        <v>218</v>
      </c>
      <c r="AO920" s="51" t="s">
        <v>396</v>
      </c>
      <c r="AP920" s="51" t="s">
        <v>243</v>
      </c>
      <c r="AQ920" s="51" t="s">
        <v>221</v>
      </c>
      <c r="AR920" s="866" t="s">
        <v>2391</v>
      </c>
      <c r="AS920" s="854">
        <f>S920</f>
        <v>0.8</v>
      </c>
      <c r="AT920" s="854">
        <f>IF(AL920="","",MIN(AL920:AL925))</f>
        <v>0.33600000000000002</v>
      </c>
      <c r="AU920" s="851" t="str">
        <f>IFERROR(IF(AT920="","",IF(AT920&lt;=0.2,"Muy Baja",IF(AT920&lt;=0.4,"Baja",IF(AT920&lt;=0.6,"Media",IF(AT920&lt;=0.8,"Alta","Muy Alta"))))),"")</f>
        <v>Baja</v>
      </c>
      <c r="AV920" s="854">
        <f>Y920</f>
        <v>0.2</v>
      </c>
      <c r="AW920" s="854">
        <f>IF(AM920="","",MIN(AM920:AM925))</f>
        <v>0.2</v>
      </c>
      <c r="AX920" s="851" t="str">
        <f>IFERROR(IF(AW920="","",IF(AW920&lt;=0.2,"Leve",IF(AW920&lt;=0.4,"Menor",IF(AW920&lt;=0.6,"Moderado",IF(AW920&lt;=0.8,"Mayor","Catastrófico"))))),"")</f>
        <v>Leve</v>
      </c>
      <c r="AY920" s="851" t="str">
        <f>AA920</f>
        <v>Moderado</v>
      </c>
      <c r="AZ920" s="851" t="str">
        <f>IFERROR(IF(OR(AND(AU920="Muy Baja",AX920="Leve"),AND(AU920="Muy Baja",AX920="Menor"),AND(AU920="Baja",AX920="Leve")),"Bajo",IF(OR(AND(AU920="Muy baja",AX920="Moderado"),AND(AU920="Baja",AX920="Menor"),AND(AU920="Baja",AX920="Moderado"),AND(AU920="Media",AX920="Leve"),AND(AU920="Media",AX920="Menor"),AND(AU920="Media",AX920="Moderado"),AND(AU920="Alta",AX920="Leve"),AND(AU920="Alta",AX920="Menor")),"Moderado",IF(OR(AND(AU920="Muy Baja",AX920="Mayor"),AND(AU920="Baja",AX920="Mayor"),AND(AU920="Media",AX920="Mayor"),AND(AU920="Alta",AX920="Moderado"),AND(AU920="Alta",AX920="Mayor"),AND(AU920="Muy Alta",AX920="Leve"),AND(AU920="Muy Alta",AX920="Menor"),AND(AU920="Muy Alta",AX920="Moderado"),AND(AU920="Muy Alta",AX920="Mayor")),"Alto",IF(OR(AND(AU920="Muy Baja",AX920="Catastrófico"),AND(AU920="Baja",AX920="Catastrófico"),AND(AU920="Media",AX920="Catastrófico"),AND(AU920="Alta",AX920="Catastrófico"),AND(AU920="Muy Alta",AX920="Catastrófico")),"Extremo","")))),"")</f>
        <v>Bajo</v>
      </c>
      <c r="BA920" s="797" t="s">
        <v>257</v>
      </c>
      <c r="BB920" s="218"/>
      <c r="BC920" s="218"/>
      <c r="BD920" s="310" t="str">
        <f t="shared" si="110"/>
        <v/>
      </c>
      <c r="BE920" s="304"/>
      <c r="BF920" s="304"/>
      <c r="BG920" s="304"/>
      <c r="BH920" s="304"/>
      <c r="BI920" s="218"/>
      <c r="BJ920" s="218"/>
      <c r="BK920" s="218"/>
      <c r="BL920" s="218"/>
      <c r="BM920" s="219"/>
      <c r="BN920" s="219"/>
      <c r="BO920" s="219"/>
      <c r="BP920" s="219"/>
      <c r="BQ920" s="103" t="str">
        <f t="shared" si="111"/>
        <v/>
      </c>
      <c r="BR920" s="781" t="str">
        <f t="shared" si="112"/>
        <v/>
      </c>
      <c r="BS920" s="818" t="s">
        <v>609</v>
      </c>
      <c r="BT920" s="867" t="s">
        <v>231</v>
      </c>
      <c r="BU920" s="867" t="s">
        <v>231</v>
      </c>
      <c r="BV920" s="867" t="s">
        <v>231</v>
      </c>
    </row>
    <row r="921" spans="1:74" ht="120" x14ac:dyDescent="0.25">
      <c r="A921" s="1370"/>
      <c r="B921" s="928"/>
      <c r="C921" s="1232"/>
      <c r="D921" s="828"/>
      <c r="E921" s="831"/>
      <c r="F921" s="834"/>
      <c r="G921" s="868"/>
      <c r="H921" s="837"/>
      <c r="I921" s="798"/>
      <c r="J921" s="840"/>
      <c r="K921" s="837"/>
      <c r="L921" s="868"/>
      <c r="M921" s="874"/>
      <c r="N921" s="868"/>
      <c r="O921" s="868"/>
      <c r="P921" s="868"/>
      <c r="Q921" s="880"/>
      <c r="R921" s="798"/>
      <c r="S921" s="1365"/>
      <c r="T921" s="798"/>
      <c r="U921" s="1365"/>
      <c r="V921" s="798"/>
      <c r="W921" s="1365"/>
      <c r="X921" s="852"/>
      <c r="Y921" s="1365"/>
      <c r="Z921" s="1365"/>
      <c r="AA921" s="852"/>
      <c r="AB921" s="378">
        <v>2</v>
      </c>
      <c r="AC921" s="132" t="s">
        <v>1709</v>
      </c>
      <c r="AD921" s="132">
        <v>4</v>
      </c>
      <c r="AE921" s="132" t="s">
        <v>1620</v>
      </c>
      <c r="AF921" s="173" t="str">
        <f t="shared" si="117"/>
        <v>Probabilidad</v>
      </c>
      <c r="AG921" s="155" t="s">
        <v>216</v>
      </c>
      <c r="AH921" s="760">
        <f t="shared" si="118"/>
        <v>0.25</v>
      </c>
      <c r="AI921" s="155" t="s">
        <v>217</v>
      </c>
      <c r="AJ921" s="760">
        <f t="shared" si="115"/>
        <v>0.15</v>
      </c>
      <c r="AK921" s="149">
        <f t="shared" si="116"/>
        <v>0.4</v>
      </c>
      <c r="AL921" s="174">
        <f>IFERROR(IF(AND(AF920="Probabilidad",AF921="Probabilidad"),(AL920-(+AL920*AK921)),IF(AF921="Probabilidad",(S920-(+S920*AK921)),IF(AF921="Impacto",AL920,""))),"")</f>
        <v>0.33600000000000002</v>
      </c>
      <c r="AM921" s="174">
        <f>IFERROR(IF(AND(AF920="Impacto",AF921="Impacto"),(AM920-(+AM920*AK921)),IF(AF921="Impacto",(Y920-(Y920*AK921)),IF(AF921="Probabilidad",AM920,""))),"")</f>
        <v>0.2</v>
      </c>
      <c r="AN921" s="155" t="s">
        <v>952</v>
      </c>
      <c r="AO921" s="155" t="s">
        <v>247</v>
      </c>
      <c r="AP921" s="155" t="s">
        <v>243</v>
      </c>
      <c r="AQ921" s="155" t="s">
        <v>221</v>
      </c>
      <c r="AR921" s="837"/>
      <c r="AS921" s="855"/>
      <c r="AT921" s="855"/>
      <c r="AU921" s="852"/>
      <c r="AV921" s="855"/>
      <c r="AW921" s="855"/>
      <c r="AX921" s="852"/>
      <c r="AY921" s="852"/>
      <c r="AZ921" s="852"/>
      <c r="BA921" s="798"/>
      <c r="BB921" s="130"/>
      <c r="BC921" s="130"/>
      <c r="BD921" s="150" t="str">
        <f t="shared" si="110"/>
        <v/>
      </c>
      <c r="BE921" s="132"/>
      <c r="BF921" s="132"/>
      <c r="BG921" s="132"/>
      <c r="BH921" s="132"/>
      <c r="BI921" s="130"/>
      <c r="BJ921" s="130"/>
      <c r="BK921" s="130"/>
      <c r="BL921" s="130"/>
      <c r="BM921" s="156"/>
      <c r="BN921" s="156"/>
      <c r="BO921" s="156"/>
      <c r="BP921" s="156"/>
      <c r="BQ921" s="383" t="str">
        <f t="shared" si="111"/>
        <v/>
      </c>
      <c r="BR921" s="782" t="str">
        <f t="shared" si="112"/>
        <v/>
      </c>
      <c r="BS921" s="819"/>
      <c r="BT921" s="868"/>
      <c r="BU921" s="868"/>
      <c r="BV921" s="868"/>
    </row>
    <row r="922" spans="1:74" x14ac:dyDescent="0.25">
      <c r="A922" s="1370"/>
      <c r="B922" s="928"/>
      <c r="C922" s="1232"/>
      <c r="D922" s="828"/>
      <c r="E922" s="831"/>
      <c r="F922" s="834"/>
      <c r="G922" s="868"/>
      <c r="H922" s="837"/>
      <c r="I922" s="798"/>
      <c r="J922" s="840"/>
      <c r="K922" s="837"/>
      <c r="L922" s="868"/>
      <c r="M922" s="874"/>
      <c r="N922" s="868"/>
      <c r="O922" s="868"/>
      <c r="P922" s="868"/>
      <c r="Q922" s="880"/>
      <c r="R922" s="798"/>
      <c r="S922" s="1365"/>
      <c r="T922" s="798"/>
      <c r="U922" s="1365"/>
      <c r="V922" s="798"/>
      <c r="W922" s="1365"/>
      <c r="X922" s="852"/>
      <c r="Y922" s="1365"/>
      <c r="Z922" s="1365"/>
      <c r="AA922" s="852"/>
      <c r="AB922" s="378">
        <v>3</v>
      </c>
      <c r="AC922" s="132"/>
      <c r="AD922" s="132"/>
      <c r="AE922" s="132"/>
      <c r="AF922" s="173" t="str">
        <f t="shared" si="117"/>
        <v/>
      </c>
      <c r="AG922" s="155"/>
      <c r="AH922" s="760" t="str">
        <f t="shared" si="118"/>
        <v/>
      </c>
      <c r="AI922" s="155"/>
      <c r="AJ922" s="760" t="str">
        <f t="shared" si="115"/>
        <v/>
      </c>
      <c r="AK922" s="149" t="str">
        <f t="shared" si="116"/>
        <v/>
      </c>
      <c r="AL922" s="174" t="str">
        <f>IFERROR(IF(AND(AF921="Probabilidad",AF922="Probabilidad"),(AL921-(+AL921*AK922)),IF(AND(AF921="Impacto",AF922="Probabilidad"),(AL920-(+AL920*AK922)),IF(AF922="Impacto",AL921,""))),"")</f>
        <v/>
      </c>
      <c r="AM922" s="174" t="str">
        <f>IFERROR(IF(AND(AF921="Impacto",AF922="Impacto"),(AM921-(+AM921*AK922)),IF(AND(AF921="Probabilidad",AF922="Impacto"),(AM920-(+AM920*AK922)),IF(AF922="Probabilidad",AM921,""))),"")</f>
        <v/>
      </c>
      <c r="AN922" s="155"/>
      <c r="AO922" s="155"/>
      <c r="AP922" s="155"/>
      <c r="AQ922" s="155"/>
      <c r="AR922" s="837"/>
      <c r="AS922" s="855"/>
      <c r="AT922" s="855"/>
      <c r="AU922" s="852"/>
      <c r="AV922" s="855"/>
      <c r="AW922" s="855"/>
      <c r="AX922" s="852"/>
      <c r="AY922" s="852"/>
      <c r="AZ922" s="852"/>
      <c r="BA922" s="798"/>
      <c r="BB922" s="130"/>
      <c r="BC922" s="130"/>
      <c r="BD922" s="150" t="str">
        <f t="shared" si="110"/>
        <v/>
      </c>
      <c r="BE922" s="132"/>
      <c r="BF922" s="132"/>
      <c r="BG922" s="132"/>
      <c r="BH922" s="132"/>
      <c r="BI922" s="130"/>
      <c r="BJ922" s="130"/>
      <c r="BK922" s="130"/>
      <c r="BL922" s="130"/>
      <c r="BM922" s="156"/>
      <c r="BN922" s="156"/>
      <c r="BO922" s="156"/>
      <c r="BP922" s="156"/>
      <c r="BQ922" s="383" t="str">
        <f t="shared" si="111"/>
        <v/>
      </c>
      <c r="BR922" s="782" t="str">
        <f t="shared" si="112"/>
        <v/>
      </c>
      <c r="BS922" s="819"/>
      <c r="BT922" s="868"/>
      <c r="BU922" s="868"/>
      <c r="BV922" s="868"/>
    </row>
    <row r="923" spans="1:74" x14ac:dyDescent="0.25">
      <c r="A923" s="1370"/>
      <c r="B923" s="928"/>
      <c r="C923" s="1232"/>
      <c r="D923" s="828"/>
      <c r="E923" s="831"/>
      <c r="F923" s="834"/>
      <c r="G923" s="868"/>
      <c r="H923" s="837"/>
      <c r="I923" s="798"/>
      <c r="J923" s="840"/>
      <c r="K923" s="837"/>
      <c r="L923" s="868"/>
      <c r="M923" s="874"/>
      <c r="N923" s="868"/>
      <c r="O923" s="868"/>
      <c r="P923" s="868"/>
      <c r="Q923" s="880"/>
      <c r="R923" s="798"/>
      <c r="S923" s="1365"/>
      <c r="T923" s="798"/>
      <c r="U923" s="1365"/>
      <c r="V923" s="798"/>
      <c r="W923" s="1365"/>
      <c r="X923" s="852"/>
      <c r="Y923" s="1365"/>
      <c r="Z923" s="1365"/>
      <c r="AA923" s="852"/>
      <c r="AB923" s="378">
        <v>4</v>
      </c>
      <c r="AC923" s="132"/>
      <c r="AD923" s="132"/>
      <c r="AE923" s="132"/>
      <c r="AF923" s="173" t="str">
        <f t="shared" si="117"/>
        <v/>
      </c>
      <c r="AG923" s="155"/>
      <c r="AH923" s="760" t="str">
        <f t="shared" si="118"/>
        <v/>
      </c>
      <c r="AI923" s="155"/>
      <c r="AJ923" s="760" t="str">
        <f t="shared" si="115"/>
        <v/>
      </c>
      <c r="AK923" s="149" t="str">
        <f t="shared" si="116"/>
        <v/>
      </c>
      <c r="AL923" s="174" t="str">
        <f>IFERROR(IF(AND(AF922="Probabilidad",AF923="Probabilidad"),(AL922-(+AL922*AK923)),IF(AND(AF922="Impacto",AF923="Probabilidad"),(AL921-(+AL921*AK923)),IF(AF923="Impacto",AL922,""))),"")</f>
        <v/>
      </c>
      <c r="AM923" s="174" t="str">
        <f>IFERROR(IF(AND(AF922="Impacto",AF923="Impacto"),(AM922-(+AM922*AK923)),IF(AND(AF922="Probabilidad",AF923="Impacto"),(AM921-(+AM921*AK923)),IF(AF923="Probabilidad",AM922,""))),"")</f>
        <v/>
      </c>
      <c r="AN923" s="155"/>
      <c r="AO923" s="155"/>
      <c r="AP923" s="155"/>
      <c r="AQ923" s="155"/>
      <c r="AR923" s="837"/>
      <c r="AS923" s="855"/>
      <c r="AT923" s="855"/>
      <c r="AU923" s="852"/>
      <c r="AV923" s="855"/>
      <c r="AW923" s="855"/>
      <c r="AX923" s="852"/>
      <c r="AY923" s="852"/>
      <c r="AZ923" s="852"/>
      <c r="BA923" s="798"/>
      <c r="BB923" s="130"/>
      <c r="BC923" s="130"/>
      <c r="BD923" s="150" t="str">
        <f t="shared" si="110"/>
        <v/>
      </c>
      <c r="BE923" s="132"/>
      <c r="BF923" s="132"/>
      <c r="BG923" s="132"/>
      <c r="BH923" s="132"/>
      <c r="BI923" s="130"/>
      <c r="BJ923" s="130"/>
      <c r="BK923" s="130"/>
      <c r="BL923" s="130"/>
      <c r="BM923" s="156"/>
      <c r="BN923" s="156"/>
      <c r="BO923" s="156"/>
      <c r="BP923" s="156"/>
      <c r="BQ923" s="383" t="str">
        <f t="shared" si="111"/>
        <v/>
      </c>
      <c r="BR923" s="782" t="str">
        <f t="shared" si="112"/>
        <v/>
      </c>
      <c r="BS923" s="819"/>
      <c r="BT923" s="868"/>
      <c r="BU923" s="868"/>
      <c r="BV923" s="868"/>
    </row>
    <row r="924" spans="1:74" x14ac:dyDescent="0.25">
      <c r="A924" s="1370"/>
      <c r="B924" s="928"/>
      <c r="C924" s="1232"/>
      <c r="D924" s="828"/>
      <c r="E924" s="831"/>
      <c r="F924" s="834"/>
      <c r="G924" s="868"/>
      <c r="H924" s="837"/>
      <c r="I924" s="798"/>
      <c r="J924" s="840"/>
      <c r="K924" s="837"/>
      <c r="L924" s="868"/>
      <c r="M924" s="874"/>
      <c r="N924" s="868"/>
      <c r="O924" s="868"/>
      <c r="P924" s="868"/>
      <c r="Q924" s="880"/>
      <c r="R924" s="798"/>
      <c r="S924" s="1365"/>
      <c r="T924" s="798"/>
      <c r="U924" s="1365"/>
      <c r="V924" s="798"/>
      <c r="W924" s="1365"/>
      <c r="X924" s="852"/>
      <c r="Y924" s="1365"/>
      <c r="Z924" s="1365"/>
      <c r="AA924" s="852"/>
      <c r="AB924" s="378">
        <v>5</v>
      </c>
      <c r="AC924" s="132"/>
      <c r="AD924" s="132"/>
      <c r="AE924" s="132"/>
      <c r="AF924" s="173" t="str">
        <f t="shared" si="117"/>
        <v/>
      </c>
      <c r="AG924" s="155"/>
      <c r="AH924" s="760" t="str">
        <f t="shared" si="118"/>
        <v/>
      </c>
      <c r="AI924" s="155"/>
      <c r="AJ924" s="760" t="str">
        <f t="shared" si="115"/>
        <v/>
      </c>
      <c r="AK924" s="149" t="str">
        <f t="shared" si="116"/>
        <v/>
      </c>
      <c r="AL924" s="174" t="str">
        <f>IFERROR(IF(AND(AF923="Probabilidad",AF924="Probabilidad"),(AL923-(+AL923*AK924)),IF(AND(AF923="Impacto",AF924="Probabilidad"),(AL922-(+AL922*AK924)),IF(AF924="Impacto",AL923,""))),"")</f>
        <v/>
      </c>
      <c r="AM924" s="174" t="str">
        <f>IFERROR(IF(AND(AF923="Impacto",AF924="Impacto"),(AM923-(+AM923*AK924)),IF(AND(AF923="Probabilidad",AF924="Impacto"),(AM922-(+AM922*AK924)),IF(AF924="Probabilidad",AM923,""))),"")</f>
        <v/>
      </c>
      <c r="AN924" s="155"/>
      <c r="AO924" s="155"/>
      <c r="AP924" s="155"/>
      <c r="AQ924" s="155"/>
      <c r="AR924" s="837"/>
      <c r="AS924" s="855"/>
      <c r="AT924" s="855"/>
      <c r="AU924" s="852"/>
      <c r="AV924" s="855"/>
      <c r="AW924" s="855"/>
      <c r="AX924" s="852"/>
      <c r="AY924" s="852"/>
      <c r="AZ924" s="852"/>
      <c r="BA924" s="798"/>
      <c r="BB924" s="130"/>
      <c r="BC924" s="130"/>
      <c r="BD924" s="150" t="str">
        <f t="shared" si="110"/>
        <v/>
      </c>
      <c r="BE924" s="132"/>
      <c r="BF924" s="132"/>
      <c r="BG924" s="132"/>
      <c r="BH924" s="132"/>
      <c r="BI924" s="130"/>
      <c r="BJ924" s="130"/>
      <c r="BK924" s="130"/>
      <c r="BL924" s="130"/>
      <c r="BM924" s="156"/>
      <c r="BN924" s="156"/>
      <c r="BO924" s="156"/>
      <c r="BP924" s="156"/>
      <c r="BQ924" s="383" t="str">
        <f t="shared" si="111"/>
        <v/>
      </c>
      <c r="BR924" s="782" t="str">
        <f t="shared" si="112"/>
        <v/>
      </c>
      <c r="BS924" s="819"/>
      <c r="BT924" s="868"/>
      <c r="BU924" s="868"/>
      <c r="BV924" s="868"/>
    </row>
    <row r="925" spans="1:74" ht="15.75" thickBot="1" x14ac:dyDescent="0.3">
      <c r="A925" s="1370"/>
      <c r="B925" s="928"/>
      <c r="C925" s="1232"/>
      <c r="D925" s="829"/>
      <c r="E925" s="832"/>
      <c r="F925" s="835"/>
      <c r="G925" s="869"/>
      <c r="H925" s="838"/>
      <c r="I925" s="799"/>
      <c r="J925" s="841"/>
      <c r="K925" s="838"/>
      <c r="L925" s="869"/>
      <c r="M925" s="875"/>
      <c r="N925" s="869"/>
      <c r="O925" s="869"/>
      <c r="P925" s="869"/>
      <c r="Q925" s="881"/>
      <c r="R925" s="799"/>
      <c r="S925" s="1366"/>
      <c r="T925" s="799"/>
      <c r="U925" s="1366"/>
      <c r="V925" s="799"/>
      <c r="W925" s="1366"/>
      <c r="X925" s="853"/>
      <c r="Y925" s="1366"/>
      <c r="Z925" s="1366"/>
      <c r="AA925" s="853"/>
      <c r="AB925" s="379">
        <v>6</v>
      </c>
      <c r="AC925" s="305"/>
      <c r="AD925" s="305"/>
      <c r="AE925" s="305"/>
      <c r="AF925" s="345" t="str">
        <f t="shared" si="117"/>
        <v/>
      </c>
      <c r="AG925" s="346"/>
      <c r="AH925" s="763" t="str">
        <f t="shared" si="118"/>
        <v/>
      </c>
      <c r="AI925" s="346"/>
      <c r="AJ925" s="763" t="str">
        <f t="shared" si="115"/>
        <v/>
      </c>
      <c r="AK925" s="166" t="str">
        <f t="shared" si="116"/>
        <v/>
      </c>
      <c r="AL925" s="347" t="str">
        <f>IFERROR(IF(AND(AF924="Probabilidad",AF925="Probabilidad"),(AL924-(+AL924*AK925)),IF(AND(AF924="Impacto",AF925="Probabilidad"),(AL923-(+AL923*AK925)),IF(AF925="Impacto",AL924,""))),"")</f>
        <v/>
      </c>
      <c r="AM925" s="347" t="str">
        <f>IFERROR(IF(AND(AF924="Impacto",AF925="Impacto"),(AM924-(+AM924*AK925)),IF(AND(AF924="Probabilidad",AF925="Impacto"),(AM923-(+AM923*AK925)),IF(AF925="Probabilidad",AM924,""))),"")</f>
        <v/>
      </c>
      <c r="AN925" s="52"/>
      <c r="AO925" s="52"/>
      <c r="AP925" s="52"/>
      <c r="AQ925" s="52"/>
      <c r="AR925" s="838"/>
      <c r="AS925" s="856"/>
      <c r="AT925" s="856"/>
      <c r="AU925" s="853"/>
      <c r="AV925" s="856"/>
      <c r="AW925" s="856"/>
      <c r="AX925" s="853"/>
      <c r="AY925" s="853"/>
      <c r="AZ925" s="853"/>
      <c r="BA925" s="799"/>
      <c r="BB925" s="167"/>
      <c r="BC925" s="167"/>
      <c r="BD925" s="161" t="str">
        <f t="shared" ref="BD925:BD955" si="119">IF(SUM(BE925:BH925)=0,"",SUM(BE925:BH925))</f>
        <v/>
      </c>
      <c r="BE925" s="305"/>
      <c r="BF925" s="305"/>
      <c r="BG925" s="305"/>
      <c r="BH925" s="305"/>
      <c r="BI925" s="167"/>
      <c r="BJ925" s="167"/>
      <c r="BK925" s="167"/>
      <c r="BL925" s="167"/>
      <c r="BM925" s="168"/>
      <c r="BN925" s="168"/>
      <c r="BO925" s="168"/>
      <c r="BP925" s="168"/>
      <c r="BQ925" s="385" t="str">
        <f t="shared" si="111"/>
        <v/>
      </c>
      <c r="BR925" s="783" t="str">
        <f t="shared" si="112"/>
        <v/>
      </c>
      <c r="BS925" s="820"/>
      <c r="BT925" s="869"/>
      <c r="BU925" s="869"/>
      <c r="BV925" s="869"/>
    </row>
    <row r="926" spans="1:74" ht="160.15" customHeight="1" x14ac:dyDescent="0.25">
      <c r="A926" s="1370"/>
      <c r="B926" s="928"/>
      <c r="C926" s="1232"/>
      <c r="D926" s="827" t="s">
        <v>1533</v>
      </c>
      <c r="E926" s="830" t="s">
        <v>1223</v>
      </c>
      <c r="F926" s="833">
        <v>12</v>
      </c>
      <c r="G926" s="867" t="s">
        <v>2504</v>
      </c>
      <c r="H926" s="836" t="s">
        <v>1372</v>
      </c>
      <c r="I926" s="797" t="s">
        <v>1344</v>
      </c>
      <c r="J926" s="839" t="s">
        <v>3123</v>
      </c>
      <c r="K926" s="836" t="s">
        <v>324</v>
      </c>
      <c r="L926" s="867" t="s">
        <v>618</v>
      </c>
      <c r="M926" s="873" t="s">
        <v>1535</v>
      </c>
      <c r="N926" s="867" t="s">
        <v>2507</v>
      </c>
      <c r="O926" s="867" t="s">
        <v>2508</v>
      </c>
      <c r="P926" s="867" t="s">
        <v>609</v>
      </c>
      <c r="Q926" s="879" t="s">
        <v>609</v>
      </c>
      <c r="R926" s="797" t="s">
        <v>353</v>
      </c>
      <c r="S926" s="1364">
        <f>IF(R926="Muy Alta",100%,IF(R926="Alta",80%,IF(R926="Media",60%,IF(R926="Baja",40%,IF(R926="Muy Baja",20%,"")))))</f>
        <v>0.8</v>
      </c>
      <c r="T926" s="797" t="s">
        <v>328</v>
      </c>
      <c r="U926" s="1364">
        <f>IF(T926="Catastrófico",100%,IF(T926="Mayor",80%,IF(T926="Moderado",60%,IF(T926="Menor",40%,IF(T926="Leve",20%,"")))))</f>
        <v>0.2</v>
      </c>
      <c r="V926" s="797" t="s">
        <v>253</v>
      </c>
      <c r="W926" s="1364">
        <f>IF(V926="Catastrófico",100%,IF(V926="Mayor",80%,IF(V926="Moderado",60%,IF(V926="Menor",40%,IF(V926="Leve",20%,"")))))</f>
        <v>0.4</v>
      </c>
      <c r="X926" s="851" t="str">
        <f>IF(Y926=100%,"Catastrófico",IF(Y926=80%,"Mayor",IF(Y926=60%,"Moderado",IF(Y926=40%,"Menor",IF(Y926=20%,"Leve","")))))</f>
        <v>Menor</v>
      </c>
      <c r="Y926" s="1364">
        <f>IF(AND(U926="",W926=""),"",MAX(U926,W926))</f>
        <v>0.4</v>
      </c>
      <c r="Z926" s="1364" t="str">
        <f>CONCATENATE(R926,X926)</f>
        <v>AltaMenor</v>
      </c>
      <c r="AA926" s="851" t="str">
        <f>IF(Z926="Muy AltaLeve","Alto",IF(Z926="Muy AltaMenor","Alto",IF(Z926="Muy AltaModerado","Alto",IF(Z926="Muy AltaMayor","Alto",IF(Z926="Muy AltaCatastrófico","Extremo",IF(Z926="AltaLeve","Moderado",IF(Z926="AltaMenor","Moderado",IF(Z926="AltaModerado","Alto",IF(Z926="AltaMayor","Alto",IF(Z926="AltaCatastrófico","Extremo",IF(Z926="MediaLeve","Moderado",IF(Z926="MediaMenor","Moderado",IF(Z926="MediaModerado","Moderado",IF(Z926="MediaMayor","Alto",IF(Z926="MediaCatastrófico","Extremo",IF(Z926="BajaLeve","Bajo",IF(Z926="BajaMenor","Moderado",IF(Z926="BajaModerado","Moderado",IF(Z926="BajaMayor","Alto",IF(Z926="BajaCatastrófico","Extremo",IF(Z926="Muy BajaLeve","Bajo",IF(Z926="Muy BajaMenor","Bajo",IF(Z926="Muy BajaModerado","Moderado",IF(Z926="Muy BajaMayor","Alto",IF(Z926="Muy BajaCatastrófico","Extremo","")))))))))))))))))))))))))</f>
        <v>Moderado</v>
      </c>
      <c r="AB926" s="377">
        <v>1</v>
      </c>
      <c r="AC926" s="304" t="s">
        <v>2509</v>
      </c>
      <c r="AD926" s="304" t="s">
        <v>658</v>
      </c>
      <c r="AE926" s="304" t="s">
        <v>2510</v>
      </c>
      <c r="AF926" s="348" t="str">
        <f t="shared" si="117"/>
        <v>Impacto</v>
      </c>
      <c r="AG926" s="349" t="s">
        <v>267</v>
      </c>
      <c r="AH926" s="759">
        <f t="shared" si="118"/>
        <v>0.1</v>
      </c>
      <c r="AI926" s="349" t="s">
        <v>217</v>
      </c>
      <c r="AJ926" s="759">
        <f t="shared" si="115"/>
        <v>0.15</v>
      </c>
      <c r="AK926" s="102">
        <f t="shared" si="116"/>
        <v>0.25</v>
      </c>
      <c r="AL926" s="350">
        <f>IFERROR(IF(AF926="Probabilidad",(S926-(+S926*AK926)),IF(AF926="Impacto",S926,"")),"")</f>
        <v>0.8</v>
      </c>
      <c r="AM926" s="350">
        <f>IFERROR(IF(AF926="Impacto",(Y926-(+Y926*AK926)),IF(AF926="Probabilidad",Y926,"")),"")</f>
        <v>0.30000000000000004</v>
      </c>
      <c r="AN926" s="51" t="s">
        <v>1286</v>
      </c>
      <c r="AO926" s="51" t="s">
        <v>296</v>
      </c>
      <c r="AP926" s="51" t="s">
        <v>243</v>
      </c>
      <c r="AQ926" s="51" t="s">
        <v>221</v>
      </c>
      <c r="AR926" s="866" t="s">
        <v>2391</v>
      </c>
      <c r="AS926" s="854">
        <f>S926</f>
        <v>0.8</v>
      </c>
      <c r="AT926" s="854">
        <f>IF(AL926="","",MIN(AL926:AL931))</f>
        <v>0.8</v>
      </c>
      <c r="AU926" s="851" t="str">
        <f>IFERROR(IF(AT926="","",IF(AT926&lt;=0.2,"Muy Baja",IF(AT926&lt;=0.4,"Baja",IF(AT926&lt;=0.6,"Media",IF(AT926&lt;=0.8,"Alta","Muy Alta"))))),"")</f>
        <v>Alta</v>
      </c>
      <c r="AV926" s="854">
        <f>Y926</f>
        <v>0.4</v>
      </c>
      <c r="AW926" s="854">
        <f>IF(AM926="","",MIN(AM926:AM931))</f>
        <v>0.30000000000000004</v>
      </c>
      <c r="AX926" s="851" t="str">
        <f>IFERROR(IF(AW926="","",IF(AW926&lt;=0.2,"Leve",IF(AW926&lt;=0.4,"Menor",IF(AW926&lt;=0.6,"Moderado",IF(AW926&lt;=0.8,"Mayor","Catastrófico"))))),"")</f>
        <v>Menor</v>
      </c>
      <c r="AY926" s="851" t="str">
        <f>AA926</f>
        <v>Moderado</v>
      </c>
      <c r="AZ926" s="851" t="str">
        <f>IFERROR(IF(OR(AND(AU926="Muy Baja",AX926="Leve"),AND(AU926="Muy Baja",AX926="Menor"),AND(AU926="Baja",AX926="Leve")),"Bajo",IF(OR(AND(AU926="Muy baja",AX926="Moderado"),AND(AU926="Baja",AX926="Menor"),AND(AU926="Baja",AX926="Moderado"),AND(AU926="Media",AX926="Leve"),AND(AU926="Media",AX926="Menor"),AND(AU926="Media",AX926="Moderado"),AND(AU926="Alta",AX926="Leve"),AND(AU926="Alta",AX926="Menor")),"Moderado",IF(OR(AND(AU926="Muy Baja",AX926="Mayor"),AND(AU926="Baja",AX926="Mayor"),AND(AU926="Media",AX926="Mayor"),AND(AU926="Alta",AX926="Moderado"),AND(AU926="Alta",AX926="Mayor"),AND(AU926="Muy Alta",AX926="Leve"),AND(AU926="Muy Alta",AX926="Menor"),AND(AU926="Muy Alta",AX926="Moderado"),AND(AU926="Muy Alta",AX926="Mayor")),"Alto",IF(OR(AND(AU926="Muy Baja",AX926="Catastrófico"),AND(AU926="Baja",AX926="Catastrófico"),AND(AU926="Media",AX926="Catastrófico"),AND(AU926="Alta",AX926="Catastrófico"),AND(AU926="Muy Alta",AX926="Catastrófico")),"Extremo","")))),"")</f>
        <v>Moderado</v>
      </c>
      <c r="BA926" s="797" t="s">
        <v>223</v>
      </c>
      <c r="BB926" s="218" t="s">
        <v>2511</v>
      </c>
      <c r="BC926" s="218" t="s">
        <v>2512</v>
      </c>
      <c r="BD926" s="310">
        <f t="shared" si="119"/>
        <v>1</v>
      </c>
      <c r="BE926" s="304"/>
      <c r="BF926" s="304"/>
      <c r="BG926" s="304"/>
      <c r="BH926" s="304">
        <v>1</v>
      </c>
      <c r="BI926" s="218" t="s">
        <v>2456</v>
      </c>
      <c r="BJ926" s="218" t="s">
        <v>2439</v>
      </c>
      <c r="BK926" s="130" t="s">
        <v>2971</v>
      </c>
      <c r="BL926" s="130" t="s">
        <v>232</v>
      </c>
      <c r="BM926" s="219"/>
      <c r="BN926" s="219"/>
      <c r="BO926" s="219"/>
      <c r="BP926" s="219"/>
      <c r="BQ926" s="103" t="str">
        <f t="shared" ref="BQ926:BQ955" si="120">IF(SUM(BM926:BP926)=0,"",SUM(BM926:BP926))</f>
        <v/>
      </c>
      <c r="BR926" s="781" t="str">
        <f t="shared" ref="BR926:BR955" si="121">IF(ISERROR(BQ926/BD926),"",(BQ926/BD926))</f>
        <v/>
      </c>
      <c r="BS926" s="818" t="s">
        <v>609</v>
      </c>
      <c r="BT926" s="867" t="s">
        <v>231</v>
      </c>
      <c r="BU926" s="867" t="s">
        <v>231</v>
      </c>
      <c r="BV926" s="867" t="s">
        <v>231</v>
      </c>
    </row>
    <row r="927" spans="1:74" x14ac:dyDescent="0.25">
      <c r="A927" s="1370"/>
      <c r="B927" s="928"/>
      <c r="C927" s="1232"/>
      <c r="D927" s="828"/>
      <c r="E927" s="831"/>
      <c r="F927" s="834"/>
      <c r="G927" s="868"/>
      <c r="H927" s="837"/>
      <c r="I927" s="798"/>
      <c r="J927" s="840"/>
      <c r="K927" s="837"/>
      <c r="L927" s="868"/>
      <c r="M927" s="874"/>
      <c r="N927" s="868"/>
      <c r="O927" s="868"/>
      <c r="P927" s="868"/>
      <c r="Q927" s="880"/>
      <c r="R927" s="798"/>
      <c r="S927" s="1365"/>
      <c r="T927" s="798"/>
      <c r="U927" s="1365"/>
      <c r="V927" s="798"/>
      <c r="W927" s="1365"/>
      <c r="X927" s="852"/>
      <c r="Y927" s="1365"/>
      <c r="Z927" s="1365"/>
      <c r="AA927" s="852"/>
      <c r="AB927" s="378">
        <v>2</v>
      </c>
      <c r="AC927" s="132"/>
      <c r="AD927" s="132"/>
      <c r="AE927" s="132"/>
      <c r="AF927" s="173" t="str">
        <f t="shared" si="117"/>
        <v/>
      </c>
      <c r="AG927" s="155"/>
      <c r="AH927" s="760" t="str">
        <f t="shared" si="118"/>
        <v/>
      </c>
      <c r="AI927" s="155"/>
      <c r="AJ927" s="760" t="str">
        <f t="shared" si="115"/>
        <v/>
      </c>
      <c r="AK927" s="149" t="str">
        <f t="shared" si="116"/>
        <v/>
      </c>
      <c r="AL927" s="174" t="str">
        <f>IFERROR(IF(AND(AF926="Probabilidad",AF927="Probabilidad"),(AL926-(+AL926*AK927)),IF(AF927="Probabilidad",(S926-(+S926*AK927)),IF(AF927="Impacto",AL926,""))),"")</f>
        <v/>
      </c>
      <c r="AM927" s="174" t="str">
        <f>IFERROR(IF(AND(AF926="Impacto",AF927="Impacto"),(AM926-(+AM926*AK927)),IF(AF927="Impacto",(Y926-(Y926*AK927)),IF(AF927="Probabilidad",AM926,""))),"")</f>
        <v/>
      </c>
      <c r="AN927" s="155"/>
      <c r="AO927" s="155"/>
      <c r="AP927" s="155"/>
      <c r="AQ927" s="155"/>
      <c r="AR927" s="837"/>
      <c r="AS927" s="855"/>
      <c r="AT927" s="855"/>
      <c r="AU927" s="852"/>
      <c r="AV927" s="855"/>
      <c r="AW927" s="855"/>
      <c r="AX927" s="852"/>
      <c r="AY927" s="852"/>
      <c r="AZ927" s="852"/>
      <c r="BA927" s="798"/>
      <c r="BB927" s="130"/>
      <c r="BC927" s="130"/>
      <c r="BD927" s="150" t="str">
        <f t="shared" si="119"/>
        <v/>
      </c>
      <c r="BE927" s="132"/>
      <c r="BF927" s="132"/>
      <c r="BG927" s="132"/>
      <c r="BH927" s="132"/>
      <c r="BI927" s="130"/>
      <c r="BJ927" s="130"/>
      <c r="BK927" s="130"/>
      <c r="BL927" s="130"/>
      <c r="BM927" s="156"/>
      <c r="BN927" s="156"/>
      <c r="BO927" s="156"/>
      <c r="BP927" s="156"/>
      <c r="BQ927" s="383" t="str">
        <f t="shared" si="120"/>
        <v/>
      </c>
      <c r="BR927" s="782" t="str">
        <f t="shared" si="121"/>
        <v/>
      </c>
      <c r="BS927" s="819"/>
      <c r="BT927" s="868"/>
      <c r="BU927" s="868"/>
      <c r="BV927" s="868"/>
    </row>
    <row r="928" spans="1:74" x14ac:dyDescent="0.25">
      <c r="A928" s="1370"/>
      <c r="B928" s="928"/>
      <c r="C928" s="1232"/>
      <c r="D928" s="828"/>
      <c r="E928" s="831"/>
      <c r="F928" s="834"/>
      <c r="G928" s="868"/>
      <c r="H928" s="837"/>
      <c r="I928" s="798"/>
      <c r="J928" s="840"/>
      <c r="K928" s="837"/>
      <c r="L928" s="868"/>
      <c r="M928" s="874"/>
      <c r="N928" s="868"/>
      <c r="O928" s="868"/>
      <c r="P928" s="868"/>
      <c r="Q928" s="880"/>
      <c r="R928" s="798"/>
      <c r="S928" s="1365"/>
      <c r="T928" s="798"/>
      <c r="U928" s="1365"/>
      <c r="V928" s="798"/>
      <c r="W928" s="1365"/>
      <c r="X928" s="852"/>
      <c r="Y928" s="1365"/>
      <c r="Z928" s="1365"/>
      <c r="AA928" s="852"/>
      <c r="AB928" s="378">
        <v>3</v>
      </c>
      <c r="AC928" s="132"/>
      <c r="AD928" s="132"/>
      <c r="AE928" s="132"/>
      <c r="AF928" s="173" t="str">
        <f t="shared" si="117"/>
        <v/>
      </c>
      <c r="AG928" s="155"/>
      <c r="AH928" s="760" t="str">
        <f t="shared" si="118"/>
        <v/>
      </c>
      <c r="AI928" s="155"/>
      <c r="AJ928" s="760" t="str">
        <f t="shared" si="115"/>
        <v/>
      </c>
      <c r="AK928" s="149" t="str">
        <f t="shared" si="116"/>
        <v/>
      </c>
      <c r="AL928" s="174" t="str">
        <f>IFERROR(IF(AND(AF927="Probabilidad",AF928="Probabilidad"),(AL927-(+AL927*AK928)),IF(AND(AF927="Impacto",AF928="Probabilidad"),(AL926-(+AL926*AK928)),IF(AF928="Impacto",AL927,""))),"")</f>
        <v/>
      </c>
      <c r="AM928" s="174" t="str">
        <f>IFERROR(IF(AND(AF927="Impacto",AF928="Impacto"),(AM927-(+AM927*AK928)),IF(AND(AF927="Probabilidad",AF928="Impacto"),(AM926-(+AM926*AK928)),IF(AF928="Probabilidad",AM927,""))),"")</f>
        <v/>
      </c>
      <c r="AN928" s="155"/>
      <c r="AO928" s="155"/>
      <c r="AP928" s="155"/>
      <c r="AQ928" s="155"/>
      <c r="AR928" s="837"/>
      <c r="AS928" s="855"/>
      <c r="AT928" s="855"/>
      <c r="AU928" s="852"/>
      <c r="AV928" s="855"/>
      <c r="AW928" s="855"/>
      <c r="AX928" s="852"/>
      <c r="AY928" s="852"/>
      <c r="AZ928" s="852"/>
      <c r="BA928" s="798"/>
      <c r="BB928" s="130"/>
      <c r="BC928" s="130"/>
      <c r="BD928" s="150" t="str">
        <f t="shared" si="119"/>
        <v/>
      </c>
      <c r="BE928" s="132"/>
      <c r="BF928" s="132"/>
      <c r="BG928" s="132"/>
      <c r="BH928" s="132"/>
      <c r="BI928" s="130"/>
      <c r="BJ928" s="130"/>
      <c r="BK928" s="130"/>
      <c r="BL928" s="130"/>
      <c r="BM928" s="156"/>
      <c r="BN928" s="156"/>
      <c r="BO928" s="156"/>
      <c r="BP928" s="156"/>
      <c r="BQ928" s="383" t="str">
        <f t="shared" si="120"/>
        <v/>
      </c>
      <c r="BR928" s="782" t="str">
        <f t="shared" si="121"/>
        <v/>
      </c>
      <c r="BS928" s="819"/>
      <c r="BT928" s="868"/>
      <c r="BU928" s="868"/>
      <c r="BV928" s="868"/>
    </row>
    <row r="929" spans="1:74" x14ac:dyDescent="0.25">
      <c r="A929" s="1370"/>
      <c r="B929" s="928"/>
      <c r="C929" s="1232"/>
      <c r="D929" s="828"/>
      <c r="E929" s="831"/>
      <c r="F929" s="834"/>
      <c r="G929" s="868"/>
      <c r="H929" s="837"/>
      <c r="I929" s="798"/>
      <c r="J929" s="840"/>
      <c r="K929" s="837"/>
      <c r="L929" s="868"/>
      <c r="M929" s="874"/>
      <c r="N929" s="868"/>
      <c r="O929" s="868"/>
      <c r="P929" s="868"/>
      <c r="Q929" s="880"/>
      <c r="R929" s="798"/>
      <c r="S929" s="1365"/>
      <c r="T929" s="798"/>
      <c r="U929" s="1365"/>
      <c r="V929" s="798"/>
      <c r="W929" s="1365"/>
      <c r="X929" s="852"/>
      <c r="Y929" s="1365"/>
      <c r="Z929" s="1365"/>
      <c r="AA929" s="852"/>
      <c r="AB929" s="378">
        <v>4</v>
      </c>
      <c r="AC929" s="132"/>
      <c r="AD929" s="132"/>
      <c r="AE929" s="132"/>
      <c r="AF929" s="173" t="str">
        <f t="shared" si="117"/>
        <v/>
      </c>
      <c r="AG929" s="155"/>
      <c r="AH929" s="760" t="str">
        <f t="shared" si="118"/>
        <v/>
      </c>
      <c r="AI929" s="155"/>
      <c r="AJ929" s="760" t="str">
        <f t="shared" si="115"/>
        <v/>
      </c>
      <c r="AK929" s="149" t="str">
        <f t="shared" si="116"/>
        <v/>
      </c>
      <c r="AL929" s="174" t="str">
        <f>IFERROR(IF(AND(AF928="Probabilidad",AF929="Probabilidad"),(AL928-(+AL928*AK929)),IF(AND(AF928="Impacto",AF929="Probabilidad"),(AL927-(+AL927*AK929)),IF(AF929="Impacto",AL928,""))),"")</f>
        <v/>
      </c>
      <c r="AM929" s="174" t="str">
        <f>IFERROR(IF(AND(AF928="Impacto",AF929="Impacto"),(AM928-(+AM928*AK929)),IF(AND(AF928="Probabilidad",AF929="Impacto"),(AM927-(+AM927*AK929)),IF(AF929="Probabilidad",AM928,""))),"")</f>
        <v/>
      </c>
      <c r="AN929" s="155"/>
      <c r="AO929" s="155"/>
      <c r="AP929" s="155"/>
      <c r="AQ929" s="155"/>
      <c r="AR929" s="837"/>
      <c r="AS929" s="855"/>
      <c r="AT929" s="855"/>
      <c r="AU929" s="852"/>
      <c r="AV929" s="855"/>
      <c r="AW929" s="855"/>
      <c r="AX929" s="852"/>
      <c r="AY929" s="852"/>
      <c r="AZ929" s="852"/>
      <c r="BA929" s="798"/>
      <c r="BB929" s="130"/>
      <c r="BC929" s="130"/>
      <c r="BD929" s="150" t="str">
        <f t="shared" si="119"/>
        <v/>
      </c>
      <c r="BE929" s="132"/>
      <c r="BF929" s="132"/>
      <c r="BG929" s="132"/>
      <c r="BH929" s="132"/>
      <c r="BI929" s="130"/>
      <c r="BJ929" s="130"/>
      <c r="BK929" s="130"/>
      <c r="BL929" s="130"/>
      <c r="BM929" s="156"/>
      <c r="BN929" s="156"/>
      <c r="BO929" s="156"/>
      <c r="BP929" s="156"/>
      <c r="BQ929" s="383" t="str">
        <f t="shared" si="120"/>
        <v/>
      </c>
      <c r="BR929" s="782" t="str">
        <f t="shared" si="121"/>
        <v/>
      </c>
      <c r="BS929" s="819"/>
      <c r="BT929" s="868"/>
      <c r="BU929" s="868"/>
      <c r="BV929" s="868"/>
    </row>
    <row r="930" spans="1:74" x14ac:dyDescent="0.25">
      <c r="A930" s="1370"/>
      <c r="B930" s="928"/>
      <c r="C930" s="1232"/>
      <c r="D930" s="828"/>
      <c r="E930" s="831"/>
      <c r="F930" s="834"/>
      <c r="G930" s="868"/>
      <c r="H930" s="837"/>
      <c r="I930" s="798"/>
      <c r="J930" s="840"/>
      <c r="K930" s="837"/>
      <c r="L930" s="868"/>
      <c r="M930" s="874"/>
      <c r="N930" s="868"/>
      <c r="O930" s="868"/>
      <c r="P930" s="868"/>
      <c r="Q930" s="880"/>
      <c r="R930" s="798"/>
      <c r="S930" s="1365"/>
      <c r="T930" s="798"/>
      <c r="U930" s="1365"/>
      <c r="V930" s="798"/>
      <c r="W930" s="1365"/>
      <c r="X930" s="852"/>
      <c r="Y930" s="1365"/>
      <c r="Z930" s="1365"/>
      <c r="AA930" s="852"/>
      <c r="AB930" s="378">
        <v>5</v>
      </c>
      <c r="AC930" s="132"/>
      <c r="AD930" s="132"/>
      <c r="AE930" s="132"/>
      <c r="AF930" s="173" t="str">
        <f t="shared" si="117"/>
        <v/>
      </c>
      <c r="AG930" s="155"/>
      <c r="AH930" s="760" t="str">
        <f t="shared" si="118"/>
        <v/>
      </c>
      <c r="AI930" s="155"/>
      <c r="AJ930" s="760" t="str">
        <f t="shared" si="115"/>
        <v/>
      </c>
      <c r="AK930" s="149" t="str">
        <f t="shared" si="116"/>
        <v/>
      </c>
      <c r="AL930" s="174" t="str">
        <f>IFERROR(IF(AND(AF929="Probabilidad",AF930="Probabilidad"),(AL929-(+AL929*AK930)),IF(AND(AF929="Impacto",AF930="Probabilidad"),(AL928-(+AL928*AK930)),IF(AF930="Impacto",AL929,""))),"")</f>
        <v/>
      </c>
      <c r="AM930" s="174" t="str">
        <f>IFERROR(IF(AND(AF929="Impacto",AF930="Impacto"),(AM929-(+AM929*AK930)),IF(AND(AF929="Probabilidad",AF930="Impacto"),(AM928-(+AM928*AK930)),IF(AF930="Probabilidad",AM929,""))),"")</f>
        <v/>
      </c>
      <c r="AN930" s="155"/>
      <c r="AO930" s="155"/>
      <c r="AP930" s="155"/>
      <c r="AQ930" s="155"/>
      <c r="AR930" s="837"/>
      <c r="AS930" s="855"/>
      <c r="AT930" s="855"/>
      <c r="AU930" s="852"/>
      <c r="AV930" s="855"/>
      <c r="AW930" s="855"/>
      <c r="AX930" s="852"/>
      <c r="AY930" s="852"/>
      <c r="AZ930" s="852"/>
      <c r="BA930" s="798"/>
      <c r="BB930" s="130"/>
      <c r="BC930" s="130"/>
      <c r="BD930" s="150" t="str">
        <f t="shared" si="119"/>
        <v/>
      </c>
      <c r="BE930" s="132"/>
      <c r="BF930" s="132"/>
      <c r="BG930" s="132"/>
      <c r="BH930" s="132"/>
      <c r="BI930" s="130"/>
      <c r="BJ930" s="130"/>
      <c r="BK930" s="130"/>
      <c r="BL930" s="130"/>
      <c r="BM930" s="156"/>
      <c r="BN930" s="156"/>
      <c r="BO930" s="156"/>
      <c r="BP930" s="156"/>
      <c r="BQ930" s="383" t="str">
        <f t="shared" si="120"/>
        <v/>
      </c>
      <c r="BR930" s="782" t="str">
        <f t="shared" si="121"/>
        <v/>
      </c>
      <c r="BS930" s="819"/>
      <c r="BT930" s="868"/>
      <c r="BU930" s="868"/>
      <c r="BV930" s="868"/>
    </row>
    <row r="931" spans="1:74" ht="15.75" thickBot="1" x14ac:dyDescent="0.3">
      <c r="A931" s="1370"/>
      <c r="B931" s="928"/>
      <c r="C931" s="1232"/>
      <c r="D931" s="829"/>
      <c r="E931" s="832"/>
      <c r="F931" s="835"/>
      <c r="G931" s="869"/>
      <c r="H931" s="838"/>
      <c r="I931" s="799"/>
      <c r="J931" s="841"/>
      <c r="K931" s="838"/>
      <c r="L931" s="869"/>
      <c r="M931" s="875"/>
      <c r="N931" s="869"/>
      <c r="O931" s="869"/>
      <c r="P931" s="869"/>
      <c r="Q931" s="881"/>
      <c r="R931" s="799"/>
      <c r="S931" s="1366"/>
      <c r="T931" s="799"/>
      <c r="U931" s="1366"/>
      <c r="V931" s="799"/>
      <c r="W931" s="1366"/>
      <c r="X931" s="853"/>
      <c r="Y931" s="1366"/>
      <c r="Z931" s="1366"/>
      <c r="AA931" s="853"/>
      <c r="AB931" s="379">
        <v>6</v>
      </c>
      <c r="AC931" s="305"/>
      <c r="AD931" s="305"/>
      <c r="AE931" s="305"/>
      <c r="AF931" s="345" t="str">
        <f t="shared" si="117"/>
        <v/>
      </c>
      <c r="AG931" s="346"/>
      <c r="AH931" s="763" t="str">
        <f t="shared" si="118"/>
        <v/>
      </c>
      <c r="AI931" s="346"/>
      <c r="AJ931" s="763" t="str">
        <f t="shared" si="115"/>
        <v/>
      </c>
      <c r="AK931" s="166" t="str">
        <f t="shared" si="116"/>
        <v/>
      </c>
      <c r="AL931" s="347" t="str">
        <f>IFERROR(IF(AND(AF930="Probabilidad",AF931="Probabilidad"),(AL930-(+AL930*AK931)),IF(AND(AF930="Impacto",AF931="Probabilidad"),(AL929-(+AL929*AK931)),IF(AF931="Impacto",AL930,""))),"")</f>
        <v/>
      </c>
      <c r="AM931" s="347" t="str">
        <f>IFERROR(IF(AND(AF930="Impacto",AF931="Impacto"),(AM930-(+AM930*AK931)),IF(AND(AF930="Probabilidad",AF931="Impacto"),(AM929-(+AM929*AK931)),IF(AF931="Probabilidad",AM930,""))),"")</f>
        <v/>
      </c>
      <c r="AN931" s="52"/>
      <c r="AO931" s="52"/>
      <c r="AP931" s="52"/>
      <c r="AQ931" s="52"/>
      <c r="AR931" s="838"/>
      <c r="AS931" s="856"/>
      <c r="AT931" s="856"/>
      <c r="AU931" s="853"/>
      <c r="AV931" s="856"/>
      <c r="AW931" s="856"/>
      <c r="AX931" s="853"/>
      <c r="AY931" s="853"/>
      <c r="AZ931" s="853"/>
      <c r="BA931" s="799"/>
      <c r="BB931" s="167"/>
      <c r="BC931" s="167"/>
      <c r="BD931" s="161" t="str">
        <f t="shared" si="119"/>
        <v/>
      </c>
      <c r="BE931" s="305"/>
      <c r="BF931" s="305"/>
      <c r="BG931" s="305"/>
      <c r="BH931" s="305"/>
      <c r="BI931" s="167"/>
      <c r="BJ931" s="167"/>
      <c r="BK931" s="167"/>
      <c r="BL931" s="167"/>
      <c r="BM931" s="168"/>
      <c r="BN931" s="168"/>
      <c r="BO931" s="168"/>
      <c r="BP931" s="168"/>
      <c r="BQ931" s="385" t="str">
        <f t="shared" si="120"/>
        <v/>
      </c>
      <c r="BR931" s="783" t="str">
        <f t="shared" si="121"/>
        <v/>
      </c>
      <c r="BS931" s="820"/>
      <c r="BT931" s="869"/>
      <c r="BU931" s="869"/>
      <c r="BV931" s="869"/>
    </row>
    <row r="932" spans="1:74" ht="160.15" customHeight="1" x14ac:dyDescent="0.25">
      <c r="A932" s="1370"/>
      <c r="B932" s="928"/>
      <c r="C932" s="1232"/>
      <c r="D932" s="827" t="s">
        <v>1533</v>
      </c>
      <c r="E932" s="830" t="s">
        <v>1223</v>
      </c>
      <c r="F932" s="833">
        <v>13</v>
      </c>
      <c r="G932" s="867" t="s">
        <v>2513</v>
      </c>
      <c r="H932" s="836" t="s">
        <v>1376</v>
      </c>
      <c r="I932" s="797" t="s">
        <v>1347</v>
      </c>
      <c r="J932" s="839" t="s">
        <v>3124</v>
      </c>
      <c r="K932" s="836" t="s">
        <v>324</v>
      </c>
      <c r="L932" s="867" t="s">
        <v>618</v>
      </c>
      <c r="M932" s="873" t="s">
        <v>1535</v>
      </c>
      <c r="N932" s="867" t="s">
        <v>1637</v>
      </c>
      <c r="O932" s="867" t="s">
        <v>1663</v>
      </c>
      <c r="P932" s="867" t="s">
        <v>609</v>
      </c>
      <c r="Q932" s="879" t="s">
        <v>609</v>
      </c>
      <c r="R932" s="797" t="s">
        <v>353</v>
      </c>
      <c r="S932" s="1364">
        <f>IF(R932="Muy Alta",100%,IF(R932="Alta",80%,IF(R932="Media",60%,IF(R932="Baja",40%,IF(R932="Muy Baja",20%,"")))))</f>
        <v>0.8</v>
      </c>
      <c r="T932" s="797" t="s">
        <v>328</v>
      </c>
      <c r="U932" s="1364">
        <f>IF(T932="Catastrófico",100%,IF(T932="Mayor",80%,IF(T932="Moderado",60%,IF(T932="Menor",40%,IF(T932="Leve",20%,"")))))</f>
        <v>0.2</v>
      </c>
      <c r="V932" s="797" t="s">
        <v>424</v>
      </c>
      <c r="W932" s="1364">
        <f>IF(V932="Catastrófico",100%,IF(V932="Mayor",80%,IF(V932="Moderado",60%,IF(V932="Menor",40%,IF(V932="Leve",20%,"")))))</f>
        <v>0.8</v>
      </c>
      <c r="X932" s="851" t="str">
        <f>IF(Y932=100%,"Catastrófico",IF(Y932=80%,"Mayor",IF(Y932=60%,"Moderado",IF(Y932=40%,"Menor",IF(Y932=20%,"Leve","")))))</f>
        <v>Mayor</v>
      </c>
      <c r="Y932" s="1364">
        <f>IF(AND(U932="",W932=""),"",MAX(U932,W932))</f>
        <v>0.8</v>
      </c>
      <c r="Z932" s="1364" t="str">
        <f>CONCATENATE(R932,X932)</f>
        <v>AltaMayor</v>
      </c>
      <c r="AA932" s="851" t="str">
        <f>IF(Z932="Muy AltaLeve","Alto",IF(Z932="Muy AltaMenor","Alto",IF(Z932="Muy AltaModerado","Alto",IF(Z932="Muy AltaMayor","Alto",IF(Z932="Muy AltaCatastrófico","Extremo",IF(Z932="AltaLeve","Moderado",IF(Z932="AltaMenor","Moderado",IF(Z932="AltaModerado","Alto",IF(Z932="AltaMayor","Alto",IF(Z932="AltaCatastrófico","Extremo",IF(Z932="MediaLeve","Moderado",IF(Z932="MediaMenor","Moderado",IF(Z932="MediaModerado","Moderado",IF(Z932="MediaMayor","Alto",IF(Z932="MediaCatastrófico","Extremo",IF(Z932="BajaLeve","Bajo",IF(Z932="BajaMenor","Moderado",IF(Z932="BajaModerado","Moderado",IF(Z932="BajaMayor","Alto",IF(Z932="BajaCatastrófico","Extremo",IF(Z932="Muy BajaLeve","Bajo",IF(Z932="Muy BajaMenor","Bajo",IF(Z932="Muy BajaModerado","Moderado",IF(Z932="Muy BajaMayor","Alto",IF(Z932="Muy BajaCatastrófico","Extremo","")))))))))))))))))))))))))</f>
        <v>Alto</v>
      </c>
      <c r="AB932" s="377">
        <v>1</v>
      </c>
      <c r="AC932" s="304" t="s">
        <v>1556</v>
      </c>
      <c r="AD932" s="304" t="s">
        <v>234</v>
      </c>
      <c r="AE932" s="304" t="s">
        <v>1554</v>
      </c>
      <c r="AF932" s="348" t="str">
        <f t="shared" si="117"/>
        <v>Probabilidad</v>
      </c>
      <c r="AG932" s="349" t="s">
        <v>216</v>
      </c>
      <c r="AH932" s="759">
        <f t="shared" si="118"/>
        <v>0.25</v>
      </c>
      <c r="AI932" s="349" t="s">
        <v>217</v>
      </c>
      <c r="AJ932" s="759">
        <f t="shared" si="115"/>
        <v>0.15</v>
      </c>
      <c r="AK932" s="102">
        <f t="shared" si="116"/>
        <v>0.4</v>
      </c>
      <c r="AL932" s="350">
        <f>IFERROR(IF(AF932="Probabilidad",(S932-(+S932*AK932)),IF(AF932="Impacto",S932,"")),"")</f>
        <v>0.48</v>
      </c>
      <c r="AM932" s="350">
        <f>IFERROR(IF(AF932="Impacto",(Y932-(+Y932*AK932)),IF(AF932="Probabilidad",Y932,"")),"")</f>
        <v>0.8</v>
      </c>
      <c r="AN932" s="51" t="s">
        <v>952</v>
      </c>
      <c r="AO932" s="51" t="s">
        <v>296</v>
      </c>
      <c r="AP932" s="51" t="s">
        <v>243</v>
      </c>
      <c r="AQ932" s="51" t="s">
        <v>221</v>
      </c>
      <c r="AR932" s="866" t="s">
        <v>1548</v>
      </c>
      <c r="AS932" s="854">
        <f>S932</f>
        <v>0.8</v>
      </c>
      <c r="AT932" s="854">
        <f>IF(AL932="","",MIN(AL932:AL937))</f>
        <v>0.16799999999999998</v>
      </c>
      <c r="AU932" s="851" t="str">
        <f>IFERROR(IF(AT932="","",IF(AT932&lt;=0.2,"Muy Baja",IF(AT932&lt;=0.4,"Baja",IF(AT932&lt;=0.6,"Media",IF(AT932&lt;=0.8,"Alta","Muy Alta"))))),"")</f>
        <v>Muy Baja</v>
      </c>
      <c r="AV932" s="854">
        <f>Y932</f>
        <v>0.8</v>
      </c>
      <c r="AW932" s="854">
        <f>IF(AM932="","",MIN(AM932:AM937))</f>
        <v>0.45000000000000007</v>
      </c>
      <c r="AX932" s="851" t="str">
        <f>IFERROR(IF(AW932="","",IF(AW932&lt;=0.2,"Leve",IF(AW932&lt;=0.4,"Menor",IF(AW932&lt;=0.6,"Moderado",IF(AW932&lt;=0.8,"Mayor","Catastrófico"))))),"")</f>
        <v>Moderado</v>
      </c>
      <c r="AY932" s="851" t="str">
        <f>AA932</f>
        <v>Alto</v>
      </c>
      <c r="AZ932" s="851" t="str">
        <f>IFERROR(IF(OR(AND(AU932="Muy Baja",AX932="Leve"),AND(AU932="Muy Baja",AX932="Menor"),AND(AU932="Baja",AX932="Leve")),"Bajo",IF(OR(AND(AU932="Muy baja",AX932="Moderado"),AND(AU932="Baja",AX932="Menor"),AND(AU932="Baja",AX932="Moderado"),AND(AU932="Media",AX932="Leve"),AND(AU932="Media",AX932="Menor"),AND(AU932="Media",AX932="Moderado"),AND(AU932="Alta",AX932="Leve"),AND(AU932="Alta",AX932="Menor")),"Moderado",IF(OR(AND(AU932="Muy Baja",AX932="Mayor"),AND(AU932="Baja",AX932="Mayor"),AND(AU932="Media",AX932="Mayor"),AND(AU932="Alta",AX932="Moderado"),AND(AU932="Alta",AX932="Mayor"),AND(AU932="Muy Alta",AX932="Leve"),AND(AU932="Muy Alta",AX932="Menor"),AND(AU932="Muy Alta",AX932="Moderado"),AND(AU932="Muy Alta",AX932="Mayor")),"Alto",IF(OR(AND(AU932="Muy Baja",AX932="Catastrófico"),AND(AU932="Baja",AX932="Catastrófico"),AND(AU932="Media",AX932="Catastrófico"),AND(AU932="Alta",AX932="Catastrófico"),AND(AU932="Muy Alta",AX932="Catastrófico")),"Extremo","")))),"")</f>
        <v>Moderado</v>
      </c>
      <c r="BA932" s="797" t="s">
        <v>223</v>
      </c>
      <c r="BB932" s="218" t="s">
        <v>2438</v>
      </c>
      <c r="BC932" s="218" t="s">
        <v>1623</v>
      </c>
      <c r="BD932" s="310">
        <f t="shared" si="119"/>
        <v>2</v>
      </c>
      <c r="BE932" s="304"/>
      <c r="BF932" s="304">
        <v>1</v>
      </c>
      <c r="BG932" s="304"/>
      <c r="BH932" s="304">
        <v>1</v>
      </c>
      <c r="BI932" s="218" t="s">
        <v>2456</v>
      </c>
      <c r="BJ932" s="218" t="s">
        <v>2439</v>
      </c>
      <c r="BK932" s="130" t="s">
        <v>2969</v>
      </c>
      <c r="BL932" s="130" t="s">
        <v>2970</v>
      </c>
      <c r="BM932" s="219">
        <v>1</v>
      </c>
      <c r="BN932" s="219"/>
      <c r="BO932" s="219"/>
      <c r="BP932" s="219"/>
      <c r="BQ932" s="103">
        <f t="shared" si="120"/>
        <v>1</v>
      </c>
      <c r="BR932" s="781">
        <f t="shared" si="121"/>
        <v>0.5</v>
      </c>
      <c r="BS932" s="818" t="s">
        <v>609</v>
      </c>
      <c r="BT932" s="867" t="s">
        <v>231</v>
      </c>
      <c r="BU932" s="867" t="s">
        <v>231</v>
      </c>
      <c r="BV932" s="867" t="s">
        <v>231</v>
      </c>
    </row>
    <row r="933" spans="1:74" ht="135.6" customHeight="1" x14ac:dyDescent="0.25">
      <c r="A933" s="1370"/>
      <c r="B933" s="928"/>
      <c r="C933" s="1232"/>
      <c r="D933" s="828"/>
      <c r="E933" s="831"/>
      <c r="F933" s="834"/>
      <c r="G933" s="868"/>
      <c r="H933" s="837"/>
      <c r="I933" s="798"/>
      <c r="J933" s="840"/>
      <c r="K933" s="837"/>
      <c r="L933" s="868"/>
      <c r="M933" s="874"/>
      <c r="N933" s="868"/>
      <c r="O933" s="868"/>
      <c r="P933" s="868"/>
      <c r="Q933" s="880"/>
      <c r="R933" s="798"/>
      <c r="S933" s="1365"/>
      <c r="T933" s="798"/>
      <c r="U933" s="1365"/>
      <c r="V933" s="798"/>
      <c r="W933" s="1365"/>
      <c r="X933" s="852"/>
      <c r="Y933" s="1365"/>
      <c r="Z933" s="1365"/>
      <c r="AA933" s="852"/>
      <c r="AB933" s="378">
        <v>2</v>
      </c>
      <c r="AC933" s="132" t="s">
        <v>1559</v>
      </c>
      <c r="AD933" s="132">
        <v>2</v>
      </c>
      <c r="AE933" s="132" t="s">
        <v>1560</v>
      </c>
      <c r="AF933" s="173" t="str">
        <f t="shared" si="117"/>
        <v>Impacto</v>
      </c>
      <c r="AG933" s="155" t="s">
        <v>267</v>
      </c>
      <c r="AH933" s="760">
        <f t="shared" si="118"/>
        <v>0.1</v>
      </c>
      <c r="AI933" s="155" t="s">
        <v>217</v>
      </c>
      <c r="AJ933" s="760">
        <f t="shared" si="115"/>
        <v>0.15</v>
      </c>
      <c r="AK933" s="149">
        <f t="shared" si="116"/>
        <v>0.25</v>
      </c>
      <c r="AL933" s="174">
        <f>IFERROR(IF(AND(AF932="Probabilidad",AF933="Probabilidad"),(AL932-(+AL932*AK933)),IF(AF933="Probabilidad",(S932-(+S932*AK933)),IF(AF933="Impacto",AL932,""))),"")</f>
        <v>0.48</v>
      </c>
      <c r="AM933" s="174">
        <f>IFERROR(IF(AND(AF932="Impacto",AF933="Impacto"),(AM932-(+AM932*AK933)),IF(AF933="Impacto",(Y932-(Y932*AK933)),IF(AF933="Probabilidad",AM932,""))),"")</f>
        <v>0.60000000000000009</v>
      </c>
      <c r="AN933" s="155" t="s">
        <v>218</v>
      </c>
      <c r="AO933" s="155" t="s">
        <v>475</v>
      </c>
      <c r="AP933" s="155" t="s">
        <v>243</v>
      </c>
      <c r="AQ933" s="155" t="s">
        <v>221</v>
      </c>
      <c r="AR933" s="837"/>
      <c r="AS933" s="855"/>
      <c r="AT933" s="855"/>
      <c r="AU933" s="852"/>
      <c r="AV933" s="855"/>
      <c r="AW933" s="855"/>
      <c r="AX933" s="852"/>
      <c r="AY933" s="852"/>
      <c r="AZ933" s="852"/>
      <c r="BA933" s="798"/>
      <c r="BB933" s="130" t="s">
        <v>2514</v>
      </c>
      <c r="BC933" s="130" t="s">
        <v>2441</v>
      </c>
      <c r="BD933" s="150">
        <f t="shared" si="119"/>
        <v>1</v>
      </c>
      <c r="BE933" s="132"/>
      <c r="BF933" s="132">
        <v>1</v>
      </c>
      <c r="BG933" s="132"/>
      <c r="BH933" s="132"/>
      <c r="BI933" s="130" t="s">
        <v>2456</v>
      </c>
      <c r="BJ933" s="130" t="s">
        <v>2439</v>
      </c>
      <c r="BK933" s="130" t="s">
        <v>2971</v>
      </c>
      <c r="BL933" s="130" t="s">
        <v>232</v>
      </c>
      <c r="BM933" s="156"/>
      <c r="BN933" s="156"/>
      <c r="BO933" s="156"/>
      <c r="BP933" s="156"/>
      <c r="BQ933" s="383" t="str">
        <f t="shared" si="120"/>
        <v/>
      </c>
      <c r="BR933" s="782" t="str">
        <f t="shared" si="121"/>
        <v/>
      </c>
      <c r="BS933" s="819"/>
      <c r="BT933" s="868"/>
      <c r="BU933" s="868"/>
      <c r="BV933" s="868"/>
    </row>
    <row r="934" spans="1:74" ht="120" x14ac:dyDescent="0.25">
      <c r="A934" s="1370"/>
      <c r="B934" s="928"/>
      <c r="C934" s="1232"/>
      <c r="D934" s="828"/>
      <c r="E934" s="831"/>
      <c r="F934" s="834"/>
      <c r="G934" s="868"/>
      <c r="H934" s="837"/>
      <c r="I934" s="798"/>
      <c r="J934" s="840"/>
      <c r="K934" s="837"/>
      <c r="L934" s="868"/>
      <c r="M934" s="874"/>
      <c r="N934" s="868"/>
      <c r="O934" s="868"/>
      <c r="P934" s="868"/>
      <c r="Q934" s="880"/>
      <c r="R934" s="798"/>
      <c r="S934" s="1365"/>
      <c r="T934" s="798"/>
      <c r="U934" s="1365"/>
      <c r="V934" s="798"/>
      <c r="W934" s="1365"/>
      <c r="X934" s="852"/>
      <c r="Y934" s="1365"/>
      <c r="Z934" s="1365"/>
      <c r="AA934" s="852"/>
      <c r="AB934" s="378">
        <v>3</v>
      </c>
      <c r="AC934" s="132" t="s">
        <v>1709</v>
      </c>
      <c r="AD934" s="132">
        <v>1</v>
      </c>
      <c r="AE934" s="132" t="s">
        <v>1562</v>
      </c>
      <c r="AF934" s="173" t="str">
        <f t="shared" si="117"/>
        <v>Probabilidad</v>
      </c>
      <c r="AG934" s="155" t="s">
        <v>286</v>
      </c>
      <c r="AH934" s="760">
        <f t="shared" si="118"/>
        <v>0.15</v>
      </c>
      <c r="AI934" s="155" t="s">
        <v>217</v>
      </c>
      <c r="AJ934" s="760">
        <f t="shared" si="115"/>
        <v>0.15</v>
      </c>
      <c r="AK934" s="149">
        <f t="shared" si="116"/>
        <v>0.3</v>
      </c>
      <c r="AL934" s="174">
        <f>IFERROR(IF(AND(AF933="Probabilidad",AF934="Probabilidad"),(AL933-(+AL933*AK934)),IF(AND(AF933="Impacto",AF934="Probabilidad"),(AL932-(+AL932*AK934)),IF(AF934="Impacto",AL933,""))),"")</f>
        <v>0.33599999999999997</v>
      </c>
      <c r="AM934" s="174">
        <f>IFERROR(IF(AND(AF933="Impacto",AF934="Impacto"),(AM933-(+AM933*AK934)),IF(AND(AF933="Probabilidad",AF934="Impacto"),(AM932-(+AM932*AK934)),IF(AF934="Probabilidad",AM933,""))),"")</f>
        <v>0.60000000000000009</v>
      </c>
      <c r="AN934" s="155" t="s">
        <v>952</v>
      </c>
      <c r="AO934" s="155" t="s">
        <v>247</v>
      </c>
      <c r="AP934" s="155" t="s">
        <v>243</v>
      </c>
      <c r="AQ934" s="155" t="s">
        <v>221</v>
      </c>
      <c r="AR934" s="837"/>
      <c r="AS934" s="855"/>
      <c r="AT934" s="855"/>
      <c r="AU934" s="852"/>
      <c r="AV934" s="855"/>
      <c r="AW934" s="855"/>
      <c r="AX934" s="852"/>
      <c r="AY934" s="852"/>
      <c r="AZ934" s="852"/>
      <c r="BA934" s="798"/>
      <c r="BB934" s="130"/>
      <c r="BC934" s="130"/>
      <c r="BD934" s="150" t="str">
        <f t="shared" si="119"/>
        <v/>
      </c>
      <c r="BE934" s="132"/>
      <c r="BF934" s="132"/>
      <c r="BG934" s="132"/>
      <c r="BH934" s="132"/>
      <c r="BI934" s="130"/>
      <c r="BJ934" s="130"/>
      <c r="BK934" s="130"/>
      <c r="BL934" s="130"/>
      <c r="BM934" s="156"/>
      <c r="BN934" s="156"/>
      <c r="BO934" s="156"/>
      <c r="BP934" s="156"/>
      <c r="BQ934" s="383" t="str">
        <f t="shared" si="120"/>
        <v/>
      </c>
      <c r="BR934" s="782" t="str">
        <f t="shared" si="121"/>
        <v/>
      </c>
      <c r="BS934" s="819"/>
      <c r="BT934" s="868"/>
      <c r="BU934" s="868"/>
      <c r="BV934" s="868"/>
    </row>
    <row r="935" spans="1:74" ht="135.6" customHeight="1" x14ac:dyDescent="0.25">
      <c r="A935" s="1370"/>
      <c r="B935" s="928"/>
      <c r="C935" s="1232"/>
      <c r="D935" s="828"/>
      <c r="E935" s="831"/>
      <c r="F935" s="834"/>
      <c r="G935" s="868"/>
      <c r="H935" s="837"/>
      <c r="I935" s="798"/>
      <c r="J935" s="840"/>
      <c r="K935" s="837"/>
      <c r="L935" s="868"/>
      <c r="M935" s="874"/>
      <c r="N935" s="868"/>
      <c r="O935" s="868"/>
      <c r="P935" s="868"/>
      <c r="Q935" s="880"/>
      <c r="R935" s="798"/>
      <c r="S935" s="1365"/>
      <c r="T935" s="798"/>
      <c r="U935" s="1365"/>
      <c r="V935" s="798"/>
      <c r="W935" s="1365"/>
      <c r="X935" s="852"/>
      <c r="Y935" s="1365"/>
      <c r="Z935" s="1365"/>
      <c r="AA935" s="852"/>
      <c r="AB935" s="378">
        <v>4</v>
      </c>
      <c r="AC935" s="132" t="s">
        <v>1546</v>
      </c>
      <c r="AD935" s="132">
        <v>2</v>
      </c>
      <c r="AE935" s="132" t="s">
        <v>1547</v>
      </c>
      <c r="AF935" s="173" t="str">
        <f t="shared" si="117"/>
        <v>Probabilidad</v>
      </c>
      <c r="AG935" s="155" t="s">
        <v>216</v>
      </c>
      <c r="AH935" s="760">
        <f t="shared" si="118"/>
        <v>0.25</v>
      </c>
      <c r="AI935" s="155" t="s">
        <v>814</v>
      </c>
      <c r="AJ935" s="760">
        <f t="shared" si="115"/>
        <v>0.25</v>
      </c>
      <c r="AK935" s="149">
        <f t="shared" si="116"/>
        <v>0.5</v>
      </c>
      <c r="AL935" s="174">
        <f>IFERROR(IF(AND(AF934="Probabilidad",AF935="Probabilidad"),(AL934-(+AL934*AK935)),IF(AND(AF934="Impacto",AF935="Probabilidad"),(AL933-(+AL933*AK935)),IF(AF935="Impacto",AL934,""))),"")</f>
        <v>0.16799999999999998</v>
      </c>
      <c r="AM935" s="174">
        <f>IFERROR(IF(AND(AF934="Impacto",AF935="Impacto"),(AM934-(+AM934*AK935)),IF(AND(AF934="Probabilidad",AF935="Impacto"),(AM933-(+AM933*AK935)),IF(AF935="Probabilidad",AM934,""))),"")</f>
        <v>0.60000000000000009</v>
      </c>
      <c r="AN935" s="155" t="s">
        <v>218</v>
      </c>
      <c r="AO935" s="155" t="s">
        <v>475</v>
      </c>
      <c r="AP935" s="155" t="s">
        <v>243</v>
      </c>
      <c r="AQ935" s="155" t="s">
        <v>221</v>
      </c>
      <c r="AR935" s="837"/>
      <c r="AS935" s="855"/>
      <c r="AT935" s="855"/>
      <c r="AU935" s="852"/>
      <c r="AV935" s="855"/>
      <c r="AW935" s="855"/>
      <c r="AX935" s="852"/>
      <c r="AY935" s="852"/>
      <c r="AZ935" s="852"/>
      <c r="BA935" s="798"/>
      <c r="BB935" s="130"/>
      <c r="BC935" s="130"/>
      <c r="BD935" s="150" t="str">
        <f t="shared" si="119"/>
        <v/>
      </c>
      <c r="BE935" s="132"/>
      <c r="BF935" s="132"/>
      <c r="BG935" s="132"/>
      <c r="BH935" s="132"/>
      <c r="BI935" s="130"/>
      <c r="BJ935" s="130"/>
      <c r="BK935" s="130"/>
      <c r="BL935" s="130"/>
      <c r="BM935" s="156"/>
      <c r="BN935" s="156"/>
      <c r="BO935" s="156"/>
      <c r="BP935" s="156"/>
      <c r="BQ935" s="383" t="str">
        <f t="shared" si="120"/>
        <v/>
      </c>
      <c r="BR935" s="782" t="str">
        <f t="shared" si="121"/>
        <v/>
      </c>
      <c r="BS935" s="819"/>
      <c r="BT935" s="868"/>
      <c r="BU935" s="868"/>
      <c r="BV935" s="868"/>
    </row>
    <row r="936" spans="1:74" ht="160.15" customHeight="1" x14ac:dyDescent="0.25">
      <c r="A936" s="1370"/>
      <c r="B936" s="928"/>
      <c r="C936" s="1232"/>
      <c r="D936" s="828"/>
      <c r="E936" s="831"/>
      <c r="F936" s="834"/>
      <c r="G936" s="868"/>
      <c r="H936" s="837"/>
      <c r="I936" s="798"/>
      <c r="J936" s="840"/>
      <c r="K936" s="837"/>
      <c r="L936" s="868"/>
      <c r="M936" s="874"/>
      <c r="N936" s="868"/>
      <c r="O936" s="868"/>
      <c r="P936" s="868"/>
      <c r="Q936" s="880"/>
      <c r="R936" s="798"/>
      <c r="S936" s="1365"/>
      <c r="T936" s="798"/>
      <c r="U936" s="1365"/>
      <c r="V936" s="798"/>
      <c r="W936" s="1365"/>
      <c r="X936" s="852"/>
      <c r="Y936" s="1365"/>
      <c r="Z936" s="1365"/>
      <c r="AA936" s="852"/>
      <c r="AB936" s="378">
        <v>5</v>
      </c>
      <c r="AC936" s="132" t="s">
        <v>1563</v>
      </c>
      <c r="AD936" s="132">
        <v>2</v>
      </c>
      <c r="AE936" s="132" t="s">
        <v>1547</v>
      </c>
      <c r="AF936" s="173" t="str">
        <f t="shared" si="117"/>
        <v>Impacto</v>
      </c>
      <c r="AG936" s="155" t="s">
        <v>267</v>
      </c>
      <c r="AH936" s="760">
        <f t="shared" si="118"/>
        <v>0.1</v>
      </c>
      <c r="AI936" s="155" t="s">
        <v>217</v>
      </c>
      <c r="AJ936" s="760">
        <f t="shared" si="115"/>
        <v>0.15</v>
      </c>
      <c r="AK936" s="149">
        <f t="shared" si="116"/>
        <v>0.25</v>
      </c>
      <c r="AL936" s="174">
        <f>IFERROR(IF(AND(AF935="Probabilidad",AF936="Probabilidad"),(AL935-(+AL935*AK936)),IF(AND(AF935="Impacto",AF936="Probabilidad"),(AL934-(+AL934*AK936)),IF(AF936="Impacto",AL935,""))),"")</f>
        <v>0.16799999999999998</v>
      </c>
      <c r="AM936" s="174">
        <f>IFERROR(IF(AND(AF935="Impacto",AF936="Impacto"),(AM935-(+AM935*AK936)),IF(AND(AF935="Probabilidad",AF936="Impacto"),(AM934-(+AM934*AK936)),IF(AF936="Probabilidad",AM935,""))),"")</f>
        <v>0.45000000000000007</v>
      </c>
      <c r="AN936" s="155" t="s">
        <v>218</v>
      </c>
      <c r="AO936" s="155" t="s">
        <v>296</v>
      </c>
      <c r="AP936" s="155" t="s">
        <v>243</v>
      </c>
      <c r="AQ936" s="155" t="s">
        <v>221</v>
      </c>
      <c r="AR936" s="837"/>
      <c r="AS936" s="855"/>
      <c r="AT936" s="855"/>
      <c r="AU936" s="852"/>
      <c r="AV936" s="855"/>
      <c r="AW936" s="855"/>
      <c r="AX936" s="852"/>
      <c r="AY936" s="852"/>
      <c r="AZ936" s="852"/>
      <c r="BA936" s="798"/>
      <c r="BB936" s="130"/>
      <c r="BC936" s="130"/>
      <c r="BD936" s="150" t="str">
        <f t="shared" si="119"/>
        <v/>
      </c>
      <c r="BE936" s="132"/>
      <c r="BF936" s="132"/>
      <c r="BG936" s="132"/>
      <c r="BH936" s="132"/>
      <c r="BI936" s="130"/>
      <c r="BJ936" s="130"/>
      <c r="BK936" s="130"/>
      <c r="BL936" s="130"/>
      <c r="BM936" s="156"/>
      <c r="BN936" s="156"/>
      <c r="BO936" s="156"/>
      <c r="BP936" s="156"/>
      <c r="BQ936" s="383" t="str">
        <f t="shared" si="120"/>
        <v/>
      </c>
      <c r="BR936" s="782" t="str">
        <f t="shared" si="121"/>
        <v/>
      </c>
      <c r="BS936" s="819"/>
      <c r="BT936" s="868"/>
      <c r="BU936" s="868"/>
      <c r="BV936" s="868"/>
    </row>
    <row r="937" spans="1:74" ht="15.75" thickBot="1" x14ac:dyDescent="0.3">
      <c r="A937" s="1370"/>
      <c r="B937" s="928"/>
      <c r="C937" s="1232"/>
      <c r="D937" s="829"/>
      <c r="E937" s="832"/>
      <c r="F937" s="835"/>
      <c r="G937" s="869"/>
      <c r="H937" s="838"/>
      <c r="I937" s="799"/>
      <c r="J937" s="841"/>
      <c r="K937" s="838"/>
      <c r="L937" s="869"/>
      <c r="M937" s="875"/>
      <c r="N937" s="869"/>
      <c r="O937" s="869"/>
      <c r="P937" s="869"/>
      <c r="Q937" s="881"/>
      <c r="R937" s="799"/>
      <c r="S937" s="1366"/>
      <c r="T937" s="799"/>
      <c r="U937" s="1366"/>
      <c r="V937" s="799"/>
      <c r="W937" s="1366"/>
      <c r="X937" s="853"/>
      <c r="Y937" s="1366"/>
      <c r="Z937" s="1366"/>
      <c r="AA937" s="853"/>
      <c r="AB937" s="379">
        <v>6</v>
      </c>
      <c r="AC937" s="305"/>
      <c r="AD937" s="305"/>
      <c r="AE937" s="305"/>
      <c r="AF937" s="345" t="str">
        <f t="shared" si="117"/>
        <v/>
      </c>
      <c r="AG937" s="346"/>
      <c r="AH937" s="763" t="str">
        <f t="shared" si="118"/>
        <v/>
      </c>
      <c r="AI937" s="346"/>
      <c r="AJ937" s="763" t="str">
        <f t="shared" si="115"/>
        <v/>
      </c>
      <c r="AK937" s="166" t="str">
        <f t="shared" si="116"/>
        <v/>
      </c>
      <c r="AL937" s="347" t="str">
        <f>IFERROR(IF(AND(AF936="Probabilidad",AF937="Probabilidad"),(AL936-(+AL936*AK937)),IF(AND(AF936="Impacto",AF937="Probabilidad"),(AL935-(+AL935*AK937)),IF(AF937="Impacto",AL936,""))),"")</f>
        <v/>
      </c>
      <c r="AM937" s="347" t="str">
        <f>IFERROR(IF(AND(AF936="Impacto",AF937="Impacto"),(AM936-(+AM936*AK937)),IF(AND(AF936="Probabilidad",AF937="Impacto"),(AM935-(+AM935*AK937)),IF(AF937="Probabilidad",AM936,""))),"")</f>
        <v/>
      </c>
      <c r="AN937" s="52"/>
      <c r="AO937" s="52"/>
      <c r="AP937" s="52"/>
      <c r="AQ937" s="52"/>
      <c r="AR937" s="838"/>
      <c r="AS937" s="856"/>
      <c r="AT937" s="856"/>
      <c r="AU937" s="853"/>
      <c r="AV937" s="856"/>
      <c r="AW937" s="856"/>
      <c r="AX937" s="853"/>
      <c r="AY937" s="853"/>
      <c r="AZ937" s="853"/>
      <c r="BA937" s="799"/>
      <c r="BB937" s="167"/>
      <c r="BC937" s="167"/>
      <c r="BD937" s="161" t="str">
        <f t="shared" si="119"/>
        <v/>
      </c>
      <c r="BE937" s="305"/>
      <c r="BF937" s="305"/>
      <c r="BG937" s="305"/>
      <c r="BH937" s="305"/>
      <c r="BI937" s="167"/>
      <c r="BJ937" s="167"/>
      <c r="BK937" s="167"/>
      <c r="BL937" s="167"/>
      <c r="BM937" s="168"/>
      <c r="BN937" s="168"/>
      <c r="BO937" s="168"/>
      <c r="BP937" s="168"/>
      <c r="BQ937" s="385" t="str">
        <f t="shared" si="120"/>
        <v/>
      </c>
      <c r="BR937" s="783" t="str">
        <f t="shared" si="121"/>
        <v/>
      </c>
      <c r="BS937" s="820"/>
      <c r="BT937" s="869"/>
      <c r="BU937" s="869"/>
      <c r="BV937" s="869"/>
    </row>
    <row r="938" spans="1:74" ht="135.6" customHeight="1" x14ac:dyDescent="0.25">
      <c r="A938" s="1370"/>
      <c r="B938" s="928"/>
      <c r="C938" s="1232"/>
      <c r="D938" s="827" t="s">
        <v>1533</v>
      </c>
      <c r="E938" s="830" t="s">
        <v>1223</v>
      </c>
      <c r="F938" s="833">
        <v>14</v>
      </c>
      <c r="G938" s="867" t="s">
        <v>2513</v>
      </c>
      <c r="H938" s="836" t="s">
        <v>1376</v>
      </c>
      <c r="I938" s="797" t="s">
        <v>1344</v>
      </c>
      <c r="J938" s="839" t="s">
        <v>3125</v>
      </c>
      <c r="K938" s="836" t="s">
        <v>324</v>
      </c>
      <c r="L938" s="867" t="s">
        <v>618</v>
      </c>
      <c r="M938" s="873" t="s">
        <v>1535</v>
      </c>
      <c r="N938" s="867" t="s">
        <v>1666</v>
      </c>
      <c r="O938" s="867" t="s">
        <v>1667</v>
      </c>
      <c r="P938" s="867" t="s">
        <v>609</v>
      </c>
      <c r="Q938" s="879" t="s">
        <v>609</v>
      </c>
      <c r="R938" s="797" t="s">
        <v>353</v>
      </c>
      <c r="S938" s="1364">
        <f>IF(R938="Muy Alta",100%,IF(R938="Alta",80%,IF(R938="Media",60%,IF(R938="Baja",40%,IF(R938="Muy Baja",20%,"")))))</f>
        <v>0.8</v>
      </c>
      <c r="T938" s="797" t="s">
        <v>328</v>
      </c>
      <c r="U938" s="1364">
        <f>IF(T938="Catastrófico",100%,IF(T938="Mayor",80%,IF(T938="Moderado",60%,IF(T938="Menor",40%,IF(T938="Leve",20%,"")))))</f>
        <v>0.2</v>
      </c>
      <c r="V938" s="797" t="s">
        <v>213</v>
      </c>
      <c r="W938" s="1364">
        <f>IF(V938="Catastrófico",100%,IF(V938="Mayor",80%,IF(V938="Moderado",60%,IF(V938="Menor",40%,IF(V938="Leve",20%,"")))))</f>
        <v>0.6</v>
      </c>
      <c r="X938" s="851" t="str">
        <f>IF(Y938=100%,"Catastrófico",IF(Y938=80%,"Mayor",IF(Y938=60%,"Moderado",IF(Y938=40%,"Menor",IF(Y938=20%,"Leve","")))))</f>
        <v>Moderado</v>
      </c>
      <c r="Y938" s="1364">
        <f>IF(AND(U938="",W938=""),"",MAX(U938,W938))</f>
        <v>0.6</v>
      </c>
      <c r="Z938" s="1364" t="str">
        <f>CONCATENATE(R938,X938)</f>
        <v>AltaModerado</v>
      </c>
      <c r="AA938" s="851" t="str">
        <f>IF(Z938="Muy AltaLeve","Alto",IF(Z938="Muy AltaMenor","Alto",IF(Z938="Muy AltaModerado","Alto",IF(Z938="Muy AltaMayor","Alto",IF(Z938="Muy AltaCatastrófico","Extremo",IF(Z938="AltaLeve","Moderado",IF(Z938="AltaMenor","Moderado",IF(Z938="AltaModerado","Alto",IF(Z938="AltaMayor","Alto",IF(Z938="AltaCatastrófico","Extremo",IF(Z938="MediaLeve","Moderado",IF(Z938="MediaMenor","Moderado",IF(Z938="MediaModerado","Moderado",IF(Z938="MediaMayor","Alto",IF(Z938="MediaCatastrófico","Extremo",IF(Z938="BajaLeve","Bajo",IF(Z938="BajaMenor","Moderado",IF(Z938="BajaModerado","Moderado",IF(Z938="BajaMayor","Alto",IF(Z938="BajaCatastrófico","Extremo",IF(Z938="Muy BajaLeve","Bajo",IF(Z938="Muy BajaMenor","Bajo",IF(Z938="Muy BajaModerado","Moderado",IF(Z938="Muy BajaMayor","Alto",IF(Z938="Muy BajaCatastrófico","Extremo","")))))))))))))))))))))))))</f>
        <v>Alto</v>
      </c>
      <c r="AB938" s="377">
        <v>1</v>
      </c>
      <c r="AC938" s="304" t="s">
        <v>1546</v>
      </c>
      <c r="AD938" s="304">
        <v>3</v>
      </c>
      <c r="AE938" s="304" t="s">
        <v>1547</v>
      </c>
      <c r="AF938" s="348" t="str">
        <f t="shared" si="117"/>
        <v>Probabilidad</v>
      </c>
      <c r="AG938" s="349" t="s">
        <v>216</v>
      </c>
      <c r="AH938" s="759">
        <f t="shared" si="118"/>
        <v>0.25</v>
      </c>
      <c r="AI938" s="349" t="s">
        <v>814</v>
      </c>
      <c r="AJ938" s="759">
        <f t="shared" si="115"/>
        <v>0.25</v>
      </c>
      <c r="AK938" s="102">
        <f t="shared" si="116"/>
        <v>0.5</v>
      </c>
      <c r="AL938" s="350">
        <f>IFERROR(IF(AF938="Probabilidad",(S938-(+S938*AK938)),IF(AF938="Impacto",S938,"")),"")</f>
        <v>0.4</v>
      </c>
      <c r="AM938" s="350">
        <f>IFERROR(IF(AF938="Impacto",(Y938-(+Y938*AK938)),IF(AF938="Probabilidad",Y938,"")),"")</f>
        <v>0.6</v>
      </c>
      <c r="AN938" s="51" t="s">
        <v>218</v>
      </c>
      <c r="AO938" s="51" t="s">
        <v>475</v>
      </c>
      <c r="AP938" s="51" t="s">
        <v>243</v>
      </c>
      <c r="AQ938" s="51" t="s">
        <v>221</v>
      </c>
      <c r="AR938" s="866" t="s">
        <v>1548</v>
      </c>
      <c r="AS938" s="854">
        <f>S938</f>
        <v>0.8</v>
      </c>
      <c r="AT938" s="854">
        <f>IF(AL938="","",MIN(AL938:AL943))</f>
        <v>0.16799999999999998</v>
      </c>
      <c r="AU938" s="851" t="str">
        <f>IFERROR(IF(AT938="","",IF(AT938&lt;=0.2,"Muy Baja",IF(AT938&lt;=0.4,"Baja",IF(AT938&lt;=0.6,"Media",IF(AT938&lt;=0.8,"Alta","Muy Alta"))))),"")</f>
        <v>Muy Baja</v>
      </c>
      <c r="AV938" s="854">
        <f>Y938</f>
        <v>0.6</v>
      </c>
      <c r="AW938" s="854">
        <f>IF(AM938="","",MIN(AM938:AM943))</f>
        <v>0.44999999999999996</v>
      </c>
      <c r="AX938" s="851" t="str">
        <f>IFERROR(IF(AW938="","",IF(AW938&lt;=0.2,"Leve",IF(AW938&lt;=0.4,"Menor",IF(AW938&lt;=0.6,"Moderado",IF(AW938&lt;=0.8,"Mayor","Catastrófico"))))),"")</f>
        <v>Moderado</v>
      </c>
      <c r="AY938" s="851" t="str">
        <f>AA938</f>
        <v>Alto</v>
      </c>
      <c r="AZ938" s="851" t="str">
        <f>IFERROR(IF(OR(AND(AU938="Muy Baja",AX938="Leve"),AND(AU938="Muy Baja",AX938="Menor"),AND(AU938="Baja",AX938="Leve")),"Bajo",IF(OR(AND(AU938="Muy baja",AX938="Moderado"),AND(AU938="Baja",AX938="Menor"),AND(AU938="Baja",AX938="Moderado"),AND(AU938="Media",AX938="Leve"),AND(AU938="Media",AX938="Menor"),AND(AU938="Media",AX938="Moderado"),AND(AU938="Alta",AX938="Leve"),AND(AU938="Alta",AX938="Menor")),"Moderado",IF(OR(AND(AU938="Muy Baja",AX938="Mayor"),AND(AU938="Baja",AX938="Mayor"),AND(AU938="Media",AX938="Mayor"),AND(AU938="Alta",AX938="Moderado"),AND(AU938="Alta",AX938="Mayor"),AND(AU938="Muy Alta",AX938="Leve"),AND(AU938="Muy Alta",AX938="Menor"),AND(AU938="Muy Alta",AX938="Moderado"),AND(AU938="Muy Alta",AX938="Mayor")),"Alto",IF(OR(AND(AU938="Muy Baja",AX938="Catastrófico"),AND(AU938="Baja",AX938="Catastrófico"),AND(AU938="Media",AX938="Catastrófico"),AND(AU938="Alta",AX938="Catastrófico"),AND(AU938="Muy Alta",AX938="Catastrófico")),"Extremo","")))),"")</f>
        <v>Moderado</v>
      </c>
      <c r="BA938" s="797" t="s">
        <v>223</v>
      </c>
      <c r="BB938" s="218" t="s">
        <v>2438</v>
      </c>
      <c r="BC938" s="218" t="s">
        <v>1623</v>
      </c>
      <c r="BD938" s="310">
        <f t="shared" si="119"/>
        <v>2</v>
      </c>
      <c r="BE938" s="304"/>
      <c r="BF938" s="304">
        <v>1</v>
      </c>
      <c r="BG938" s="304"/>
      <c r="BH938" s="304">
        <v>1</v>
      </c>
      <c r="BI938" s="218" t="s">
        <v>2456</v>
      </c>
      <c r="BJ938" s="218" t="s">
        <v>2439</v>
      </c>
      <c r="BK938" s="130" t="s">
        <v>2969</v>
      </c>
      <c r="BL938" s="130" t="s">
        <v>2970</v>
      </c>
      <c r="BM938" s="219">
        <v>1</v>
      </c>
      <c r="BN938" s="219"/>
      <c r="BO938" s="219"/>
      <c r="BP938" s="219"/>
      <c r="BQ938" s="103">
        <f t="shared" si="120"/>
        <v>1</v>
      </c>
      <c r="BR938" s="781">
        <f t="shared" si="121"/>
        <v>0.5</v>
      </c>
      <c r="BS938" s="818" t="s">
        <v>609</v>
      </c>
      <c r="BT938" s="867" t="s">
        <v>231</v>
      </c>
      <c r="BU938" s="867" t="s">
        <v>231</v>
      </c>
      <c r="BV938" s="867" t="s">
        <v>231</v>
      </c>
    </row>
    <row r="939" spans="1:74" ht="160.15" customHeight="1" x14ac:dyDescent="0.25">
      <c r="A939" s="1370"/>
      <c r="B939" s="928"/>
      <c r="C939" s="1232"/>
      <c r="D939" s="828"/>
      <c r="E939" s="831"/>
      <c r="F939" s="834"/>
      <c r="G939" s="868"/>
      <c r="H939" s="837"/>
      <c r="I939" s="798"/>
      <c r="J939" s="840"/>
      <c r="K939" s="837"/>
      <c r="L939" s="868"/>
      <c r="M939" s="874"/>
      <c r="N939" s="868"/>
      <c r="O939" s="868"/>
      <c r="P939" s="868"/>
      <c r="Q939" s="880"/>
      <c r="R939" s="798"/>
      <c r="S939" s="1365"/>
      <c r="T939" s="798"/>
      <c r="U939" s="1365"/>
      <c r="V939" s="798"/>
      <c r="W939" s="1365"/>
      <c r="X939" s="852"/>
      <c r="Y939" s="1365"/>
      <c r="Z939" s="1365"/>
      <c r="AA939" s="852"/>
      <c r="AB939" s="378">
        <v>2</v>
      </c>
      <c r="AC939" s="132" t="s">
        <v>1549</v>
      </c>
      <c r="AD939" s="132">
        <v>3</v>
      </c>
      <c r="AE939" s="132" t="s">
        <v>1547</v>
      </c>
      <c r="AF939" s="173" t="str">
        <f t="shared" si="117"/>
        <v>Impacto</v>
      </c>
      <c r="AG939" s="155" t="s">
        <v>267</v>
      </c>
      <c r="AH939" s="760">
        <f t="shared" si="118"/>
        <v>0.1</v>
      </c>
      <c r="AI939" s="155" t="s">
        <v>217</v>
      </c>
      <c r="AJ939" s="760">
        <f t="shared" si="115"/>
        <v>0.15</v>
      </c>
      <c r="AK939" s="149">
        <f t="shared" si="116"/>
        <v>0.25</v>
      </c>
      <c r="AL939" s="174">
        <f>IFERROR(IF(AND(AF938="Probabilidad",AF939="Probabilidad"),(AL938-(+AL938*AK939)),IF(AF939="Probabilidad",(S938-(+S938*AK939)),IF(AF939="Impacto",AL938,""))),"")</f>
        <v>0.4</v>
      </c>
      <c r="AM939" s="174">
        <f>IFERROR(IF(AND(AF938="Impacto",AF939="Impacto"),(AM938-(+AM938*AK939)),IF(AF939="Impacto",(Y938-(Y938*AK939)),IF(AF939="Probabilidad",AM938,""))),"")</f>
        <v>0.44999999999999996</v>
      </c>
      <c r="AN939" s="155" t="s">
        <v>218</v>
      </c>
      <c r="AO939" s="155" t="s">
        <v>296</v>
      </c>
      <c r="AP939" s="155" t="s">
        <v>243</v>
      </c>
      <c r="AQ939" s="155" t="s">
        <v>221</v>
      </c>
      <c r="AR939" s="837"/>
      <c r="AS939" s="855"/>
      <c r="AT939" s="855"/>
      <c r="AU939" s="852"/>
      <c r="AV939" s="855"/>
      <c r="AW939" s="855"/>
      <c r="AX939" s="852"/>
      <c r="AY939" s="852"/>
      <c r="AZ939" s="852"/>
      <c r="BA939" s="798"/>
      <c r="BB939" s="130" t="s">
        <v>2395</v>
      </c>
      <c r="BC939" s="130" t="s">
        <v>2441</v>
      </c>
      <c r="BD939" s="150">
        <f t="shared" si="119"/>
        <v>1</v>
      </c>
      <c r="BE939" s="132"/>
      <c r="BF939" s="132">
        <v>1</v>
      </c>
      <c r="BG939" s="132"/>
      <c r="BH939" s="132"/>
      <c r="BI939" s="130" t="s">
        <v>2456</v>
      </c>
      <c r="BJ939" s="130" t="s">
        <v>2439</v>
      </c>
      <c r="BK939" s="130" t="s">
        <v>2971</v>
      </c>
      <c r="BL939" s="130" t="s">
        <v>232</v>
      </c>
      <c r="BM939" s="156"/>
      <c r="BN939" s="156"/>
      <c r="BO939" s="156"/>
      <c r="BP939" s="156"/>
      <c r="BQ939" s="383" t="str">
        <f t="shared" si="120"/>
        <v/>
      </c>
      <c r="BR939" s="782" t="str">
        <f t="shared" si="121"/>
        <v/>
      </c>
      <c r="BS939" s="819"/>
      <c r="BT939" s="868"/>
      <c r="BU939" s="868"/>
      <c r="BV939" s="868"/>
    </row>
    <row r="940" spans="1:74" ht="135.6" customHeight="1" x14ac:dyDescent="0.25">
      <c r="A940" s="1370"/>
      <c r="B940" s="928"/>
      <c r="C940" s="1232"/>
      <c r="D940" s="828"/>
      <c r="E940" s="831"/>
      <c r="F940" s="834"/>
      <c r="G940" s="868"/>
      <c r="H940" s="837"/>
      <c r="I940" s="798"/>
      <c r="J940" s="840"/>
      <c r="K940" s="837"/>
      <c r="L940" s="868"/>
      <c r="M940" s="874"/>
      <c r="N940" s="868"/>
      <c r="O940" s="868"/>
      <c r="P940" s="868"/>
      <c r="Q940" s="880"/>
      <c r="R940" s="798"/>
      <c r="S940" s="1365"/>
      <c r="T940" s="798"/>
      <c r="U940" s="1365"/>
      <c r="V940" s="798"/>
      <c r="W940" s="1365"/>
      <c r="X940" s="852"/>
      <c r="Y940" s="1365"/>
      <c r="Z940" s="1365"/>
      <c r="AA940" s="852"/>
      <c r="AB940" s="378">
        <v>3</v>
      </c>
      <c r="AC940" s="132" t="s">
        <v>1550</v>
      </c>
      <c r="AD940" s="132">
        <v>2</v>
      </c>
      <c r="AE940" s="132" t="s">
        <v>1552</v>
      </c>
      <c r="AF940" s="173" t="str">
        <f t="shared" si="117"/>
        <v>Probabilidad</v>
      </c>
      <c r="AG940" s="155" t="s">
        <v>216</v>
      </c>
      <c r="AH940" s="760">
        <f t="shared" si="118"/>
        <v>0.25</v>
      </c>
      <c r="AI940" s="155" t="s">
        <v>217</v>
      </c>
      <c r="AJ940" s="760">
        <f t="shared" si="115"/>
        <v>0.15</v>
      </c>
      <c r="AK940" s="149">
        <f t="shared" si="116"/>
        <v>0.4</v>
      </c>
      <c r="AL940" s="174">
        <f>IFERROR(IF(AND(AF939="Probabilidad",AF940="Probabilidad"),(AL939-(+AL939*AK940)),IF(AND(AF939="Impacto",AF940="Probabilidad"),(AL938-(+AL938*AK940)),IF(AF940="Impacto",AL939,""))),"")</f>
        <v>0.24</v>
      </c>
      <c r="AM940" s="174">
        <f>IFERROR(IF(AND(AF939="Impacto",AF940="Impacto"),(AM939-(+AM939*AK940)),IF(AND(AF939="Probabilidad",AF940="Impacto"),(AM938-(+AM938*AK940)),IF(AF940="Probabilidad",AM939,""))),"")</f>
        <v>0.44999999999999996</v>
      </c>
      <c r="AN940" s="155" t="s">
        <v>218</v>
      </c>
      <c r="AO940" s="155" t="s">
        <v>475</v>
      </c>
      <c r="AP940" s="155" t="s">
        <v>243</v>
      </c>
      <c r="AQ940" s="155" t="s">
        <v>221</v>
      </c>
      <c r="AR940" s="837"/>
      <c r="AS940" s="855"/>
      <c r="AT940" s="855"/>
      <c r="AU940" s="852"/>
      <c r="AV940" s="855"/>
      <c r="AW940" s="855"/>
      <c r="AX940" s="852"/>
      <c r="AY940" s="852"/>
      <c r="AZ940" s="852"/>
      <c r="BA940" s="798"/>
      <c r="BB940" s="130" t="s">
        <v>2421</v>
      </c>
      <c r="BC940" s="130" t="s">
        <v>2515</v>
      </c>
      <c r="BD940" s="150">
        <f t="shared" si="119"/>
        <v>12</v>
      </c>
      <c r="BE940" s="132">
        <v>3</v>
      </c>
      <c r="BF940" s="132">
        <v>3</v>
      </c>
      <c r="BG940" s="132">
        <v>3</v>
      </c>
      <c r="BH940" s="132">
        <v>3</v>
      </c>
      <c r="BI940" s="130" t="s">
        <v>2456</v>
      </c>
      <c r="BJ940" s="130" t="s">
        <v>2439</v>
      </c>
      <c r="BK940" s="130" t="s">
        <v>2973</v>
      </c>
      <c r="BL940" s="130" t="s">
        <v>2974</v>
      </c>
      <c r="BM940" s="156">
        <v>3</v>
      </c>
      <c r="BN940" s="156"/>
      <c r="BO940" s="156"/>
      <c r="BP940" s="156"/>
      <c r="BQ940" s="383">
        <f t="shared" si="120"/>
        <v>3</v>
      </c>
      <c r="BR940" s="782">
        <f t="shared" si="121"/>
        <v>0.25</v>
      </c>
      <c r="BS940" s="819"/>
      <c r="BT940" s="868"/>
      <c r="BU940" s="868"/>
      <c r="BV940" s="868"/>
    </row>
    <row r="941" spans="1:74" ht="120" x14ac:dyDescent="0.25">
      <c r="A941" s="1370"/>
      <c r="B941" s="928"/>
      <c r="C941" s="1232"/>
      <c r="D941" s="828"/>
      <c r="E941" s="831"/>
      <c r="F941" s="834"/>
      <c r="G941" s="868"/>
      <c r="H941" s="837"/>
      <c r="I941" s="798"/>
      <c r="J941" s="840"/>
      <c r="K941" s="837"/>
      <c r="L941" s="868"/>
      <c r="M941" s="874"/>
      <c r="N941" s="868"/>
      <c r="O941" s="868"/>
      <c r="P941" s="868"/>
      <c r="Q941" s="880"/>
      <c r="R941" s="798"/>
      <c r="S941" s="1365"/>
      <c r="T941" s="798"/>
      <c r="U941" s="1365"/>
      <c r="V941" s="798"/>
      <c r="W941" s="1365"/>
      <c r="X941" s="852"/>
      <c r="Y941" s="1365"/>
      <c r="Z941" s="1365"/>
      <c r="AA941" s="852"/>
      <c r="AB941" s="378">
        <v>4</v>
      </c>
      <c r="AC941" s="132" t="s">
        <v>1709</v>
      </c>
      <c r="AD941" s="132">
        <v>1</v>
      </c>
      <c r="AE941" s="132" t="s">
        <v>1554</v>
      </c>
      <c r="AF941" s="173" t="str">
        <f t="shared" si="117"/>
        <v>Probabilidad</v>
      </c>
      <c r="AG941" s="155" t="s">
        <v>286</v>
      </c>
      <c r="AH941" s="760">
        <f t="shared" si="118"/>
        <v>0.15</v>
      </c>
      <c r="AI941" s="155" t="s">
        <v>217</v>
      </c>
      <c r="AJ941" s="760">
        <f t="shared" si="115"/>
        <v>0.15</v>
      </c>
      <c r="AK941" s="149">
        <f t="shared" si="116"/>
        <v>0.3</v>
      </c>
      <c r="AL941" s="174">
        <f>IFERROR(IF(AND(AF940="Probabilidad",AF941="Probabilidad"),(AL940-(+AL940*AK941)),IF(AND(AF940="Impacto",AF941="Probabilidad"),(AL939-(+AL939*AK941)),IF(AF941="Impacto",AL940,""))),"")</f>
        <v>0.16799999999999998</v>
      </c>
      <c r="AM941" s="174">
        <f>IFERROR(IF(AND(AF940="Impacto",AF941="Impacto"),(AM940-(+AM940*AK941)),IF(AND(AF940="Probabilidad",AF941="Impacto"),(AM939-(+AM939*AK941)),IF(AF941="Probabilidad",AM940,""))),"")</f>
        <v>0.44999999999999996</v>
      </c>
      <c r="AN941" s="155" t="s">
        <v>952</v>
      </c>
      <c r="AO941" s="155" t="s">
        <v>247</v>
      </c>
      <c r="AP941" s="155" t="s">
        <v>243</v>
      </c>
      <c r="AQ941" s="155" t="s">
        <v>221</v>
      </c>
      <c r="AR941" s="837"/>
      <c r="AS941" s="855"/>
      <c r="AT941" s="855"/>
      <c r="AU941" s="852"/>
      <c r="AV941" s="855"/>
      <c r="AW941" s="855"/>
      <c r="AX941" s="852"/>
      <c r="AY941" s="852"/>
      <c r="AZ941" s="852"/>
      <c r="BA941" s="798"/>
      <c r="BB941" s="130"/>
      <c r="BC941" s="130"/>
      <c r="BD941" s="150" t="str">
        <f t="shared" si="119"/>
        <v/>
      </c>
      <c r="BE941" s="132"/>
      <c r="BF941" s="132"/>
      <c r="BG941" s="132"/>
      <c r="BH941" s="132"/>
      <c r="BI941" s="130"/>
      <c r="BJ941" s="130"/>
      <c r="BK941" s="130"/>
      <c r="BL941" s="130"/>
      <c r="BM941" s="156"/>
      <c r="BN941" s="156"/>
      <c r="BO941" s="156"/>
      <c r="BP941" s="156"/>
      <c r="BQ941" s="383" t="str">
        <f t="shared" si="120"/>
        <v/>
      </c>
      <c r="BR941" s="782" t="str">
        <f t="shared" si="121"/>
        <v/>
      </c>
      <c r="BS941" s="819"/>
      <c r="BT941" s="868"/>
      <c r="BU941" s="868"/>
      <c r="BV941" s="868"/>
    </row>
    <row r="942" spans="1:74" x14ac:dyDescent="0.25">
      <c r="A942" s="1370"/>
      <c r="B942" s="928"/>
      <c r="C942" s="1232"/>
      <c r="D942" s="828"/>
      <c r="E942" s="831"/>
      <c r="F942" s="834"/>
      <c r="G942" s="868"/>
      <c r="H942" s="837"/>
      <c r="I942" s="798"/>
      <c r="J942" s="840"/>
      <c r="K942" s="837"/>
      <c r="L942" s="868"/>
      <c r="M942" s="874"/>
      <c r="N942" s="868"/>
      <c r="O942" s="868"/>
      <c r="P942" s="868"/>
      <c r="Q942" s="880"/>
      <c r="R942" s="798"/>
      <c r="S942" s="1365"/>
      <c r="T942" s="798"/>
      <c r="U942" s="1365"/>
      <c r="V942" s="798"/>
      <c r="W942" s="1365"/>
      <c r="X942" s="852"/>
      <c r="Y942" s="1365"/>
      <c r="Z942" s="1365"/>
      <c r="AA942" s="852"/>
      <c r="AB942" s="378">
        <v>5</v>
      </c>
      <c r="AC942" s="132"/>
      <c r="AD942" s="132"/>
      <c r="AE942" s="132"/>
      <c r="AF942" s="173" t="str">
        <f t="shared" si="117"/>
        <v/>
      </c>
      <c r="AG942" s="155"/>
      <c r="AH942" s="760" t="str">
        <f t="shared" si="118"/>
        <v/>
      </c>
      <c r="AI942" s="155"/>
      <c r="AJ942" s="760" t="str">
        <f t="shared" si="115"/>
        <v/>
      </c>
      <c r="AK942" s="149" t="str">
        <f t="shared" si="116"/>
        <v/>
      </c>
      <c r="AL942" s="174" t="str">
        <f>IFERROR(IF(AND(AF941="Probabilidad",AF942="Probabilidad"),(AL941-(+AL941*AK942)),IF(AND(AF941="Impacto",AF942="Probabilidad"),(AL940-(+AL940*AK942)),IF(AF942="Impacto",AL941,""))),"")</f>
        <v/>
      </c>
      <c r="AM942" s="174" t="str">
        <f>IFERROR(IF(AND(AF941="Impacto",AF942="Impacto"),(AM941-(+AM941*AK942)),IF(AND(AF941="Probabilidad",AF942="Impacto"),(AM940-(+AM940*AK942)),IF(AF942="Probabilidad",AM941,""))),"")</f>
        <v/>
      </c>
      <c r="AN942" s="155"/>
      <c r="AO942" s="155"/>
      <c r="AP942" s="155"/>
      <c r="AQ942" s="155"/>
      <c r="AR942" s="837"/>
      <c r="AS942" s="855"/>
      <c r="AT942" s="855"/>
      <c r="AU942" s="852"/>
      <c r="AV942" s="855"/>
      <c r="AW942" s="855"/>
      <c r="AX942" s="852"/>
      <c r="AY942" s="852"/>
      <c r="AZ942" s="852"/>
      <c r="BA942" s="798"/>
      <c r="BB942" s="130"/>
      <c r="BC942" s="130"/>
      <c r="BD942" s="150" t="str">
        <f t="shared" si="119"/>
        <v/>
      </c>
      <c r="BE942" s="132"/>
      <c r="BF942" s="132"/>
      <c r="BG942" s="132"/>
      <c r="BH942" s="132"/>
      <c r="BI942" s="130"/>
      <c r="BJ942" s="130"/>
      <c r="BK942" s="130"/>
      <c r="BL942" s="130"/>
      <c r="BM942" s="156"/>
      <c r="BN942" s="156"/>
      <c r="BO942" s="156"/>
      <c r="BP942" s="156"/>
      <c r="BQ942" s="383" t="str">
        <f t="shared" si="120"/>
        <v/>
      </c>
      <c r="BR942" s="782" t="str">
        <f t="shared" si="121"/>
        <v/>
      </c>
      <c r="BS942" s="819"/>
      <c r="BT942" s="868"/>
      <c r="BU942" s="868"/>
      <c r="BV942" s="868"/>
    </row>
    <row r="943" spans="1:74" ht="15.75" thickBot="1" x14ac:dyDescent="0.3">
      <c r="A943" s="1370"/>
      <c r="B943" s="928"/>
      <c r="C943" s="1232"/>
      <c r="D943" s="829"/>
      <c r="E943" s="832"/>
      <c r="F943" s="835"/>
      <c r="G943" s="869"/>
      <c r="H943" s="838"/>
      <c r="I943" s="799"/>
      <c r="J943" s="841"/>
      <c r="K943" s="838"/>
      <c r="L943" s="869"/>
      <c r="M943" s="875"/>
      <c r="N943" s="869"/>
      <c r="O943" s="869"/>
      <c r="P943" s="869"/>
      <c r="Q943" s="881"/>
      <c r="R943" s="799"/>
      <c r="S943" s="1366"/>
      <c r="T943" s="799"/>
      <c r="U943" s="1366"/>
      <c r="V943" s="799"/>
      <c r="W943" s="1366"/>
      <c r="X943" s="853"/>
      <c r="Y943" s="1366"/>
      <c r="Z943" s="1366"/>
      <c r="AA943" s="853"/>
      <c r="AB943" s="379">
        <v>6</v>
      </c>
      <c r="AC943" s="305"/>
      <c r="AD943" s="305"/>
      <c r="AE943" s="305"/>
      <c r="AF943" s="345" t="str">
        <f t="shared" si="117"/>
        <v/>
      </c>
      <c r="AG943" s="346"/>
      <c r="AH943" s="763" t="str">
        <f t="shared" si="118"/>
        <v/>
      </c>
      <c r="AI943" s="346"/>
      <c r="AJ943" s="763" t="str">
        <f t="shared" si="115"/>
        <v/>
      </c>
      <c r="AK943" s="166" t="str">
        <f t="shared" si="116"/>
        <v/>
      </c>
      <c r="AL943" s="347" t="str">
        <f>IFERROR(IF(AND(AF942="Probabilidad",AF943="Probabilidad"),(AL942-(+AL942*AK943)),IF(AND(AF942="Impacto",AF943="Probabilidad"),(AL941-(+AL941*AK943)),IF(AF943="Impacto",AL942,""))),"")</f>
        <v/>
      </c>
      <c r="AM943" s="347" t="str">
        <f>IFERROR(IF(AND(AF942="Impacto",AF943="Impacto"),(AM942-(+AM942*AK943)),IF(AND(AF942="Probabilidad",AF943="Impacto"),(AM941-(+AM941*AK943)),IF(AF943="Probabilidad",AM942,""))),"")</f>
        <v/>
      </c>
      <c r="AN943" s="52"/>
      <c r="AO943" s="52"/>
      <c r="AP943" s="52"/>
      <c r="AQ943" s="52"/>
      <c r="AR943" s="838"/>
      <c r="AS943" s="856"/>
      <c r="AT943" s="856"/>
      <c r="AU943" s="853"/>
      <c r="AV943" s="856"/>
      <c r="AW943" s="856"/>
      <c r="AX943" s="853"/>
      <c r="AY943" s="853"/>
      <c r="AZ943" s="853"/>
      <c r="BA943" s="799"/>
      <c r="BB943" s="167"/>
      <c r="BC943" s="167"/>
      <c r="BD943" s="161" t="str">
        <f t="shared" si="119"/>
        <v/>
      </c>
      <c r="BE943" s="305"/>
      <c r="BF943" s="305"/>
      <c r="BG943" s="305"/>
      <c r="BH943" s="305"/>
      <c r="BI943" s="167"/>
      <c r="BJ943" s="167"/>
      <c r="BK943" s="167"/>
      <c r="BL943" s="167"/>
      <c r="BM943" s="168"/>
      <c r="BN943" s="168"/>
      <c r="BO943" s="168"/>
      <c r="BP943" s="168"/>
      <c r="BQ943" s="385" t="str">
        <f t="shared" si="120"/>
        <v/>
      </c>
      <c r="BR943" s="783" t="str">
        <f t="shared" si="121"/>
        <v/>
      </c>
      <c r="BS943" s="820"/>
      <c r="BT943" s="869"/>
      <c r="BU943" s="869"/>
      <c r="BV943" s="869"/>
    </row>
    <row r="944" spans="1:74" ht="120" x14ac:dyDescent="0.25">
      <c r="A944" s="1370"/>
      <c r="B944" s="928"/>
      <c r="C944" s="1232"/>
      <c r="D944" s="827" t="s">
        <v>1533</v>
      </c>
      <c r="E944" s="830" t="s">
        <v>1223</v>
      </c>
      <c r="F944" s="833">
        <v>15</v>
      </c>
      <c r="G944" s="867" t="s">
        <v>2516</v>
      </c>
      <c r="H944" s="836" t="s">
        <v>1374</v>
      </c>
      <c r="I944" s="797" t="s">
        <v>1345</v>
      </c>
      <c r="J944" s="839" t="s">
        <v>3126</v>
      </c>
      <c r="K944" s="836" t="s">
        <v>324</v>
      </c>
      <c r="L944" s="867" t="s">
        <v>325</v>
      </c>
      <c r="M944" s="873" t="s">
        <v>1535</v>
      </c>
      <c r="N944" s="867" t="s">
        <v>2517</v>
      </c>
      <c r="O944" s="867" t="s">
        <v>2518</v>
      </c>
      <c r="P944" s="867" t="s">
        <v>609</v>
      </c>
      <c r="Q944" s="879" t="s">
        <v>609</v>
      </c>
      <c r="R944" s="797" t="s">
        <v>252</v>
      </c>
      <c r="S944" s="1364">
        <f>IF(R944="Muy Alta",100%,IF(R944="Alta",80%,IF(R944="Media",60%,IF(R944="Baja",40%,IF(R944="Muy Baja",20%,"")))))</f>
        <v>0.4</v>
      </c>
      <c r="T944" s="797" t="s">
        <v>328</v>
      </c>
      <c r="U944" s="1364">
        <f>IF(T944="Catastrófico",100%,IF(T944="Mayor",80%,IF(T944="Moderado",60%,IF(T944="Menor",40%,IF(T944="Leve",20%,"")))))</f>
        <v>0.2</v>
      </c>
      <c r="V944" s="797" t="s">
        <v>213</v>
      </c>
      <c r="W944" s="1364">
        <f>IF(V944="Catastrófico",100%,IF(V944="Mayor",80%,IF(V944="Moderado",60%,IF(V944="Menor",40%,IF(V944="Leve",20%,"")))))</f>
        <v>0.6</v>
      </c>
      <c r="X944" s="851" t="str">
        <f>IF(Y944=100%,"Catastrófico",IF(Y944=80%,"Mayor",IF(Y944=60%,"Moderado",IF(Y944=40%,"Menor",IF(Y944=20%,"Leve","")))))</f>
        <v>Moderado</v>
      </c>
      <c r="Y944" s="1364">
        <f>IF(AND(U944="",W944=""),"",MAX(U944,W944))</f>
        <v>0.6</v>
      </c>
      <c r="Z944" s="1364" t="str">
        <f>CONCATENATE(R944,X944)</f>
        <v>BajaModerado</v>
      </c>
      <c r="AA944" s="851" t="str">
        <f>IF(Z944="Muy AltaLeve","Alto",IF(Z944="Muy AltaMenor","Alto",IF(Z944="Muy AltaModerado","Alto",IF(Z944="Muy AltaMayor","Alto",IF(Z944="Muy AltaCatastrófico","Extremo",IF(Z944="AltaLeve","Moderado",IF(Z944="AltaMenor","Moderado",IF(Z944="AltaModerado","Alto",IF(Z944="AltaMayor","Alto",IF(Z944="AltaCatastrófico","Extremo",IF(Z944="MediaLeve","Moderado",IF(Z944="MediaMenor","Moderado",IF(Z944="MediaModerado","Moderado",IF(Z944="MediaMayor","Alto",IF(Z944="MediaCatastrófico","Extremo",IF(Z944="BajaLeve","Bajo",IF(Z944="BajaMenor","Moderado",IF(Z944="BajaModerado","Moderado",IF(Z944="BajaMayor","Alto",IF(Z944="BajaCatastrófico","Extremo",IF(Z944="Muy BajaLeve","Bajo",IF(Z944="Muy BajaMenor","Bajo",IF(Z944="Muy BajaModerado","Moderado",IF(Z944="Muy BajaMayor","Alto",IF(Z944="Muy BajaCatastrófico","Extremo","")))))))))))))))))))))))))</f>
        <v>Moderado</v>
      </c>
      <c r="AB944" s="377">
        <v>1</v>
      </c>
      <c r="AC944" s="304" t="s">
        <v>1709</v>
      </c>
      <c r="AD944" s="304" t="s">
        <v>658</v>
      </c>
      <c r="AE944" s="304" t="s">
        <v>1620</v>
      </c>
      <c r="AF944" s="348" t="str">
        <f t="shared" si="117"/>
        <v>Probabilidad</v>
      </c>
      <c r="AG944" s="349" t="s">
        <v>286</v>
      </c>
      <c r="AH944" s="759">
        <f t="shared" si="118"/>
        <v>0.15</v>
      </c>
      <c r="AI944" s="349" t="s">
        <v>217</v>
      </c>
      <c r="AJ944" s="759">
        <f t="shared" si="115"/>
        <v>0.15</v>
      </c>
      <c r="AK944" s="102">
        <f t="shared" si="116"/>
        <v>0.3</v>
      </c>
      <c r="AL944" s="350">
        <f>IFERROR(IF(AF944="Probabilidad",(S944-(+S944*AK944)),IF(AF944="Impacto",S944,"")),"")</f>
        <v>0.28000000000000003</v>
      </c>
      <c r="AM944" s="350">
        <f>IFERROR(IF(AF944="Impacto",(Y944-(+Y944*AK944)),IF(AF944="Probabilidad",Y944,"")),"")</f>
        <v>0.6</v>
      </c>
      <c r="AN944" s="51" t="s">
        <v>952</v>
      </c>
      <c r="AO944" s="51" t="s">
        <v>247</v>
      </c>
      <c r="AP944" s="51" t="s">
        <v>243</v>
      </c>
      <c r="AQ944" s="51" t="s">
        <v>221</v>
      </c>
      <c r="AR944" s="866" t="s">
        <v>2519</v>
      </c>
      <c r="AS944" s="854">
        <f>S944</f>
        <v>0.4</v>
      </c>
      <c r="AT944" s="854">
        <f>IF(AL944="","",MIN(AL944:AL949))</f>
        <v>0.28000000000000003</v>
      </c>
      <c r="AU944" s="851" t="str">
        <f>IFERROR(IF(AT944="","",IF(AT944&lt;=0.2,"Muy Baja",IF(AT944&lt;=0.4,"Baja",IF(AT944&lt;=0.6,"Media",IF(AT944&lt;=0.8,"Alta","Muy Alta"))))),"")</f>
        <v>Baja</v>
      </c>
      <c r="AV944" s="854">
        <f>Y944</f>
        <v>0.6</v>
      </c>
      <c r="AW944" s="854">
        <f>IF(AM944="","",MIN(AM944:AM949))</f>
        <v>0.6</v>
      </c>
      <c r="AX944" s="851" t="str">
        <f>IFERROR(IF(AW944="","",IF(AW944&lt;=0.2,"Leve",IF(AW944&lt;=0.4,"Menor",IF(AW944&lt;=0.6,"Moderado",IF(AW944&lt;=0.8,"Mayor","Catastrófico"))))),"")</f>
        <v>Moderado</v>
      </c>
      <c r="AY944" s="851" t="str">
        <f>AA944</f>
        <v>Moderado</v>
      </c>
      <c r="AZ944" s="851" t="str">
        <f>IFERROR(IF(OR(AND(AU944="Muy Baja",AX944="Leve"),AND(AU944="Muy Baja",AX944="Menor"),AND(AU944="Baja",AX944="Leve")),"Bajo",IF(OR(AND(AU944="Muy baja",AX944="Moderado"),AND(AU944="Baja",AX944="Menor"),AND(AU944="Baja",AX944="Moderado"),AND(AU944="Media",AX944="Leve"),AND(AU944="Media",AX944="Menor"),AND(AU944="Media",AX944="Moderado"),AND(AU944="Alta",AX944="Leve"),AND(AU944="Alta",AX944="Menor")),"Moderado",IF(OR(AND(AU944="Muy Baja",AX944="Mayor"),AND(AU944="Baja",AX944="Mayor"),AND(AU944="Media",AX944="Mayor"),AND(AU944="Alta",AX944="Moderado"),AND(AU944="Alta",AX944="Mayor"),AND(AU944="Muy Alta",AX944="Leve"),AND(AU944="Muy Alta",AX944="Menor"),AND(AU944="Muy Alta",AX944="Moderado"),AND(AU944="Muy Alta",AX944="Mayor")),"Alto",IF(OR(AND(AU944="Muy Baja",AX944="Catastrófico"),AND(AU944="Baja",AX944="Catastrófico"),AND(AU944="Media",AX944="Catastrófico"),AND(AU944="Alta",AX944="Catastrófico"),AND(AU944="Muy Alta",AX944="Catastrófico")),"Extremo","")))),"")</f>
        <v>Moderado</v>
      </c>
      <c r="BA944" s="797" t="s">
        <v>223</v>
      </c>
      <c r="BB944" s="218" t="s">
        <v>2520</v>
      </c>
      <c r="BC944" s="218" t="s">
        <v>2441</v>
      </c>
      <c r="BD944" s="310">
        <f t="shared" si="119"/>
        <v>1</v>
      </c>
      <c r="BE944" s="304"/>
      <c r="BF944" s="304">
        <v>1</v>
      </c>
      <c r="BG944" s="304"/>
      <c r="BH944" s="304"/>
      <c r="BI944" s="218" t="s">
        <v>2456</v>
      </c>
      <c r="BJ944" s="218" t="s">
        <v>2439</v>
      </c>
      <c r="BK944" s="130" t="s">
        <v>2971</v>
      </c>
      <c r="BL944" s="130" t="s">
        <v>232</v>
      </c>
      <c r="BM944" s="219"/>
      <c r="BN944" s="219"/>
      <c r="BO944" s="219"/>
      <c r="BP944" s="219"/>
      <c r="BQ944" s="103" t="str">
        <f t="shared" si="120"/>
        <v/>
      </c>
      <c r="BR944" s="781" t="str">
        <f t="shared" si="121"/>
        <v/>
      </c>
      <c r="BS944" s="818" t="s">
        <v>609</v>
      </c>
      <c r="BT944" s="867" t="s">
        <v>231</v>
      </c>
      <c r="BU944" s="867" t="s">
        <v>231</v>
      </c>
      <c r="BV944" s="867" t="s">
        <v>231</v>
      </c>
    </row>
    <row r="945" spans="1:74" x14ac:dyDescent="0.25">
      <c r="A945" s="1370"/>
      <c r="B945" s="928"/>
      <c r="C945" s="1232"/>
      <c r="D945" s="828"/>
      <c r="E945" s="831"/>
      <c r="F945" s="834"/>
      <c r="G945" s="868"/>
      <c r="H945" s="837"/>
      <c r="I945" s="798"/>
      <c r="J945" s="840"/>
      <c r="K945" s="837"/>
      <c r="L945" s="868"/>
      <c r="M945" s="874"/>
      <c r="N945" s="868"/>
      <c r="O945" s="868"/>
      <c r="P945" s="868"/>
      <c r="Q945" s="880"/>
      <c r="R945" s="798"/>
      <c r="S945" s="1365"/>
      <c r="T945" s="798"/>
      <c r="U945" s="1365"/>
      <c r="V945" s="798"/>
      <c r="W945" s="1365"/>
      <c r="X945" s="852"/>
      <c r="Y945" s="1365"/>
      <c r="Z945" s="1365"/>
      <c r="AA945" s="852"/>
      <c r="AB945" s="378">
        <v>2</v>
      </c>
      <c r="AC945" s="132"/>
      <c r="AD945" s="132"/>
      <c r="AE945" s="132"/>
      <c r="AF945" s="173" t="str">
        <f t="shared" si="117"/>
        <v/>
      </c>
      <c r="AG945" s="155"/>
      <c r="AH945" s="760" t="str">
        <f t="shared" si="118"/>
        <v/>
      </c>
      <c r="AI945" s="155"/>
      <c r="AJ945" s="760" t="str">
        <f t="shared" si="115"/>
        <v/>
      </c>
      <c r="AK945" s="149" t="str">
        <f t="shared" si="116"/>
        <v/>
      </c>
      <c r="AL945" s="174" t="str">
        <f>IFERROR(IF(AND(AF944="Probabilidad",AF945="Probabilidad"),(AL944-(+AL944*AK945)),IF(AF945="Probabilidad",(S944-(+S944*AK945)),IF(AF945="Impacto",AL944,""))),"")</f>
        <v/>
      </c>
      <c r="AM945" s="174" t="str">
        <f>IFERROR(IF(AND(AF944="Impacto",AF945="Impacto"),(AM944-(+AM944*AK945)),IF(AF945="Impacto",(Y944-(Y944*AK945)),IF(AF945="Probabilidad",AM944,""))),"")</f>
        <v/>
      </c>
      <c r="AN945" s="155"/>
      <c r="AO945" s="155"/>
      <c r="AP945" s="155"/>
      <c r="AQ945" s="155"/>
      <c r="AR945" s="837"/>
      <c r="AS945" s="855"/>
      <c r="AT945" s="855"/>
      <c r="AU945" s="852"/>
      <c r="AV945" s="855"/>
      <c r="AW945" s="855"/>
      <c r="AX945" s="852"/>
      <c r="AY945" s="852"/>
      <c r="AZ945" s="852"/>
      <c r="BA945" s="798"/>
      <c r="BB945" s="130"/>
      <c r="BC945" s="130"/>
      <c r="BD945" s="150" t="str">
        <f t="shared" si="119"/>
        <v/>
      </c>
      <c r="BE945" s="132"/>
      <c r="BF945" s="132"/>
      <c r="BG945" s="132"/>
      <c r="BH945" s="132"/>
      <c r="BI945" s="130"/>
      <c r="BJ945" s="130"/>
      <c r="BK945" s="130"/>
      <c r="BL945" s="130"/>
      <c r="BM945" s="156"/>
      <c r="BN945" s="156"/>
      <c r="BO945" s="156"/>
      <c r="BP945" s="156"/>
      <c r="BQ945" s="383" t="str">
        <f t="shared" si="120"/>
        <v/>
      </c>
      <c r="BR945" s="782" t="str">
        <f t="shared" si="121"/>
        <v/>
      </c>
      <c r="BS945" s="819"/>
      <c r="BT945" s="868"/>
      <c r="BU945" s="868"/>
      <c r="BV945" s="868"/>
    </row>
    <row r="946" spans="1:74" x14ac:dyDescent="0.25">
      <c r="A946" s="1370"/>
      <c r="B946" s="928"/>
      <c r="C946" s="1232"/>
      <c r="D946" s="828"/>
      <c r="E946" s="831"/>
      <c r="F946" s="834"/>
      <c r="G946" s="868"/>
      <c r="H946" s="837"/>
      <c r="I946" s="798"/>
      <c r="J946" s="840"/>
      <c r="K946" s="837"/>
      <c r="L946" s="868"/>
      <c r="M946" s="874"/>
      <c r="N946" s="868"/>
      <c r="O946" s="868"/>
      <c r="P946" s="868"/>
      <c r="Q946" s="880"/>
      <c r="R946" s="798"/>
      <c r="S946" s="1365"/>
      <c r="T946" s="798"/>
      <c r="U946" s="1365"/>
      <c r="V946" s="798"/>
      <c r="W946" s="1365"/>
      <c r="X946" s="852"/>
      <c r="Y946" s="1365"/>
      <c r="Z946" s="1365"/>
      <c r="AA946" s="852"/>
      <c r="AB946" s="378">
        <v>3</v>
      </c>
      <c r="AC946" s="132"/>
      <c r="AD946" s="132"/>
      <c r="AE946" s="132"/>
      <c r="AF946" s="173" t="str">
        <f t="shared" si="117"/>
        <v/>
      </c>
      <c r="AG946" s="155"/>
      <c r="AH946" s="760" t="str">
        <f t="shared" si="118"/>
        <v/>
      </c>
      <c r="AI946" s="155"/>
      <c r="AJ946" s="760" t="str">
        <f t="shared" si="115"/>
        <v/>
      </c>
      <c r="AK946" s="149" t="str">
        <f t="shared" si="116"/>
        <v/>
      </c>
      <c r="AL946" s="174" t="str">
        <f>IFERROR(IF(AND(AF945="Probabilidad",AF946="Probabilidad"),(AL945-(+AL945*AK946)),IF(AND(AF945="Impacto",AF946="Probabilidad"),(AL944-(+AL944*AK946)),IF(AF946="Impacto",AL945,""))),"")</f>
        <v/>
      </c>
      <c r="AM946" s="174" t="str">
        <f>IFERROR(IF(AND(AF945="Impacto",AF946="Impacto"),(AM945-(+AM945*AK946)),IF(AND(AF945="Probabilidad",AF946="Impacto"),(AM944-(+AM944*AK946)),IF(AF946="Probabilidad",AM945,""))),"")</f>
        <v/>
      </c>
      <c r="AN946" s="155"/>
      <c r="AO946" s="155"/>
      <c r="AP946" s="155"/>
      <c r="AQ946" s="155"/>
      <c r="AR946" s="837"/>
      <c r="AS946" s="855"/>
      <c r="AT946" s="855"/>
      <c r="AU946" s="852"/>
      <c r="AV946" s="855"/>
      <c r="AW946" s="855"/>
      <c r="AX946" s="852"/>
      <c r="AY946" s="852"/>
      <c r="AZ946" s="852"/>
      <c r="BA946" s="798"/>
      <c r="BB946" s="130"/>
      <c r="BC946" s="130"/>
      <c r="BD946" s="150" t="str">
        <f t="shared" si="119"/>
        <v/>
      </c>
      <c r="BE946" s="132"/>
      <c r="BF946" s="132"/>
      <c r="BG946" s="132"/>
      <c r="BH946" s="132"/>
      <c r="BI946" s="130"/>
      <c r="BJ946" s="130"/>
      <c r="BK946" s="130"/>
      <c r="BL946" s="130"/>
      <c r="BM946" s="156"/>
      <c r="BN946" s="156"/>
      <c r="BO946" s="156"/>
      <c r="BP946" s="156"/>
      <c r="BQ946" s="383" t="str">
        <f t="shared" si="120"/>
        <v/>
      </c>
      <c r="BR946" s="782" t="str">
        <f t="shared" si="121"/>
        <v/>
      </c>
      <c r="BS946" s="819"/>
      <c r="BT946" s="868"/>
      <c r="BU946" s="868"/>
      <c r="BV946" s="868"/>
    </row>
    <row r="947" spans="1:74" x14ac:dyDescent="0.25">
      <c r="A947" s="1370"/>
      <c r="B947" s="928"/>
      <c r="C947" s="1232"/>
      <c r="D947" s="828"/>
      <c r="E947" s="831"/>
      <c r="F947" s="834"/>
      <c r="G947" s="868"/>
      <c r="H947" s="837"/>
      <c r="I947" s="798"/>
      <c r="J947" s="840"/>
      <c r="K947" s="837"/>
      <c r="L947" s="868"/>
      <c r="M947" s="874"/>
      <c r="N947" s="868"/>
      <c r="O947" s="868"/>
      <c r="P947" s="868"/>
      <c r="Q947" s="880"/>
      <c r="R947" s="798"/>
      <c r="S947" s="1365"/>
      <c r="T947" s="798"/>
      <c r="U947" s="1365"/>
      <c r="V947" s="798"/>
      <c r="W947" s="1365"/>
      <c r="X947" s="852"/>
      <c r="Y947" s="1365"/>
      <c r="Z947" s="1365"/>
      <c r="AA947" s="852"/>
      <c r="AB947" s="378">
        <v>4</v>
      </c>
      <c r="AC947" s="132"/>
      <c r="AD947" s="132"/>
      <c r="AE947" s="132"/>
      <c r="AF947" s="173" t="str">
        <f t="shared" si="117"/>
        <v/>
      </c>
      <c r="AG947" s="155"/>
      <c r="AH947" s="760" t="str">
        <f t="shared" si="118"/>
        <v/>
      </c>
      <c r="AI947" s="155"/>
      <c r="AJ947" s="760" t="str">
        <f t="shared" si="115"/>
        <v/>
      </c>
      <c r="AK947" s="149" t="str">
        <f t="shared" si="116"/>
        <v/>
      </c>
      <c r="AL947" s="174" t="str">
        <f>IFERROR(IF(AND(AF946="Probabilidad",AF947="Probabilidad"),(AL946-(+AL946*AK947)),IF(AND(AF946="Impacto",AF947="Probabilidad"),(AL945-(+AL945*AK947)),IF(AF947="Impacto",AL946,""))),"")</f>
        <v/>
      </c>
      <c r="AM947" s="174" t="str">
        <f>IFERROR(IF(AND(AF946="Impacto",AF947="Impacto"),(AM946-(+AM946*AK947)),IF(AND(AF946="Probabilidad",AF947="Impacto"),(AM945-(+AM945*AK947)),IF(AF947="Probabilidad",AM946,""))),"")</f>
        <v/>
      </c>
      <c r="AN947" s="155"/>
      <c r="AO947" s="155"/>
      <c r="AP947" s="155"/>
      <c r="AQ947" s="155"/>
      <c r="AR947" s="837"/>
      <c r="AS947" s="855"/>
      <c r="AT947" s="855"/>
      <c r="AU947" s="852"/>
      <c r="AV947" s="855"/>
      <c r="AW947" s="855"/>
      <c r="AX947" s="852"/>
      <c r="AY947" s="852"/>
      <c r="AZ947" s="852"/>
      <c r="BA947" s="798"/>
      <c r="BB947" s="130"/>
      <c r="BC947" s="130"/>
      <c r="BD947" s="150" t="str">
        <f t="shared" si="119"/>
        <v/>
      </c>
      <c r="BE947" s="132"/>
      <c r="BF947" s="132"/>
      <c r="BG947" s="132"/>
      <c r="BH947" s="132"/>
      <c r="BI947" s="130"/>
      <c r="BJ947" s="130"/>
      <c r="BK947" s="130"/>
      <c r="BL947" s="130"/>
      <c r="BM947" s="156"/>
      <c r="BN947" s="156"/>
      <c r="BO947" s="156"/>
      <c r="BP947" s="156"/>
      <c r="BQ947" s="383" t="str">
        <f t="shared" si="120"/>
        <v/>
      </c>
      <c r="BR947" s="782" t="str">
        <f t="shared" si="121"/>
        <v/>
      </c>
      <c r="BS947" s="819"/>
      <c r="BT947" s="868"/>
      <c r="BU947" s="868"/>
      <c r="BV947" s="868"/>
    </row>
    <row r="948" spans="1:74" x14ac:dyDescent="0.25">
      <c r="A948" s="1370"/>
      <c r="B948" s="928"/>
      <c r="C948" s="1232"/>
      <c r="D948" s="828"/>
      <c r="E948" s="831"/>
      <c r="F948" s="834"/>
      <c r="G948" s="868"/>
      <c r="H948" s="837"/>
      <c r="I948" s="798"/>
      <c r="J948" s="840"/>
      <c r="K948" s="837"/>
      <c r="L948" s="868"/>
      <c r="M948" s="874"/>
      <c r="N948" s="868"/>
      <c r="O948" s="868"/>
      <c r="P948" s="868"/>
      <c r="Q948" s="880"/>
      <c r="R948" s="798"/>
      <c r="S948" s="1365"/>
      <c r="T948" s="798"/>
      <c r="U948" s="1365"/>
      <c r="V948" s="798"/>
      <c r="W948" s="1365"/>
      <c r="X948" s="852"/>
      <c r="Y948" s="1365"/>
      <c r="Z948" s="1365"/>
      <c r="AA948" s="852"/>
      <c r="AB948" s="378">
        <v>5</v>
      </c>
      <c r="AC948" s="132"/>
      <c r="AD948" s="132"/>
      <c r="AE948" s="132"/>
      <c r="AF948" s="173" t="str">
        <f t="shared" si="117"/>
        <v/>
      </c>
      <c r="AG948" s="155"/>
      <c r="AH948" s="760" t="str">
        <f t="shared" si="118"/>
        <v/>
      </c>
      <c r="AI948" s="155"/>
      <c r="AJ948" s="760" t="str">
        <f t="shared" si="115"/>
        <v/>
      </c>
      <c r="AK948" s="149" t="str">
        <f t="shared" si="116"/>
        <v/>
      </c>
      <c r="AL948" s="174" t="str">
        <f>IFERROR(IF(AND(AF947="Probabilidad",AF948="Probabilidad"),(AL947-(+AL947*AK948)),IF(AND(AF947="Impacto",AF948="Probabilidad"),(AL946-(+AL946*AK948)),IF(AF948="Impacto",AL947,""))),"")</f>
        <v/>
      </c>
      <c r="AM948" s="174" t="str">
        <f>IFERROR(IF(AND(AF947="Impacto",AF948="Impacto"),(AM947-(+AM947*AK948)),IF(AND(AF947="Probabilidad",AF948="Impacto"),(AM946-(+AM946*AK948)),IF(AF948="Probabilidad",AM947,""))),"")</f>
        <v/>
      </c>
      <c r="AN948" s="155"/>
      <c r="AO948" s="155"/>
      <c r="AP948" s="155"/>
      <c r="AQ948" s="155"/>
      <c r="AR948" s="837"/>
      <c r="AS948" s="855"/>
      <c r="AT948" s="855"/>
      <c r="AU948" s="852"/>
      <c r="AV948" s="855"/>
      <c r="AW948" s="855"/>
      <c r="AX948" s="852"/>
      <c r="AY948" s="852"/>
      <c r="AZ948" s="852"/>
      <c r="BA948" s="798"/>
      <c r="BB948" s="130"/>
      <c r="BC948" s="130"/>
      <c r="BD948" s="150" t="str">
        <f t="shared" si="119"/>
        <v/>
      </c>
      <c r="BE948" s="132"/>
      <c r="BF948" s="132"/>
      <c r="BG948" s="132"/>
      <c r="BH948" s="132"/>
      <c r="BI948" s="130"/>
      <c r="BJ948" s="130"/>
      <c r="BK948" s="130"/>
      <c r="BL948" s="130"/>
      <c r="BM948" s="156"/>
      <c r="BN948" s="156"/>
      <c r="BO948" s="156"/>
      <c r="BP948" s="156"/>
      <c r="BQ948" s="383" t="str">
        <f t="shared" si="120"/>
        <v/>
      </c>
      <c r="BR948" s="782" t="str">
        <f t="shared" si="121"/>
        <v/>
      </c>
      <c r="BS948" s="819"/>
      <c r="BT948" s="868"/>
      <c r="BU948" s="868"/>
      <c r="BV948" s="868"/>
    </row>
    <row r="949" spans="1:74" ht="15.75" thickBot="1" x14ac:dyDescent="0.3">
      <c r="A949" s="1370"/>
      <c r="B949" s="928"/>
      <c r="C949" s="1232"/>
      <c r="D949" s="829"/>
      <c r="E949" s="832"/>
      <c r="F949" s="835"/>
      <c r="G949" s="869"/>
      <c r="H949" s="838"/>
      <c r="I949" s="799"/>
      <c r="J949" s="841"/>
      <c r="K949" s="838"/>
      <c r="L949" s="869"/>
      <c r="M949" s="875"/>
      <c r="N949" s="869"/>
      <c r="O949" s="869"/>
      <c r="P949" s="869"/>
      <c r="Q949" s="881"/>
      <c r="R949" s="799"/>
      <c r="S949" s="1366"/>
      <c r="T949" s="799"/>
      <c r="U949" s="1366"/>
      <c r="V949" s="799"/>
      <c r="W949" s="1366"/>
      <c r="X949" s="853"/>
      <c r="Y949" s="1366"/>
      <c r="Z949" s="1366"/>
      <c r="AA949" s="853"/>
      <c r="AB949" s="379">
        <v>6</v>
      </c>
      <c r="AC949" s="305"/>
      <c r="AD949" s="305"/>
      <c r="AE949" s="305"/>
      <c r="AF949" s="345" t="str">
        <f t="shared" si="117"/>
        <v/>
      </c>
      <c r="AG949" s="346"/>
      <c r="AH949" s="763" t="str">
        <f t="shared" si="118"/>
        <v/>
      </c>
      <c r="AI949" s="346"/>
      <c r="AJ949" s="763" t="str">
        <f t="shared" si="115"/>
        <v/>
      </c>
      <c r="AK949" s="166" t="str">
        <f t="shared" si="116"/>
        <v/>
      </c>
      <c r="AL949" s="347" t="str">
        <f>IFERROR(IF(AND(AF948="Probabilidad",AF949="Probabilidad"),(AL948-(+AL948*AK949)),IF(AND(AF948="Impacto",AF949="Probabilidad"),(AL947-(+AL947*AK949)),IF(AF949="Impacto",AL948,""))),"")</f>
        <v/>
      </c>
      <c r="AM949" s="347" t="str">
        <f>IFERROR(IF(AND(AF948="Impacto",AF949="Impacto"),(AM948-(+AM948*AK949)),IF(AND(AF948="Probabilidad",AF949="Impacto"),(AM947-(+AM947*AK949)),IF(AF949="Probabilidad",AM948,""))),"")</f>
        <v/>
      </c>
      <c r="AN949" s="52"/>
      <c r="AO949" s="52"/>
      <c r="AP949" s="52"/>
      <c r="AQ949" s="52"/>
      <c r="AR949" s="838"/>
      <c r="AS949" s="856"/>
      <c r="AT949" s="856"/>
      <c r="AU949" s="853"/>
      <c r="AV949" s="856"/>
      <c r="AW949" s="856"/>
      <c r="AX949" s="853"/>
      <c r="AY949" s="853"/>
      <c r="AZ949" s="853"/>
      <c r="BA949" s="799"/>
      <c r="BB949" s="167"/>
      <c r="BC949" s="167"/>
      <c r="BD949" s="161" t="str">
        <f t="shared" si="119"/>
        <v/>
      </c>
      <c r="BE949" s="305"/>
      <c r="BF949" s="305"/>
      <c r="BG949" s="305"/>
      <c r="BH949" s="305"/>
      <c r="BI949" s="167"/>
      <c r="BJ949" s="167"/>
      <c r="BK949" s="167"/>
      <c r="BL949" s="167"/>
      <c r="BM949" s="168"/>
      <c r="BN949" s="168"/>
      <c r="BO949" s="168"/>
      <c r="BP949" s="168"/>
      <c r="BQ949" s="385" t="str">
        <f t="shared" si="120"/>
        <v/>
      </c>
      <c r="BR949" s="783" t="str">
        <f t="shared" si="121"/>
        <v/>
      </c>
      <c r="BS949" s="820"/>
      <c r="BT949" s="869"/>
      <c r="BU949" s="869"/>
      <c r="BV949" s="869"/>
    </row>
    <row r="950" spans="1:74" ht="120" x14ac:dyDescent="0.25">
      <c r="A950" s="1370"/>
      <c r="B950" s="928"/>
      <c r="C950" s="1232"/>
      <c r="D950" s="827" t="s">
        <v>1533</v>
      </c>
      <c r="E950" s="830" t="s">
        <v>1223</v>
      </c>
      <c r="F950" s="833">
        <v>16</v>
      </c>
      <c r="G950" s="867" t="s">
        <v>2516</v>
      </c>
      <c r="H950" s="836" t="s">
        <v>1374</v>
      </c>
      <c r="I950" s="797" t="s">
        <v>1344</v>
      </c>
      <c r="J950" s="839" t="s">
        <v>3127</v>
      </c>
      <c r="K950" s="836" t="s">
        <v>324</v>
      </c>
      <c r="L950" s="867" t="s">
        <v>325</v>
      </c>
      <c r="M950" s="873" t="s">
        <v>1535</v>
      </c>
      <c r="N950" s="867" t="s">
        <v>2521</v>
      </c>
      <c r="O950" s="867" t="s">
        <v>2522</v>
      </c>
      <c r="P950" s="867" t="s">
        <v>609</v>
      </c>
      <c r="Q950" s="879" t="s">
        <v>609</v>
      </c>
      <c r="R950" s="797" t="s">
        <v>272</v>
      </c>
      <c r="S950" s="1364">
        <f>IF(R950="Muy Alta",100%,IF(R950="Alta",80%,IF(R950="Media",60%,IF(R950="Baja",40%,IF(R950="Muy Baja",20%,"")))))</f>
        <v>0.2</v>
      </c>
      <c r="T950" s="797" t="s">
        <v>328</v>
      </c>
      <c r="U950" s="1364">
        <f>IF(T950="Catastrófico",100%,IF(T950="Mayor",80%,IF(T950="Moderado",60%,IF(T950="Menor",40%,IF(T950="Leve",20%,"")))))</f>
        <v>0.2</v>
      </c>
      <c r="V950" s="797" t="s">
        <v>328</v>
      </c>
      <c r="W950" s="1364">
        <f>IF(V950="Catastrófico",100%,IF(V950="Mayor",80%,IF(V950="Moderado",60%,IF(V950="Menor",40%,IF(V950="Leve",20%,"")))))</f>
        <v>0.2</v>
      </c>
      <c r="X950" s="851" t="str">
        <f>IF(Y950=100%,"Catastrófico",IF(Y950=80%,"Mayor",IF(Y950=60%,"Moderado",IF(Y950=40%,"Menor",IF(Y950=20%,"Leve","")))))</f>
        <v>Leve</v>
      </c>
      <c r="Y950" s="1364">
        <f>IF(AND(U950="",W950=""),"",MAX(U950,W950))</f>
        <v>0.2</v>
      </c>
      <c r="Z950" s="1364" t="str">
        <f>CONCATENATE(R950,X950)</f>
        <v>Muy BajaLeve</v>
      </c>
      <c r="AA950" s="851" t="str">
        <f>IF(Z950="Muy AltaLeve","Alto",IF(Z950="Muy AltaMenor","Alto",IF(Z950="Muy AltaModerado","Alto",IF(Z950="Muy AltaMayor","Alto",IF(Z950="Muy AltaCatastrófico","Extremo",IF(Z950="AltaLeve","Moderado",IF(Z950="AltaMenor","Moderado",IF(Z950="AltaModerado","Alto",IF(Z950="AltaMayor","Alto",IF(Z950="AltaCatastrófico","Extremo",IF(Z950="MediaLeve","Moderado",IF(Z950="MediaMenor","Moderado",IF(Z950="MediaModerado","Moderado",IF(Z950="MediaMayor","Alto",IF(Z950="MediaCatastrófico","Extremo",IF(Z950="BajaLeve","Bajo",IF(Z950="BajaMenor","Moderado",IF(Z950="BajaModerado","Moderado",IF(Z950="BajaMayor","Alto",IF(Z950="BajaCatastrófico","Extremo",IF(Z950="Muy BajaLeve","Bajo",IF(Z950="Muy BajaMenor","Bajo",IF(Z950="Muy BajaModerado","Moderado",IF(Z950="Muy BajaMayor","Alto",IF(Z950="Muy BajaCatastrófico","Extremo","")))))))))))))))))))))))))</f>
        <v>Bajo</v>
      </c>
      <c r="AB950" s="377">
        <v>1</v>
      </c>
      <c r="AC950" s="304" t="s">
        <v>1709</v>
      </c>
      <c r="AD950" s="304" t="s">
        <v>260</v>
      </c>
      <c r="AE950" s="304" t="s">
        <v>1620</v>
      </c>
      <c r="AF950" s="348" t="str">
        <f t="shared" si="117"/>
        <v>Probabilidad</v>
      </c>
      <c r="AG950" s="349" t="s">
        <v>286</v>
      </c>
      <c r="AH950" s="759">
        <f t="shared" si="118"/>
        <v>0.15</v>
      </c>
      <c r="AI950" s="349" t="s">
        <v>217</v>
      </c>
      <c r="AJ950" s="759">
        <f t="shared" si="115"/>
        <v>0.15</v>
      </c>
      <c r="AK950" s="102">
        <f t="shared" si="116"/>
        <v>0.3</v>
      </c>
      <c r="AL950" s="350">
        <f>IFERROR(IF(AF950="Probabilidad",(S950-(+S950*AK950)),IF(AF950="Impacto",S950,"")),"")</f>
        <v>0.14000000000000001</v>
      </c>
      <c r="AM950" s="350">
        <f>IFERROR(IF(AF950="Impacto",(Y950-(+Y950*AK950)),IF(AF950="Probabilidad",Y950,"")),"")</f>
        <v>0.2</v>
      </c>
      <c r="AN950" s="51" t="s">
        <v>952</v>
      </c>
      <c r="AO950" s="51" t="s">
        <v>247</v>
      </c>
      <c r="AP950" s="51" t="s">
        <v>243</v>
      </c>
      <c r="AQ950" s="51" t="s">
        <v>221</v>
      </c>
      <c r="AR950" s="866" t="s">
        <v>2519</v>
      </c>
      <c r="AS950" s="854">
        <f>S950</f>
        <v>0.2</v>
      </c>
      <c r="AT950" s="854">
        <f>IF(AL950="","",MIN(AL950:AL955))</f>
        <v>5.8800000000000005E-2</v>
      </c>
      <c r="AU950" s="851" t="str">
        <f>IFERROR(IF(AT950="","",IF(AT950&lt;=0.2,"Muy Baja",IF(AT950&lt;=0.4,"Baja",IF(AT950&lt;=0.6,"Media",IF(AT950&lt;=0.8,"Alta","Muy Alta"))))),"")</f>
        <v>Muy Baja</v>
      </c>
      <c r="AV950" s="854">
        <f>Y950</f>
        <v>0.2</v>
      </c>
      <c r="AW950" s="854">
        <f>IF(AM950="","",MIN(AM950:AM955))</f>
        <v>0.2</v>
      </c>
      <c r="AX950" s="851" t="str">
        <f>IFERROR(IF(AW950="","",IF(AW950&lt;=0.2,"Leve",IF(AW950&lt;=0.4,"Menor",IF(AW950&lt;=0.6,"Moderado",IF(AW950&lt;=0.8,"Mayor","Catastrófico"))))),"")</f>
        <v>Leve</v>
      </c>
      <c r="AY950" s="851" t="str">
        <f>AA950</f>
        <v>Bajo</v>
      </c>
      <c r="AZ950" s="851" t="str">
        <f>IFERROR(IF(OR(AND(AU950="Muy Baja",AX950="Leve"),AND(AU950="Muy Baja",AX950="Menor"),AND(AU950="Baja",AX950="Leve")),"Bajo",IF(OR(AND(AU950="Muy baja",AX950="Moderado"),AND(AU950="Baja",AX950="Menor"),AND(AU950="Baja",AX950="Moderado"),AND(AU950="Media",AX950="Leve"),AND(AU950="Media",AX950="Menor"),AND(AU950="Media",AX950="Moderado"),AND(AU950="Alta",AX950="Leve"),AND(AU950="Alta",AX950="Menor")),"Moderado",IF(OR(AND(AU950="Muy Baja",AX950="Mayor"),AND(AU950="Baja",AX950="Mayor"),AND(AU950="Media",AX950="Mayor"),AND(AU950="Alta",AX950="Moderado"),AND(AU950="Alta",AX950="Mayor"),AND(AU950="Muy Alta",AX950="Leve"),AND(AU950="Muy Alta",AX950="Menor"),AND(AU950="Muy Alta",AX950="Moderado"),AND(AU950="Muy Alta",AX950="Mayor")),"Alto",IF(OR(AND(AU950="Muy Baja",AX950="Catastrófico"),AND(AU950="Baja",AX950="Catastrófico"),AND(AU950="Media",AX950="Catastrófico"),AND(AU950="Alta",AX950="Catastrófico"),AND(AU950="Muy Alta",AX950="Catastrófico")),"Extremo","")))),"")</f>
        <v>Bajo</v>
      </c>
      <c r="BA950" s="797" t="s">
        <v>257</v>
      </c>
      <c r="BB950" s="218"/>
      <c r="BC950" s="218"/>
      <c r="BD950" s="310" t="str">
        <f t="shared" si="119"/>
        <v/>
      </c>
      <c r="BE950" s="304"/>
      <c r="BF950" s="304"/>
      <c r="BG950" s="304"/>
      <c r="BH950" s="304"/>
      <c r="BI950" s="218"/>
      <c r="BJ950" s="218"/>
      <c r="BK950" s="218"/>
      <c r="BL950" s="218"/>
      <c r="BM950" s="219"/>
      <c r="BN950" s="219"/>
      <c r="BO950" s="219"/>
      <c r="BP950" s="219"/>
      <c r="BQ950" s="103" t="str">
        <f t="shared" si="120"/>
        <v/>
      </c>
      <c r="BR950" s="781" t="str">
        <f t="shared" si="121"/>
        <v/>
      </c>
      <c r="BS950" s="818" t="s">
        <v>609</v>
      </c>
      <c r="BT950" s="867" t="s">
        <v>231</v>
      </c>
      <c r="BU950" s="867" t="s">
        <v>231</v>
      </c>
      <c r="BV950" s="867" t="s">
        <v>231</v>
      </c>
    </row>
    <row r="951" spans="1:74" ht="160.15" customHeight="1" x14ac:dyDescent="0.25">
      <c r="A951" s="1370"/>
      <c r="B951" s="928"/>
      <c r="C951" s="1232"/>
      <c r="D951" s="828"/>
      <c r="E951" s="831"/>
      <c r="F951" s="834"/>
      <c r="G951" s="868"/>
      <c r="H951" s="837"/>
      <c r="I951" s="798"/>
      <c r="J951" s="840"/>
      <c r="K951" s="837"/>
      <c r="L951" s="868"/>
      <c r="M951" s="874"/>
      <c r="N951" s="868"/>
      <c r="O951" s="868"/>
      <c r="P951" s="868"/>
      <c r="Q951" s="880"/>
      <c r="R951" s="798"/>
      <c r="S951" s="1365"/>
      <c r="T951" s="798"/>
      <c r="U951" s="1365"/>
      <c r="V951" s="798"/>
      <c r="W951" s="1365"/>
      <c r="X951" s="852"/>
      <c r="Y951" s="1365"/>
      <c r="Z951" s="1365"/>
      <c r="AA951" s="852"/>
      <c r="AB951" s="378">
        <v>2</v>
      </c>
      <c r="AC951" s="132" t="s">
        <v>1699</v>
      </c>
      <c r="AD951" s="132">
        <v>1</v>
      </c>
      <c r="AE951" s="132" t="s">
        <v>2026</v>
      </c>
      <c r="AF951" s="173" t="str">
        <f t="shared" si="117"/>
        <v>Probabilidad</v>
      </c>
      <c r="AG951" s="155" t="s">
        <v>216</v>
      </c>
      <c r="AH951" s="760">
        <f t="shared" si="118"/>
        <v>0.25</v>
      </c>
      <c r="AI951" s="155" t="s">
        <v>217</v>
      </c>
      <c r="AJ951" s="760">
        <f t="shared" si="115"/>
        <v>0.15</v>
      </c>
      <c r="AK951" s="149">
        <f t="shared" si="116"/>
        <v>0.4</v>
      </c>
      <c r="AL951" s="174">
        <f>IFERROR(IF(AND(AF950="Probabilidad",AF951="Probabilidad"),(AL950-(+AL950*AK951)),IF(AF951="Probabilidad",(S950-(+S950*AK951)),IF(AF951="Impacto",AL950,""))),"")</f>
        <v>8.4000000000000005E-2</v>
      </c>
      <c r="AM951" s="174">
        <f>IFERROR(IF(AND(AF950="Impacto",AF951="Impacto"),(AM950-(+AM950*AK951)),IF(AF951="Impacto",(Y950-(Y950*AK951)),IF(AF951="Probabilidad",AM950,""))),"")</f>
        <v>0.2</v>
      </c>
      <c r="AN951" s="155" t="s">
        <v>952</v>
      </c>
      <c r="AO951" s="155" t="s">
        <v>296</v>
      </c>
      <c r="AP951" s="155" t="s">
        <v>243</v>
      </c>
      <c r="AQ951" s="155" t="s">
        <v>221</v>
      </c>
      <c r="AR951" s="837"/>
      <c r="AS951" s="855"/>
      <c r="AT951" s="855"/>
      <c r="AU951" s="852"/>
      <c r="AV951" s="855"/>
      <c r="AW951" s="855"/>
      <c r="AX951" s="852"/>
      <c r="AY951" s="852"/>
      <c r="AZ951" s="852"/>
      <c r="BA951" s="798"/>
      <c r="BB951" s="130"/>
      <c r="BC951" s="130"/>
      <c r="BD951" s="150" t="str">
        <f t="shared" si="119"/>
        <v/>
      </c>
      <c r="BE951" s="132"/>
      <c r="BF951" s="132"/>
      <c r="BG951" s="132"/>
      <c r="BH951" s="132"/>
      <c r="BI951" s="130"/>
      <c r="BJ951" s="130"/>
      <c r="BK951" s="130"/>
      <c r="BL951" s="130"/>
      <c r="BM951" s="156"/>
      <c r="BN951" s="156"/>
      <c r="BO951" s="156"/>
      <c r="BP951" s="156"/>
      <c r="BQ951" s="383" t="str">
        <f t="shared" si="120"/>
        <v/>
      </c>
      <c r="BR951" s="782" t="str">
        <f t="shared" si="121"/>
        <v/>
      </c>
      <c r="BS951" s="819"/>
      <c r="BT951" s="868"/>
      <c r="BU951" s="868"/>
      <c r="BV951" s="868"/>
    </row>
    <row r="952" spans="1:74" ht="160.15" customHeight="1" x14ac:dyDescent="0.25">
      <c r="A952" s="1370"/>
      <c r="B952" s="928"/>
      <c r="C952" s="1232"/>
      <c r="D952" s="828"/>
      <c r="E952" s="831"/>
      <c r="F952" s="834"/>
      <c r="G952" s="868"/>
      <c r="H952" s="837"/>
      <c r="I952" s="798"/>
      <c r="J952" s="840"/>
      <c r="K952" s="837"/>
      <c r="L952" s="868"/>
      <c r="M952" s="874"/>
      <c r="N952" s="868"/>
      <c r="O952" s="868"/>
      <c r="P952" s="868"/>
      <c r="Q952" s="880"/>
      <c r="R952" s="798"/>
      <c r="S952" s="1365"/>
      <c r="T952" s="798"/>
      <c r="U952" s="1365"/>
      <c r="V952" s="798"/>
      <c r="W952" s="1365"/>
      <c r="X952" s="852"/>
      <c r="Y952" s="1365"/>
      <c r="Z952" s="1365"/>
      <c r="AA952" s="852"/>
      <c r="AB952" s="378">
        <v>3</v>
      </c>
      <c r="AC952" s="132" t="s">
        <v>2121</v>
      </c>
      <c r="AD952" s="132">
        <v>1</v>
      </c>
      <c r="AE952" s="132" t="s">
        <v>2450</v>
      </c>
      <c r="AF952" s="173" t="str">
        <f t="shared" si="117"/>
        <v>Probabilidad</v>
      </c>
      <c r="AG952" s="155" t="s">
        <v>286</v>
      </c>
      <c r="AH952" s="760">
        <f t="shared" si="118"/>
        <v>0.15</v>
      </c>
      <c r="AI952" s="155" t="s">
        <v>217</v>
      </c>
      <c r="AJ952" s="760">
        <f>IF(AI952="Automático",25%,IF(AI952="Manual",15%,""))</f>
        <v>0.15</v>
      </c>
      <c r="AK952" s="149">
        <f>IF(OR(AH952="",AJ952=""),"",AH952+AJ952)</f>
        <v>0.3</v>
      </c>
      <c r="AL952" s="174">
        <f>IFERROR(IF(AND(AF951="Probabilidad",AF952="Probabilidad"),(AL951-(+AL951*AK952)),IF(AND(AF951="Impacto",AF952="Probabilidad"),(AL950-(+AL950*AK952)),IF(AF952="Impacto",AL951,""))),"")</f>
        <v>5.8800000000000005E-2</v>
      </c>
      <c r="AM952" s="174">
        <f>IFERROR(IF(AND(AF951="Impacto",AF952="Impacto"),(AM951-(+AM951*AK952)),IF(AND(AF951="Probabilidad",AF952="Impacto"),(AM950-(+AM950*AK952)),IF(AF952="Probabilidad",AM951,""))),"")</f>
        <v>0.2</v>
      </c>
      <c r="AN952" s="155" t="s">
        <v>952</v>
      </c>
      <c r="AO952" s="155" t="s">
        <v>296</v>
      </c>
      <c r="AP952" s="155" t="s">
        <v>243</v>
      </c>
      <c r="AQ952" s="155" t="s">
        <v>221</v>
      </c>
      <c r="AR952" s="837"/>
      <c r="AS952" s="855"/>
      <c r="AT952" s="855"/>
      <c r="AU952" s="852"/>
      <c r="AV952" s="855"/>
      <c r="AW952" s="855"/>
      <c r="AX952" s="852"/>
      <c r="AY952" s="852"/>
      <c r="AZ952" s="852"/>
      <c r="BA952" s="798"/>
      <c r="BB952" s="130"/>
      <c r="BC952" s="130"/>
      <c r="BD952" s="150" t="str">
        <f t="shared" si="119"/>
        <v/>
      </c>
      <c r="BE952" s="132"/>
      <c r="BF952" s="132"/>
      <c r="BG952" s="132"/>
      <c r="BH952" s="132"/>
      <c r="BI952" s="130"/>
      <c r="BJ952" s="130"/>
      <c r="BK952" s="130"/>
      <c r="BL952" s="130"/>
      <c r="BM952" s="156"/>
      <c r="BN952" s="156"/>
      <c r="BO952" s="156"/>
      <c r="BP952" s="156"/>
      <c r="BQ952" s="383" t="str">
        <f t="shared" si="120"/>
        <v/>
      </c>
      <c r="BR952" s="782" t="str">
        <f t="shared" si="121"/>
        <v/>
      </c>
      <c r="BS952" s="819"/>
      <c r="BT952" s="868"/>
      <c r="BU952" s="868"/>
      <c r="BV952" s="868"/>
    </row>
    <row r="953" spans="1:74" x14ac:dyDescent="0.25">
      <c r="A953" s="1370"/>
      <c r="B953" s="928"/>
      <c r="C953" s="1232"/>
      <c r="D953" s="828"/>
      <c r="E953" s="831"/>
      <c r="F953" s="834"/>
      <c r="G953" s="868"/>
      <c r="H953" s="837"/>
      <c r="I953" s="798"/>
      <c r="J953" s="840"/>
      <c r="K953" s="837"/>
      <c r="L953" s="868"/>
      <c r="M953" s="874"/>
      <c r="N953" s="868"/>
      <c r="O953" s="868"/>
      <c r="P953" s="868"/>
      <c r="Q953" s="880"/>
      <c r="R953" s="798"/>
      <c r="S953" s="1365"/>
      <c r="T953" s="798"/>
      <c r="U953" s="1365"/>
      <c r="V953" s="798"/>
      <c r="W953" s="1365"/>
      <c r="X953" s="852"/>
      <c r="Y953" s="1365"/>
      <c r="Z953" s="1365"/>
      <c r="AA953" s="852"/>
      <c r="AB953" s="378">
        <v>4</v>
      </c>
      <c r="AC953" s="132"/>
      <c r="AD953" s="132"/>
      <c r="AE953" s="132"/>
      <c r="AF953" s="173" t="str">
        <f t="shared" si="117"/>
        <v/>
      </c>
      <c r="AG953" s="155"/>
      <c r="AH953" s="760" t="str">
        <f t="shared" si="118"/>
        <v/>
      </c>
      <c r="AI953" s="155"/>
      <c r="AJ953" s="760" t="str">
        <f>IF(AI953="Automático",25%,IF(AI953="Manual",15%,""))</f>
        <v/>
      </c>
      <c r="AK953" s="149" t="str">
        <f>IF(OR(AH953="",AJ953=""),"",AH953+AJ953)</f>
        <v/>
      </c>
      <c r="AL953" s="174" t="str">
        <f>IFERROR(IF(AND(AF952="Probabilidad",AF953="Probabilidad"),(AL952-(+AL952*AK953)),IF(AND(AF952="Impacto",AF953="Probabilidad"),(AL951-(+AL951*AK953)),IF(AF953="Impacto",AL952,""))),"")</f>
        <v/>
      </c>
      <c r="AM953" s="174" t="str">
        <f>IFERROR(IF(AND(AF952="Impacto",AF953="Impacto"),(AM952-(+AM952*AK953)),IF(AND(AF952="Probabilidad",AF953="Impacto"),(AM951-(+AM951*AK953)),IF(AF953="Probabilidad",AM952,""))),"")</f>
        <v/>
      </c>
      <c r="AN953" s="155"/>
      <c r="AO953" s="155"/>
      <c r="AP953" s="155"/>
      <c r="AQ953" s="155"/>
      <c r="AR953" s="837"/>
      <c r="AS953" s="855"/>
      <c r="AT953" s="855"/>
      <c r="AU953" s="852"/>
      <c r="AV953" s="855"/>
      <c r="AW953" s="855"/>
      <c r="AX953" s="852"/>
      <c r="AY953" s="852"/>
      <c r="AZ953" s="852"/>
      <c r="BA953" s="798"/>
      <c r="BB953" s="130"/>
      <c r="BC953" s="130"/>
      <c r="BD953" s="150" t="str">
        <f t="shared" si="119"/>
        <v/>
      </c>
      <c r="BE953" s="132"/>
      <c r="BF953" s="132"/>
      <c r="BG953" s="132"/>
      <c r="BH953" s="132"/>
      <c r="BI953" s="130"/>
      <c r="BJ953" s="130"/>
      <c r="BK953" s="130"/>
      <c r="BL953" s="130"/>
      <c r="BM953" s="156"/>
      <c r="BN953" s="156"/>
      <c r="BO953" s="156"/>
      <c r="BP953" s="156"/>
      <c r="BQ953" s="383" t="str">
        <f t="shared" si="120"/>
        <v/>
      </c>
      <c r="BR953" s="782" t="str">
        <f t="shared" si="121"/>
        <v/>
      </c>
      <c r="BS953" s="819"/>
      <c r="BT953" s="868"/>
      <c r="BU953" s="868"/>
      <c r="BV953" s="868"/>
    </row>
    <row r="954" spans="1:74" x14ac:dyDescent="0.25">
      <c r="A954" s="1370"/>
      <c r="B954" s="928"/>
      <c r="C954" s="1232"/>
      <c r="D954" s="828"/>
      <c r="E954" s="831"/>
      <c r="F954" s="834"/>
      <c r="G954" s="868"/>
      <c r="H954" s="837"/>
      <c r="I954" s="798"/>
      <c r="J954" s="840"/>
      <c r="K954" s="837"/>
      <c r="L954" s="868"/>
      <c r="M954" s="874"/>
      <c r="N954" s="868"/>
      <c r="O954" s="868"/>
      <c r="P954" s="868"/>
      <c r="Q954" s="880"/>
      <c r="R954" s="798"/>
      <c r="S954" s="1365"/>
      <c r="T954" s="798"/>
      <c r="U954" s="1365"/>
      <c r="V954" s="798"/>
      <c r="W954" s="1365"/>
      <c r="X954" s="852"/>
      <c r="Y954" s="1365"/>
      <c r="Z954" s="1365"/>
      <c r="AA954" s="852"/>
      <c r="AB954" s="378">
        <v>5</v>
      </c>
      <c r="AC954" s="132"/>
      <c r="AD954" s="132"/>
      <c r="AE954" s="132"/>
      <c r="AF954" s="173" t="str">
        <f t="shared" si="117"/>
        <v/>
      </c>
      <c r="AG954" s="155"/>
      <c r="AH954" s="760" t="str">
        <f t="shared" si="118"/>
        <v/>
      </c>
      <c r="AI954" s="155"/>
      <c r="AJ954" s="760" t="str">
        <f>IF(AI954="Automático",25%,IF(AI954="Manual",15%,""))</f>
        <v/>
      </c>
      <c r="AK954" s="149" t="str">
        <f>IF(OR(AH954="",AJ954=""),"",AH954+AJ954)</f>
        <v/>
      </c>
      <c r="AL954" s="174" t="str">
        <f>IFERROR(IF(AND(AF953="Probabilidad",AF954="Probabilidad"),(AL953-(+AL953*AK954)),IF(AND(AF953="Impacto",AF954="Probabilidad"),(AL952-(+AL952*AK954)),IF(AF954="Impacto",AL953,""))),"")</f>
        <v/>
      </c>
      <c r="AM954" s="174" t="str">
        <f>IFERROR(IF(AND(AF953="Impacto",AF954="Impacto"),(AM953-(+AM953*AK954)),IF(AND(AF953="Probabilidad",AF954="Impacto"),(AM952-(+AM952*AK954)),IF(AF954="Probabilidad",AM953,""))),"")</f>
        <v/>
      </c>
      <c r="AN954" s="155"/>
      <c r="AO954" s="155"/>
      <c r="AP954" s="155"/>
      <c r="AQ954" s="155"/>
      <c r="AR954" s="837"/>
      <c r="AS954" s="855"/>
      <c r="AT954" s="855"/>
      <c r="AU954" s="852"/>
      <c r="AV954" s="855"/>
      <c r="AW954" s="855"/>
      <c r="AX954" s="852"/>
      <c r="AY954" s="852"/>
      <c r="AZ954" s="852"/>
      <c r="BA954" s="798"/>
      <c r="BB954" s="130"/>
      <c r="BC954" s="130"/>
      <c r="BD954" s="150" t="str">
        <f t="shared" si="119"/>
        <v/>
      </c>
      <c r="BE954" s="132"/>
      <c r="BF954" s="132"/>
      <c r="BG954" s="132"/>
      <c r="BH954" s="132"/>
      <c r="BI954" s="130"/>
      <c r="BJ954" s="130"/>
      <c r="BK954" s="130"/>
      <c r="BL954" s="130"/>
      <c r="BM954" s="156"/>
      <c r="BN954" s="156"/>
      <c r="BO954" s="156"/>
      <c r="BP954" s="156"/>
      <c r="BQ954" s="383" t="str">
        <f t="shared" si="120"/>
        <v/>
      </c>
      <c r="BR954" s="782" t="str">
        <f t="shared" si="121"/>
        <v/>
      </c>
      <c r="BS954" s="819"/>
      <c r="BT954" s="868"/>
      <c r="BU954" s="868"/>
      <c r="BV954" s="868"/>
    </row>
    <row r="955" spans="1:74" ht="15.75" thickBot="1" x14ac:dyDescent="0.3">
      <c r="A955" s="1370"/>
      <c r="B955" s="928"/>
      <c r="C955" s="1232"/>
      <c r="D955" s="829"/>
      <c r="E955" s="832"/>
      <c r="F955" s="835"/>
      <c r="G955" s="869"/>
      <c r="H955" s="838"/>
      <c r="I955" s="799"/>
      <c r="J955" s="841"/>
      <c r="K955" s="838"/>
      <c r="L955" s="869"/>
      <c r="M955" s="875"/>
      <c r="N955" s="869"/>
      <c r="O955" s="869"/>
      <c r="P955" s="869"/>
      <c r="Q955" s="881"/>
      <c r="R955" s="799"/>
      <c r="S955" s="1366"/>
      <c r="T955" s="799"/>
      <c r="U955" s="1366"/>
      <c r="V955" s="799"/>
      <c r="W955" s="1366"/>
      <c r="X955" s="853"/>
      <c r="Y955" s="1366"/>
      <c r="Z955" s="1366"/>
      <c r="AA955" s="853"/>
      <c r="AB955" s="379">
        <v>6</v>
      </c>
      <c r="AC955" s="305"/>
      <c r="AD955" s="305"/>
      <c r="AE955" s="305"/>
      <c r="AF955" s="345" t="str">
        <f t="shared" si="117"/>
        <v/>
      </c>
      <c r="AG955" s="346"/>
      <c r="AH955" s="763" t="str">
        <f t="shared" si="118"/>
        <v/>
      </c>
      <c r="AI955" s="346"/>
      <c r="AJ955" s="763" t="str">
        <f>IF(AI955="Automático",25%,IF(AI955="Manual",15%,""))</f>
        <v/>
      </c>
      <c r="AK955" s="166" t="str">
        <f>IF(OR(AH955="",AJ955=""),"",AH955+AJ955)</f>
        <v/>
      </c>
      <c r="AL955" s="347" t="str">
        <f>IFERROR(IF(AND(AF954="Probabilidad",AF955="Probabilidad"),(AL954-(+AL954*AK955)),IF(AND(AF954="Impacto",AF955="Probabilidad"),(AL953-(+AL953*AK955)),IF(AF955="Impacto",AL954,""))),"")</f>
        <v/>
      </c>
      <c r="AM955" s="347" t="str">
        <f>IFERROR(IF(AND(AF954="Impacto",AF955="Impacto"),(AM954-(+AM954*AK955)),IF(AND(AF954="Probabilidad",AF955="Impacto"),(AM953-(+AM953*AK955)),IF(AF955="Probabilidad",AM954,""))),"")</f>
        <v/>
      </c>
      <c r="AN955" s="346"/>
      <c r="AO955" s="346"/>
      <c r="AP955" s="346"/>
      <c r="AQ955" s="346"/>
      <c r="AR955" s="838"/>
      <c r="AS955" s="856"/>
      <c r="AT955" s="856"/>
      <c r="AU955" s="853"/>
      <c r="AV955" s="856"/>
      <c r="AW955" s="856"/>
      <c r="AX955" s="853"/>
      <c r="AY955" s="853"/>
      <c r="AZ955" s="853"/>
      <c r="BA955" s="799"/>
      <c r="BB955" s="167"/>
      <c r="BC955" s="167"/>
      <c r="BD955" s="161" t="str">
        <f t="shared" si="119"/>
        <v/>
      </c>
      <c r="BE955" s="305"/>
      <c r="BF955" s="305"/>
      <c r="BG955" s="305"/>
      <c r="BH955" s="305"/>
      <c r="BI955" s="167"/>
      <c r="BJ955" s="167"/>
      <c r="BK955" s="167"/>
      <c r="BL955" s="167"/>
      <c r="BM955" s="168"/>
      <c r="BN955" s="168"/>
      <c r="BO955" s="168"/>
      <c r="BP955" s="168"/>
      <c r="BQ955" s="385" t="str">
        <f t="shared" si="120"/>
        <v/>
      </c>
      <c r="BR955" s="783" t="str">
        <f t="shared" si="121"/>
        <v/>
      </c>
      <c r="BS955" s="820"/>
      <c r="BT955" s="869"/>
      <c r="BU955" s="869"/>
      <c r="BV955" s="869"/>
    </row>
    <row r="957" spans="1:74" x14ac:dyDescent="0.25">
      <c r="J957" s="1">
        <v>158</v>
      </c>
    </row>
    <row r="958" spans="1:74" x14ac:dyDescent="0.25">
      <c r="AX958" s="4"/>
      <c r="AZ958" s="5"/>
    </row>
    <row r="959" spans="1:74" x14ac:dyDescent="0.25">
      <c r="AX959" s="4"/>
      <c r="AZ959" s="5"/>
    </row>
    <row r="960" spans="1:74" x14ac:dyDescent="0.25">
      <c r="AX960" s="4"/>
      <c r="AZ960" s="5"/>
    </row>
    <row r="2923" spans="63:63" x14ac:dyDescent="0.25">
      <c r="BK2923" s="1" t="s">
        <v>2978</v>
      </c>
    </row>
    <row r="2962" spans="1:78" s="2" customFormat="1" x14ac:dyDescent="0.25">
      <c r="A2962" s="1"/>
      <c r="B2962" s="1"/>
      <c r="C2962" s="1"/>
      <c r="D2962" s="1"/>
      <c r="E2962" s="1"/>
      <c r="F2962" s="1"/>
      <c r="G2962" s="1"/>
      <c r="H2962" s="1"/>
      <c r="I2962" s="1"/>
      <c r="J2962" s="1"/>
      <c r="K2962" s="1"/>
      <c r="L2962" s="1"/>
      <c r="M2962" s="1"/>
      <c r="N2962" s="1"/>
      <c r="O2962" s="1"/>
      <c r="P2962" s="1"/>
      <c r="Q2962" s="1"/>
      <c r="R2962" s="4"/>
      <c r="S2962" s="4"/>
      <c r="T2962" s="1"/>
      <c r="U2962" s="1"/>
      <c r="V2962" s="1"/>
      <c r="W2962" s="1"/>
      <c r="X2962" s="4"/>
      <c r="Y2962" s="4"/>
      <c r="Z2962" s="1"/>
      <c r="AA2962" s="5"/>
      <c r="AB2962" s="1"/>
      <c r="AC2962" s="1"/>
      <c r="AD2962" s="1"/>
      <c r="AE2962" s="1"/>
      <c r="AF2962" s="1"/>
      <c r="AG2962" s="4"/>
      <c r="AH2962" s="4"/>
      <c r="AI2962" s="4"/>
      <c r="AJ2962" s="4"/>
      <c r="AK2962" s="4"/>
      <c r="AL2962" s="4"/>
      <c r="AM2962" s="4"/>
      <c r="AN2962" s="1"/>
      <c r="AO2962" s="1"/>
      <c r="AP2962" s="1"/>
      <c r="AQ2962" s="1"/>
      <c r="AR2962" s="1"/>
      <c r="AS2962" s="1"/>
      <c r="AT2962" s="1"/>
      <c r="AU2962" s="1"/>
      <c r="AV2962" s="1"/>
      <c r="AW2962" s="1"/>
      <c r="AX2962" s="1"/>
      <c r="AY2962" s="1"/>
      <c r="AZ2962" s="1"/>
      <c r="BA2962" s="1"/>
      <c r="BB2962" s="1"/>
      <c r="BC2962" s="1"/>
      <c r="BD2962" s="4"/>
      <c r="BE2962" s="1"/>
      <c r="BF2962" s="1"/>
      <c r="BG2962" s="1"/>
      <c r="BH2962" s="1"/>
      <c r="BI2962" s="1"/>
      <c r="BJ2962" s="1"/>
      <c r="BK2962" s="1"/>
      <c r="BL2962" s="1"/>
      <c r="BM2962" s="2" t="s">
        <v>2978</v>
      </c>
      <c r="BQ2962" s="48"/>
      <c r="BR2962" s="48"/>
      <c r="BS2962" s="1"/>
      <c r="BT2962" s="1"/>
      <c r="BU2962" s="1"/>
      <c r="BV2962" s="1"/>
      <c r="BW2962" s="1"/>
      <c r="BX2962" s="1"/>
      <c r="BY2962" s="1"/>
      <c r="BZ2962" s="1"/>
    </row>
  </sheetData>
  <sheetProtection formatCells="0" formatColumns="0" formatRows="0"/>
  <dataConsolidate/>
  <mergeCells count="6084">
    <mergeCell ref="BT6:BV6"/>
    <mergeCell ref="D7:F7"/>
    <mergeCell ref="R7:S7"/>
    <mergeCell ref="T7:U7"/>
    <mergeCell ref="V7:W7"/>
    <mergeCell ref="X7:Y7"/>
    <mergeCell ref="AG7:AH7"/>
    <mergeCell ref="AI7:AJ7"/>
    <mergeCell ref="AT7:AU7"/>
    <mergeCell ref="AW7:AX7"/>
    <mergeCell ref="BS5:BV5"/>
    <mergeCell ref="P6:Q6"/>
    <mergeCell ref="R6:S6"/>
    <mergeCell ref="T6:Y6"/>
    <mergeCell ref="AB6:AE6"/>
    <mergeCell ref="AG6:AQ6"/>
    <mergeCell ref="AS6:AU6"/>
    <mergeCell ref="AV6:AX6"/>
    <mergeCell ref="BE6:BH6"/>
    <mergeCell ref="BK6:BR6"/>
    <mergeCell ref="R5:AA5"/>
    <mergeCell ref="AB5:AQ5"/>
    <mergeCell ref="AR5:AR7"/>
    <mergeCell ref="AS5:BA5"/>
    <mergeCell ref="BB5:BJ5"/>
    <mergeCell ref="BK5:BR5"/>
    <mergeCell ref="A8:A43"/>
    <mergeCell ref="B8:B43"/>
    <mergeCell ref="C8:C43"/>
    <mergeCell ref="D8:D13"/>
    <mergeCell ref="E8:E13"/>
    <mergeCell ref="F8:F13"/>
    <mergeCell ref="S14:S19"/>
    <mergeCell ref="T14:T19"/>
    <mergeCell ref="I14:I19"/>
    <mergeCell ref="J14:J19"/>
    <mergeCell ref="K14:K19"/>
    <mergeCell ref="L14:L19"/>
    <mergeCell ref="M14:M19"/>
    <mergeCell ref="N14:N19"/>
    <mergeCell ref="D20:D25"/>
    <mergeCell ref="E20:E25"/>
    <mergeCell ref="A1:G1"/>
    <mergeCell ref="A5:A7"/>
    <mergeCell ref="B5:B7"/>
    <mergeCell ref="C5:C7"/>
    <mergeCell ref="D5:Q5"/>
    <mergeCell ref="A3:G3"/>
    <mergeCell ref="T8:T13"/>
    <mergeCell ref="BT14:BT19"/>
    <mergeCell ref="BU14:BU19"/>
    <mergeCell ref="BV14:BV19"/>
    <mergeCell ref="U8:U13"/>
    <mergeCell ref="V8:V13"/>
    <mergeCell ref="W8:W13"/>
    <mergeCell ref="X8:X13"/>
    <mergeCell ref="M8:M13"/>
    <mergeCell ref="N8:N13"/>
    <mergeCell ref="O8:O13"/>
    <mergeCell ref="P8:P13"/>
    <mergeCell ref="Q8:Q13"/>
    <mergeCell ref="R8:R13"/>
    <mergeCell ref="G8:G13"/>
    <mergeCell ref="H8:H13"/>
    <mergeCell ref="I8:I13"/>
    <mergeCell ref="J8:J13"/>
    <mergeCell ref="K8:K13"/>
    <mergeCell ref="L8:L13"/>
    <mergeCell ref="O14:O19"/>
    <mergeCell ref="P14:P19"/>
    <mergeCell ref="Q14:Q19"/>
    <mergeCell ref="R14:R19"/>
    <mergeCell ref="W20:W25"/>
    <mergeCell ref="X20:X25"/>
    <mergeCell ref="Y20:Y25"/>
    <mergeCell ref="Z20:Z25"/>
    <mergeCell ref="AA20:AA25"/>
    <mergeCell ref="BA8:BA13"/>
    <mergeCell ref="BS8:BS13"/>
    <mergeCell ref="BT8:BT13"/>
    <mergeCell ref="BU8:BU13"/>
    <mergeCell ref="BV8:BV13"/>
    <mergeCell ref="D14:D19"/>
    <mergeCell ref="E14:E19"/>
    <mergeCell ref="F14:F19"/>
    <mergeCell ref="G14:G19"/>
    <mergeCell ref="H14:H19"/>
    <mergeCell ref="AU8:AU13"/>
    <mergeCell ref="AV8:AV13"/>
    <mergeCell ref="AW8:AW13"/>
    <mergeCell ref="AX8:AX13"/>
    <mergeCell ref="AY8:AY13"/>
    <mergeCell ref="AZ8:AZ13"/>
    <mergeCell ref="Y8:Y13"/>
    <mergeCell ref="Z8:Z13"/>
    <mergeCell ref="AA8:AA13"/>
    <mergeCell ref="AR8:AR13"/>
    <mergeCell ref="AS8:AS13"/>
    <mergeCell ref="AT8:AT13"/>
    <mergeCell ref="S8:S13"/>
    <mergeCell ref="AW14:AW19"/>
    <mergeCell ref="AX14:AX19"/>
    <mergeCell ref="AY14:AY19"/>
    <mergeCell ref="AZ14:AZ19"/>
    <mergeCell ref="BA14:BA19"/>
    <mergeCell ref="BS14:BS19"/>
    <mergeCell ref="AA14:AA19"/>
    <mergeCell ref="AR14:AR19"/>
    <mergeCell ref="AS14:AS19"/>
    <mergeCell ref="AT14:AT19"/>
    <mergeCell ref="AU14:AU19"/>
    <mergeCell ref="AV14:AV19"/>
    <mergeCell ref="U14:U19"/>
    <mergeCell ref="V14:V19"/>
    <mergeCell ref="W14:W19"/>
    <mergeCell ref="X14:X19"/>
    <mergeCell ref="Y14:Y19"/>
    <mergeCell ref="Z14:Z19"/>
    <mergeCell ref="N20:N25"/>
    <mergeCell ref="O20:O25"/>
    <mergeCell ref="P20:P25"/>
    <mergeCell ref="U26:U31"/>
    <mergeCell ref="V26:V31"/>
    <mergeCell ref="W26:W31"/>
    <mergeCell ref="X26:X31"/>
    <mergeCell ref="M26:M31"/>
    <mergeCell ref="N26:N31"/>
    <mergeCell ref="O26:O31"/>
    <mergeCell ref="P26:P31"/>
    <mergeCell ref="Q26:Q31"/>
    <mergeCell ref="R26:R31"/>
    <mergeCell ref="F20:F25"/>
    <mergeCell ref="G20:G25"/>
    <mergeCell ref="H20:H25"/>
    <mergeCell ref="I20:I25"/>
    <mergeCell ref="J20:J25"/>
    <mergeCell ref="BV20:BV25"/>
    <mergeCell ref="D26:D31"/>
    <mergeCell ref="E26:E31"/>
    <mergeCell ref="F26:F31"/>
    <mergeCell ref="G26:G31"/>
    <mergeCell ref="H26:H31"/>
    <mergeCell ref="I26:I31"/>
    <mergeCell ref="J26:J31"/>
    <mergeCell ref="K26:K31"/>
    <mergeCell ref="L26:L31"/>
    <mergeCell ref="AY20:AY25"/>
    <mergeCell ref="AZ20:AZ25"/>
    <mergeCell ref="BA20:BA25"/>
    <mergeCell ref="BS20:BS25"/>
    <mergeCell ref="BT20:BT25"/>
    <mergeCell ref="BU20:BU25"/>
    <mergeCell ref="AS20:AS25"/>
    <mergeCell ref="AT20:AT25"/>
    <mergeCell ref="AU20:AU25"/>
    <mergeCell ref="AV20:AV25"/>
    <mergeCell ref="AW20:AW25"/>
    <mergeCell ref="AX20:AX25"/>
    <mergeCell ref="AR20:AR25"/>
    <mergeCell ref="Q20:Q25"/>
    <mergeCell ref="R20:R25"/>
    <mergeCell ref="S20:S25"/>
    <mergeCell ref="T20:T25"/>
    <mergeCell ref="U20:U25"/>
    <mergeCell ref="V20:V25"/>
    <mergeCell ref="K20:K25"/>
    <mergeCell ref="L20:L25"/>
    <mergeCell ref="M20:M25"/>
    <mergeCell ref="I32:I37"/>
    <mergeCell ref="J32:J37"/>
    <mergeCell ref="K32:K37"/>
    <mergeCell ref="L32:L37"/>
    <mergeCell ref="M32:M37"/>
    <mergeCell ref="N32:N37"/>
    <mergeCell ref="BA26:BA31"/>
    <mergeCell ref="BS26:BS31"/>
    <mergeCell ref="BT26:BT31"/>
    <mergeCell ref="BU26:BU31"/>
    <mergeCell ref="BV26:BV31"/>
    <mergeCell ref="D32:D37"/>
    <mergeCell ref="E32:E37"/>
    <mergeCell ref="F32:F37"/>
    <mergeCell ref="G32:G37"/>
    <mergeCell ref="H32:H37"/>
    <mergeCell ref="AU26:AU31"/>
    <mergeCell ref="AV26:AV31"/>
    <mergeCell ref="AW26:AW31"/>
    <mergeCell ref="AX26:AX31"/>
    <mergeCell ref="AY26:AY31"/>
    <mergeCell ref="AZ26:AZ31"/>
    <mergeCell ref="Y26:Y31"/>
    <mergeCell ref="Z26:Z31"/>
    <mergeCell ref="AA26:AA31"/>
    <mergeCell ref="AR26:AR31"/>
    <mergeCell ref="AS26:AS31"/>
    <mergeCell ref="AT26:AT31"/>
    <mergeCell ref="S26:S31"/>
    <mergeCell ref="T26:T31"/>
    <mergeCell ref="BU32:BU37"/>
    <mergeCell ref="BV32:BV37"/>
    <mergeCell ref="D38:D43"/>
    <mergeCell ref="E38:E43"/>
    <mergeCell ref="F38:F43"/>
    <mergeCell ref="G38:G43"/>
    <mergeCell ref="H38:H43"/>
    <mergeCell ref="I38:I43"/>
    <mergeCell ref="J38:J43"/>
    <mergeCell ref="AW32:AW37"/>
    <mergeCell ref="AX32:AX37"/>
    <mergeCell ref="AY32:AY37"/>
    <mergeCell ref="AZ32:AZ37"/>
    <mergeCell ref="BA32:BA37"/>
    <mergeCell ref="BS32:BS37"/>
    <mergeCell ref="AA32:AA37"/>
    <mergeCell ref="AR32:AR37"/>
    <mergeCell ref="AS32:AS37"/>
    <mergeCell ref="AT32:AT37"/>
    <mergeCell ref="AU32:AU37"/>
    <mergeCell ref="AV32:AV37"/>
    <mergeCell ref="U32:U37"/>
    <mergeCell ref="V32:V37"/>
    <mergeCell ref="W32:W37"/>
    <mergeCell ref="X32:X37"/>
    <mergeCell ref="Y32:Y37"/>
    <mergeCell ref="Z32:Z37"/>
    <mergeCell ref="O32:O37"/>
    <mergeCell ref="P32:P37"/>
    <mergeCell ref="Q32:Q37"/>
    <mergeCell ref="R32:R37"/>
    <mergeCell ref="S32:S37"/>
    <mergeCell ref="Y38:Y43"/>
    <mergeCell ref="Z38:Z43"/>
    <mergeCell ref="AA38:AA43"/>
    <mergeCell ref="AR38:AR43"/>
    <mergeCell ref="Q38:Q43"/>
    <mergeCell ref="R38:R43"/>
    <mergeCell ref="S38:S43"/>
    <mergeCell ref="T38:T43"/>
    <mergeCell ref="U38:U43"/>
    <mergeCell ref="V38:V43"/>
    <mergeCell ref="K38:K43"/>
    <mergeCell ref="L38:L43"/>
    <mergeCell ref="M38:M43"/>
    <mergeCell ref="N38:N43"/>
    <mergeCell ref="O38:O43"/>
    <mergeCell ref="P38:P43"/>
    <mergeCell ref="BT32:BT37"/>
    <mergeCell ref="T32:T37"/>
    <mergeCell ref="T44:T49"/>
    <mergeCell ref="U44:U49"/>
    <mergeCell ref="J44:J49"/>
    <mergeCell ref="K44:K49"/>
    <mergeCell ref="L44:L49"/>
    <mergeCell ref="M44:M49"/>
    <mergeCell ref="N44:N49"/>
    <mergeCell ref="O44:O49"/>
    <mergeCell ref="BV38:BV43"/>
    <mergeCell ref="A44:A67"/>
    <mergeCell ref="B44:B67"/>
    <mergeCell ref="C44:C67"/>
    <mergeCell ref="D44:D49"/>
    <mergeCell ref="E44:E49"/>
    <mergeCell ref="F44:F49"/>
    <mergeCell ref="G44:G49"/>
    <mergeCell ref="H44:H49"/>
    <mergeCell ref="I44:I49"/>
    <mergeCell ref="AY38:AY43"/>
    <mergeCell ref="AZ38:AZ43"/>
    <mergeCell ref="BA38:BA43"/>
    <mergeCell ref="BS38:BS43"/>
    <mergeCell ref="BT38:BT43"/>
    <mergeCell ref="BU38:BU43"/>
    <mergeCell ref="AS38:AS43"/>
    <mergeCell ref="AT38:AT43"/>
    <mergeCell ref="AU38:AU43"/>
    <mergeCell ref="AV38:AV43"/>
    <mergeCell ref="AW38:AW43"/>
    <mergeCell ref="AX38:AX43"/>
    <mergeCell ref="W38:W43"/>
    <mergeCell ref="X38:X43"/>
    <mergeCell ref="BU44:BU49"/>
    <mergeCell ref="BV44:BV49"/>
    <mergeCell ref="D50:D55"/>
    <mergeCell ref="E50:E55"/>
    <mergeCell ref="F50:F55"/>
    <mergeCell ref="G50:G55"/>
    <mergeCell ref="H50:H55"/>
    <mergeCell ref="I50:I55"/>
    <mergeCell ref="J50:J55"/>
    <mergeCell ref="K50:K55"/>
    <mergeCell ref="AX44:AX49"/>
    <mergeCell ref="AY44:AY49"/>
    <mergeCell ref="AZ44:AZ49"/>
    <mergeCell ref="BA44:BA49"/>
    <mergeCell ref="BS44:BS49"/>
    <mergeCell ref="BT44:BT49"/>
    <mergeCell ref="AR44:AR49"/>
    <mergeCell ref="AS44:AS49"/>
    <mergeCell ref="AT44:AT49"/>
    <mergeCell ref="AU44:AU49"/>
    <mergeCell ref="AV44:AV49"/>
    <mergeCell ref="AW44:AW49"/>
    <mergeCell ref="V44:V49"/>
    <mergeCell ref="W44:W49"/>
    <mergeCell ref="X44:X49"/>
    <mergeCell ref="Y44:Y49"/>
    <mergeCell ref="Z44:Z49"/>
    <mergeCell ref="AA44:AA49"/>
    <mergeCell ref="P44:P49"/>
    <mergeCell ref="Q44:Q49"/>
    <mergeCell ref="R44:R49"/>
    <mergeCell ref="S44:S49"/>
    <mergeCell ref="BT50:BT55"/>
    <mergeCell ref="BU50:BU55"/>
    <mergeCell ref="BV50:BV55"/>
    <mergeCell ref="AT50:AT55"/>
    <mergeCell ref="AU50:AU55"/>
    <mergeCell ref="AV50:AV55"/>
    <mergeCell ref="AW50:AW55"/>
    <mergeCell ref="AX50:AX55"/>
    <mergeCell ref="AY50:AY55"/>
    <mergeCell ref="X50:X55"/>
    <mergeCell ref="Y50:Y55"/>
    <mergeCell ref="Z50:Z55"/>
    <mergeCell ref="AA50:AA55"/>
    <mergeCell ref="AR50:AR55"/>
    <mergeCell ref="AS50:AS55"/>
    <mergeCell ref="R50:R55"/>
    <mergeCell ref="S50:S55"/>
    <mergeCell ref="T50:T55"/>
    <mergeCell ref="U50:U55"/>
    <mergeCell ref="V50:V55"/>
    <mergeCell ref="W50:W55"/>
    <mergeCell ref="T56:T61"/>
    <mergeCell ref="U56:U61"/>
    <mergeCell ref="J56:J61"/>
    <mergeCell ref="K56:K61"/>
    <mergeCell ref="L56:L61"/>
    <mergeCell ref="M56:M61"/>
    <mergeCell ref="N56:N61"/>
    <mergeCell ref="O56:O61"/>
    <mergeCell ref="D56:D61"/>
    <mergeCell ref="E56:E61"/>
    <mergeCell ref="F56:F61"/>
    <mergeCell ref="G56:G61"/>
    <mergeCell ref="H56:H61"/>
    <mergeCell ref="I56:I61"/>
    <mergeCell ref="AZ50:AZ55"/>
    <mergeCell ref="BA50:BA55"/>
    <mergeCell ref="BS50:BS55"/>
    <mergeCell ref="L50:L55"/>
    <mergeCell ref="M50:M55"/>
    <mergeCell ref="N50:N55"/>
    <mergeCell ref="O50:O55"/>
    <mergeCell ref="P50:P55"/>
    <mergeCell ref="Q50:Q55"/>
    <mergeCell ref="BU56:BU61"/>
    <mergeCell ref="BV56:BV61"/>
    <mergeCell ref="D62:D67"/>
    <mergeCell ref="E62:E67"/>
    <mergeCell ref="F62:F67"/>
    <mergeCell ref="G62:G67"/>
    <mergeCell ref="H62:H67"/>
    <mergeCell ref="I62:I67"/>
    <mergeCell ref="J62:J67"/>
    <mergeCell ref="K62:K67"/>
    <mergeCell ref="AX56:AX61"/>
    <mergeCell ref="AY56:AY61"/>
    <mergeCell ref="AZ56:AZ61"/>
    <mergeCell ref="BA56:BA61"/>
    <mergeCell ref="BS56:BS61"/>
    <mergeCell ref="BT56:BT61"/>
    <mergeCell ref="AR56:AR61"/>
    <mergeCell ref="AS56:AS61"/>
    <mergeCell ref="AT56:AT61"/>
    <mergeCell ref="AU56:AU61"/>
    <mergeCell ref="AV56:AV61"/>
    <mergeCell ref="AW56:AW61"/>
    <mergeCell ref="V56:V61"/>
    <mergeCell ref="W56:W61"/>
    <mergeCell ref="X56:X61"/>
    <mergeCell ref="Y56:Y61"/>
    <mergeCell ref="Z56:Z61"/>
    <mergeCell ref="AA56:AA61"/>
    <mergeCell ref="P56:P61"/>
    <mergeCell ref="Q56:Q61"/>
    <mergeCell ref="R56:R61"/>
    <mergeCell ref="S56:S61"/>
    <mergeCell ref="BA62:BA67"/>
    <mergeCell ref="BS62:BS67"/>
    <mergeCell ref="BT62:BT67"/>
    <mergeCell ref="BU62:BU67"/>
    <mergeCell ref="BV62:BV67"/>
    <mergeCell ref="AT62:AT67"/>
    <mergeCell ref="AU62:AU67"/>
    <mergeCell ref="AV62:AV67"/>
    <mergeCell ref="AW62:AW67"/>
    <mergeCell ref="AX62:AX67"/>
    <mergeCell ref="AY62:AY67"/>
    <mergeCell ref="X62:X67"/>
    <mergeCell ref="Y62:Y67"/>
    <mergeCell ref="Z62:Z67"/>
    <mergeCell ref="AA62:AA67"/>
    <mergeCell ref="AR62:AR67"/>
    <mergeCell ref="AS62:AS67"/>
    <mergeCell ref="A68:A163"/>
    <mergeCell ref="B68:B163"/>
    <mergeCell ref="C68:C163"/>
    <mergeCell ref="D68:D73"/>
    <mergeCell ref="E68:E73"/>
    <mergeCell ref="F68:F73"/>
    <mergeCell ref="S74:S79"/>
    <mergeCell ref="T74:T79"/>
    <mergeCell ref="I74:I79"/>
    <mergeCell ref="J74:J79"/>
    <mergeCell ref="K74:K79"/>
    <mergeCell ref="L74:L79"/>
    <mergeCell ref="M74:M79"/>
    <mergeCell ref="N74:N79"/>
    <mergeCell ref="D80:D85"/>
    <mergeCell ref="E80:E85"/>
    <mergeCell ref="AZ62:AZ67"/>
    <mergeCell ref="R62:R67"/>
    <mergeCell ref="S62:S67"/>
    <mergeCell ref="T62:T67"/>
    <mergeCell ref="U62:U67"/>
    <mergeCell ref="V62:V67"/>
    <mergeCell ref="W62:W67"/>
    <mergeCell ref="L62:L67"/>
    <mergeCell ref="M62:M67"/>
    <mergeCell ref="N62:N67"/>
    <mergeCell ref="O62:O67"/>
    <mergeCell ref="P62:P67"/>
    <mergeCell ref="Q62:Q67"/>
    <mergeCell ref="T68:T73"/>
    <mergeCell ref="BT74:BT79"/>
    <mergeCell ref="BU74:BU79"/>
    <mergeCell ref="BV74:BV79"/>
    <mergeCell ref="U68:U73"/>
    <mergeCell ref="V68:V73"/>
    <mergeCell ref="W68:W73"/>
    <mergeCell ref="X68:X73"/>
    <mergeCell ref="M68:M73"/>
    <mergeCell ref="N68:N73"/>
    <mergeCell ref="O68:O73"/>
    <mergeCell ref="P68:P73"/>
    <mergeCell ref="Q68:Q73"/>
    <mergeCell ref="R68:R73"/>
    <mergeCell ref="G68:G73"/>
    <mergeCell ref="H68:H73"/>
    <mergeCell ref="I68:I73"/>
    <mergeCell ref="J68:J73"/>
    <mergeCell ref="K68:K73"/>
    <mergeCell ref="L68:L73"/>
    <mergeCell ref="O74:O79"/>
    <mergeCell ref="P74:P79"/>
    <mergeCell ref="Q74:Q79"/>
    <mergeCell ref="R74:R79"/>
    <mergeCell ref="W80:W85"/>
    <mergeCell ref="X80:X85"/>
    <mergeCell ref="Y80:Y85"/>
    <mergeCell ref="Z80:Z85"/>
    <mergeCell ref="AA80:AA85"/>
    <mergeCell ref="BA68:BA73"/>
    <mergeCell ref="BS68:BS73"/>
    <mergeCell ref="BT68:BT73"/>
    <mergeCell ref="BU68:BU73"/>
    <mergeCell ref="BV68:BV73"/>
    <mergeCell ref="D74:D79"/>
    <mergeCell ref="E74:E79"/>
    <mergeCell ref="F74:F79"/>
    <mergeCell ref="G74:G79"/>
    <mergeCell ref="H74:H79"/>
    <mergeCell ref="AU68:AU73"/>
    <mergeCell ref="AV68:AV73"/>
    <mergeCell ref="AW68:AW73"/>
    <mergeCell ref="AX68:AX73"/>
    <mergeCell ref="AY68:AY73"/>
    <mergeCell ref="AZ68:AZ73"/>
    <mergeCell ref="Y68:Y73"/>
    <mergeCell ref="Z68:Z73"/>
    <mergeCell ref="AA68:AA73"/>
    <mergeCell ref="AR68:AR73"/>
    <mergeCell ref="AS68:AS73"/>
    <mergeCell ref="AT68:AT73"/>
    <mergeCell ref="S68:S73"/>
    <mergeCell ref="AW74:AW79"/>
    <mergeCell ref="AX74:AX79"/>
    <mergeCell ref="AY74:AY79"/>
    <mergeCell ref="AZ74:AZ79"/>
    <mergeCell ref="BA74:BA79"/>
    <mergeCell ref="BS74:BS79"/>
    <mergeCell ref="AA74:AA79"/>
    <mergeCell ref="AR74:AR79"/>
    <mergeCell ref="AS74:AS79"/>
    <mergeCell ref="AT74:AT79"/>
    <mergeCell ref="AU74:AU79"/>
    <mergeCell ref="AV74:AV79"/>
    <mergeCell ref="U74:U79"/>
    <mergeCell ref="V74:V79"/>
    <mergeCell ref="W74:W79"/>
    <mergeCell ref="X74:X79"/>
    <mergeCell ref="Y74:Y79"/>
    <mergeCell ref="Z74:Z79"/>
    <mergeCell ref="N80:N85"/>
    <mergeCell ref="O80:O85"/>
    <mergeCell ref="P80:P85"/>
    <mergeCell ref="U86:U91"/>
    <mergeCell ref="V86:V91"/>
    <mergeCell ref="W86:W91"/>
    <mergeCell ref="X86:X91"/>
    <mergeCell ref="M86:M91"/>
    <mergeCell ref="N86:N91"/>
    <mergeCell ref="O86:O91"/>
    <mergeCell ref="P86:P91"/>
    <mergeCell ref="Q86:Q91"/>
    <mergeCell ref="R86:R91"/>
    <mergeCell ref="F80:F85"/>
    <mergeCell ref="G80:G85"/>
    <mergeCell ref="H80:H85"/>
    <mergeCell ref="I80:I85"/>
    <mergeCell ref="J80:J85"/>
    <mergeCell ref="BV80:BV85"/>
    <mergeCell ref="D86:D91"/>
    <mergeCell ref="E86:E91"/>
    <mergeCell ref="F86:F91"/>
    <mergeCell ref="G86:G91"/>
    <mergeCell ref="H86:H91"/>
    <mergeCell ref="I86:I91"/>
    <mergeCell ref="J86:J91"/>
    <mergeCell ref="K86:K91"/>
    <mergeCell ref="L86:L91"/>
    <mergeCell ref="AY80:AY85"/>
    <mergeCell ref="AZ80:AZ85"/>
    <mergeCell ref="BA80:BA85"/>
    <mergeCell ref="BS80:BS85"/>
    <mergeCell ref="BT80:BT85"/>
    <mergeCell ref="BU80:BU85"/>
    <mergeCell ref="AS80:AS85"/>
    <mergeCell ref="AT80:AT85"/>
    <mergeCell ref="AU80:AU85"/>
    <mergeCell ref="AV80:AV85"/>
    <mergeCell ref="AW80:AW85"/>
    <mergeCell ref="AX80:AX85"/>
    <mergeCell ref="AR80:AR85"/>
    <mergeCell ref="Q80:Q85"/>
    <mergeCell ref="R80:R85"/>
    <mergeCell ref="S80:S85"/>
    <mergeCell ref="T80:T85"/>
    <mergeCell ref="U80:U85"/>
    <mergeCell ref="V80:V85"/>
    <mergeCell ref="K80:K85"/>
    <mergeCell ref="L80:L85"/>
    <mergeCell ref="M80:M85"/>
    <mergeCell ref="S92:S97"/>
    <mergeCell ref="T92:T97"/>
    <mergeCell ref="I92:I97"/>
    <mergeCell ref="J92:J97"/>
    <mergeCell ref="K92:K97"/>
    <mergeCell ref="L92:L97"/>
    <mergeCell ref="M92:M97"/>
    <mergeCell ref="N92:N97"/>
    <mergeCell ref="BA86:BA91"/>
    <mergeCell ref="BS86:BS91"/>
    <mergeCell ref="BT86:BT91"/>
    <mergeCell ref="BU86:BU91"/>
    <mergeCell ref="BV86:BV91"/>
    <mergeCell ref="D92:D97"/>
    <mergeCell ref="E92:E97"/>
    <mergeCell ref="F92:F97"/>
    <mergeCell ref="G92:G97"/>
    <mergeCell ref="H92:H97"/>
    <mergeCell ref="AU86:AU91"/>
    <mergeCell ref="AV86:AV91"/>
    <mergeCell ref="AW86:AW91"/>
    <mergeCell ref="AX86:AX91"/>
    <mergeCell ref="AY86:AY91"/>
    <mergeCell ref="AZ86:AZ91"/>
    <mergeCell ref="Y86:Y91"/>
    <mergeCell ref="Z86:Z91"/>
    <mergeCell ref="AA86:AA91"/>
    <mergeCell ref="AR86:AR91"/>
    <mergeCell ref="AS86:AS91"/>
    <mergeCell ref="AT86:AT91"/>
    <mergeCell ref="S86:S91"/>
    <mergeCell ref="T86:T91"/>
    <mergeCell ref="BT92:BT97"/>
    <mergeCell ref="BU92:BU97"/>
    <mergeCell ref="BV92:BV97"/>
    <mergeCell ref="D98:D103"/>
    <mergeCell ref="E98:E103"/>
    <mergeCell ref="F98:F103"/>
    <mergeCell ref="G98:G103"/>
    <mergeCell ref="H98:H103"/>
    <mergeCell ref="I98:I103"/>
    <mergeCell ref="J98:J103"/>
    <mergeCell ref="AW92:AW97"/>
    <mergeCell ref="AX92:AX97"/>
    <mergeCell ref="AY92:AY97"/>
    <mergeCell ref="AZ92:AZ97"/>
    <mergeCell ref="BA92:BA97"/>
    <mergeCell ref="BS92:BS97"/>
    <mergeCell ref="AA92:AA97"/>
    <mergeCell ref="AR92:AR97"/>
    <mergeCell ref="AS92:AS97"/>
    <mergeCell ref="AT92:AT97"/>
    <mergeCell ref="AU92:AU97"/>
    <mergeCell ref="AV92:AV97"/>
    <mergeCell ref="U92:U97"/>
    <mergeCell ref="V92:V97"/>
    <mergeCell ref="W92:W97"/>
    <mergeCell ref="X92:X97"/>
    <mergeCell ref="Y92:Y97"/>
    <mergeCell ref="Z92:Z97"/>
    <mergeCell ref="O92:O97"/>
    <mergeCell ref="P92:P97"/>
    <mergeCell ref="Q92:Q97"/>
    <mergeCell ref="R92:R97"/>
    <mergeCell ref="W98:W103"/>
    <mergeCell ref="X98:X103"/>
    <mergeCell ref="Y98:Y103"/>
    <mergeCell ref="Z98:Z103"/>
    <mergeCell ref="AA98:AA103"/>
    <mergeCell ref="AR98:AR103"/>
    <mergeCell ref="Q98:Q103"/>
    <mergeCell ref="R98:R103"/>
    <mergeCell ref="S98:S103"/>
    <mergeCell ref="T98:T103"/>
    <mergeCell ref="U98:U103"/>
    <mergeCell ref="V98:V103"/>
    <mergeCell ref="K98:K103"/>
    <mergeCell ref="L98:L103"/>
    <mergeCell ref="M98:M103"/>
    <mergeCell ref="N98:N103"/>
    <mergeCell ref="O98:O103"/>
    <mergeCell ref="P98:P103"/>
    <mergeCell ref="U104:U109"/>
    <mergeCell ref="V104:V109"/>
    <mergeCell ref="W104:W109"/>
    <mergeCell ref="X104:X109"/>
    <mergeCell ref="M104:M109"/>
    <mergeCell ref="N104:N109"/>
    <mergeCell ref="O104:O109"/>
    <mergeCell ref="P104:P109"/>
    <mergeCell ref="Q104:Q109"/>
    <mergeCell ref="R104:R109"/>
    <mergeCell ref="BV98:BV103"/>
    <mergeCell ref="D104:D109"/>
    <mergeCell ref="E104:E109"/>
    <mergeCell ref="F104:F109"/>
    <mergeCell ref="G104:G109"/>
    <mergeCell ref="H104:H109"/>
    <mergeCell ref="I104:I109"/>
    <mergeCell ref="J104:J109"/>
    <mergeCell ref="K104:K109"/>
    <mergeCell ref="L104:L109"/>
    <mergeCell ref="AY98:AY103"/>
    <mergeCell ref="AZ98:AZ103"/>
    <mergeCell ref="BA98:BA103"/>
    <mergeCell ref="BS98:BS103"/>
    <mergeCell ref="BT98:BT103"/>
    <mergeCell ref="BU98:BU103"/>
    <mergeCell ref="AS98:AS103"/>
    <mergeCell ref="AT98:AT103"/>
    <mergeCell ref="AU98:AU103"/>
    <mergeCell ref="AV98:AV103"/>
    <mergeCell ref="AW98:AW103"/>
    <mergeCell ref="AX98:AX103"/>
    <mergeCell ref="S110:S115"/>
    <mergeCell ref="T110:T115"/>
    <mergeCell ref="I110:I115"/>
    <mergeCell ref="J110:J115"/>
    <mergeCell ref="K110:K115"/>
    <mergeCell ref="L110:L115"/>
    <mergeCell ref="M110:M115"/>
    <mergeCell ref="N110:N115"/>
    <mergeCell ref="BA104:BA109"/>
    <mergeCell ref="BS104:BS109"/>
    <mergeCell ref="BT104:BT109"/>
    <mergeCell ref="BU104:BU109"/>
    <mergeCell ref="BV104:BV109"/>
    <mergeCell ref="D110:D115"/>
    <mergeCell ref="E110:E115"/>
    <mergeCell ref="F110:F115"/>
    <mergeCell ref="G110:G115"/>
    <mergeCell ref="H110:H115"/>
    <mergeCell ref="AU104:AU109"/>
    <mergeCell ref="AV104:AV109"/>
    <mergeCell ref="AW104:AW109"/>
    <mergeCell ref="AX104:AX109"/>
    <mergeCell ref="AY104:AY109"/>
    <mergeCell ref="AZ104:AZ109"/>
    <mergeCell ref="Y104:Y109"/>
    <mergeCell ref="Z104:Z109"/>
    <mergeCell ref="AA104:AA109"/>
    <mergeCell ref="AR104:AR109"/>
    <mergeCell ref="AS104:AS109"/>
    <mergeCell ref="AT104:AT109"/>
    <mergeCell ref="S104:S109"/>
    <mergeCell ref="T104:T109"/>
    <mergeCell ref="BT110:BT115"/>
    <mergeCell ref="BU110:BU115"/>
    <mergeCell ref="BV110:BV115"/>
    <mergeCell ref="D116:D121"/>
    <mergeCell ref="E116:E121"/>
    <mergeCell ref="F116:F121"/>
    <mergeCell ref="G116:G121"/>
    <mergeCell ref="H116:H121"/>
    <mergeCell ref="I116:I121"/>
    <mergeCell ref="J116:J121"/>
    <mergeCell ref="AW110:AW115"/>
    <mergeCell ref="AX110:AX115"/>
    <mergeCell ref="AY110:AY115"/>
    <mergeCell ref="AZ110:AZ115"/>
    <mergeCell ref="BA110:BA115"/>
    <mergeCell ref="BS110:BS115"/>
    <mergeCell ref="AA110:AA115"/>
    <mergeCell ref="AR110:AR115"/>
    <mergeCell ref="AS110:AS115"/>
    <mergeCell ref="AT110:AT115"/>
    <mergeCell ref="AU110:AU115"/>
    <mergeCell ref="AV110:AV115"/>
    <mergeCell ref="U110:U115"/>
    <mergeCell ref="V110:V115"/>
    <mergeCell ref="W110:W115"/>
    <mergeCell ref="X110:X115"/>
    <mergeCell ref="Y110:Y115"/>
    <mergeCell ref="Z110:Z115"/>
    <mergeCell ref="O110:O115"/>
    <mergeCell ref="P110:P115"/>
    <mergeCell ref="Q110:Q115"/>
    <mergeCell ref="R110:R115"/>
    <mergeCell ref="W116:W121"/>
    <mergeCell ref="X116:X121"/>
    <mergeCell ref="Y116:Y121"/>
    <mergeCell ref="Z116:Z121"/>
    <mergeCell ref="AA116:AA121"/>
    <mergeCell ref="AR116:AR121"/>
    <mergeCell ref="Q116:Q121"/>
    <mergeCell ref="R116:R121"/>
    <mergeCell ref="S116:S121"/>
    <mergeCell ref="T116:T121"/>
    <mergeCell ref="U116:U121"/>
    <mergeCell ref="V116:V121"/>
    <mergeCell ref="K116:K121"/>
    <mergeCell ref="L116:L121"/>
    <mergeCell ref="M116:M121"/>
    <mergeCell ref="N116:N121"/>
    <mergeCell ref="O116:O121"/>
    <mergeCell ref="P116:P121"/>
    <mergeCell ref="U122:U127"/>
    <mergeCell ref="V122:V127"/>
    <mergeCell ref="W122:W127"/>
    <mergeCell ref="X122:X127"/>
    <mergeCell ref="M122:M127"/>
    <mergeCell ref="N122:N127"/>
    <mergeCell ref="O122:O127"/>
    <mergeCell ref="P122:P127"/>
    <mergeCell ref="Q122:Q127"/>
    <mergeCell ref="R122:R127"/>
    <mergeCell ref="BV116:BV121"/>
    <mergeCell ref="D122:D127"/>
    <mergeCell ref="E122:E127"/>
    <mergeCell ref="F122:F127"/>
    <mergeCell ref="G122:G127"/>
    <mergeCell ref="H122:H127"/>
    <mergeCell ref="I122:I127"/>
    <mergeCell ref="J122:J127"/>
    <mergeCell ref="K122:K127"/>
    <mergeCell ref="L122:L127"/>
    <mergeCell ref="AY116:AY121"/>
    <mergeCell ref="AZ116:AZ121"/>
    <mergeCell ref="BA116:BA121"/>
    <mergeCell ref="BS116:BS121"/>
    <mergeCell ref="BT116:BT121"/>
    <mergeCell ref="BU116:BU121"/>
    <mergeCell ref="AS116:AS121"/>
    <mergeCell ref="AT116:AT121"/>
    <mergeCell ref="AU116:AU121"/>
    <mergeCell ref="AV116:AV121"/>
    <mergeCell ref="AW116:AW121"/>
    <mergeCell ref="AX116:AX121"/>
    <mergeCell ref="S128:S133"/>
    <mergeCell ref="T128:T133"/>
    <mergeCell ref="I128:I133"/>
    <mergeCell ref="J128:J133"/>
    <mergeCell ref="K128:K133"/>
    <mergeCell ref="L128:L133"/>
    <mergeCell ref="M128:M133"/>
    <mergeCell ref="N128:N133"/>
    <mergeCell ref="BA122:BA127"/>
    <mergeCell ref="BS122:BS127"/>
    <mergeCell ref="BT122:BT127"/>
    <mergeCell ref="BU122:BU127"/>
    <mergeCell ref="BV122:BV127"/>
    <mergeCell ref="D128:D133"/>
    <mergeCell ref="E128:E133"/>
    <mergeCell ref="F128:F133"/>
    <mergeCell ref="G128:G133"/>
    <mergeCell ref="H128:H133"/>
    <mergeCell ref="AU122:AU127"/>
    <mergeCell ref="AV122:AV127"/>
    <mergeCell ref="AW122:AW127"/>
    <mergeCell ref="AX122:AX127"/>
    <mergeCell ref="AY122:AY127"/>
    <mergeCell ref="AZ122:AZ127"/>
    <mergeCell ref="Y122:Y127"/>
    <mergeCell ref="Z122:Z127"/>
    <mergeCell ref="AA122:AA127"/>
    <mergeCell ref="AR122:AR127"/>
    <mergeCell ref="AS122:AS127"/>
    <mergeCell ref="AT122:AT127"/>
    <mergeCell ref="S122:S127"/>
    <mergeCell ref="T122:T127"/>
    <mergeCell ref="BT128:BT133"/>
    <mergeCell ref="BU128:BU133"/>
    <mergeCell ref="BV128:BV133"/>
    <mergeCell ref="D134:D139"/>
    <mergeCell ref="E134:E139"/>
    <mergeCell ref="F134:F139"/>
    <mergeCell ref="G134:G139"/>
    <mergeCell ref="H134:H139"/>
    <mergeCell ref="I134:I139"/>
    <mergeCell ref="J134:J139"/>
    <mergeCell ref="AW128:AW133"/>
    <mergeCell ref="AX128:AX133"/>
    <mergeCell ref="AY128:AY133"/>
    <mergeCell ref="AZ128:AZ133"/>
    <mergeCell ref="BA128:BA133"/>
    <mergeCell ref="BS128:BS133"/>
    <mergeCell ref="AA128:AA133"/>
    <mergeCell ref="AR128:AR133"/>
    <mergeCell ref="AS128:AS133"/>
    <mergeCell ref="AT128:AT133"/>
    <mergeCell ref="AU128:AU133"/>
    <mergeCell ref="AV128:AV133"/>
    <mergeCell ref="U128:U133"/>
    <mergeCell ref="V128:V133"/>
    <mergeCell ref="W128:W133"/>
    <mergeCell ref="X128:X133"/>
    <mergeCell ref="Y128:Y133"/>
    <mergeCell ref="Z128:Z133"/>
    <mergeCell ref="O128:O133"/>
    <mergeCell ref="P128:P133"/>
    <mergeCell ref="Q128:Q133"/>
    <mergeCell ref="R128:R133"/>
    <mergeCell ref="W134:W139"/>
    <mergeCell ref="X134:X139"/>
    <mergeCell ref="Y134:Y139"/>
    <mergeCell ref="Z134:Z139"/>
    <mergeCell ref="AA134:AA139"/>
    <mergeCell ref="AR134:AR139"/>
    <mergeCell ref="Q134:Q139"/>
    <mergeCell ref="R134:R139"/>
    <mergeCell ref="S134:S139"/>
    <mergeCell ref="T134:T139"/>
    <mergeCell ref="U134:U139"/>
    <mergeCell ref="V134:V139"/>
    <mergeCell ref="K134:K139"/>
    <mergeCell ref="L134:L139"/>
    <mergeCell ref="M134:M139"/>
    <mergeCell ref="N134:N139"/>
    <mergeCell ref="O134:O139"/>
    <mergeCell ref="P134:P139"/>
    <mergeCell ref="U140:U145"/>
    <mergeCell ref="V140:V145"/>
    <mergeCell ref="W140:W145"/>
    <mergeCell ref="X140:X145"/>
    <mergeCell ref="M140:M145"/>
    <mergeCell ref="N140:N145"/>
    <mergeCell ref="O140:O145"/>
    <mergeCell ref="P140:P145"/>
    <mergeCell ref="Q140:Q145"/>
    <mergeCell ref="R140:R145"/>
    <mergeCell ref="BV134:BV139"/>
    <mergeCell ref="D140:D145"/>
    <mergeCell ref="E140:E145"/>
    <mergeCell ref="F140:F145"/>
    <mergeCell ref="G140:G145"/>
    <mergeCell ref="H140:H145"/>
    <mergeCell ref="I140:I145"/>
    <mergeCell ref="J140:J145"/>
    <mergeCell ref="K140:K145"/>
    <mergeCell ref="L140:L145"/>
    <mergeCell ref="AY134:AY139"/>
    <mergeCell ref="AZ134:AZ139"/>
    <mergeCell ref="BA134:BA139"/>
    <mergeCell ref="BS134:BS139"/>
    <mergeCell ref="BT134:BT139"/>
    <mergeCell ref="BU134:BU139"/>
    <mergeCell ref="AS134:AS139"/>
    <mergeCell ref="AT134:AT139"/>
    <mergeCell ref="AU134:AU139"/>
    <mergeCell ref="AV134:AV139"/>
    <mergeCell ref="AW134:AW139"/>
    <mergeCell ref="AX134:AX139"/>
    <mergeCell ref="S146:S151"/>
    <mergeCell ref="T146:T151"/>
    <mergeCell ref="I146:I151"/>
    <mergeCell ref="J146:J151"/>
    <mergeCell ref="K146:K151"/>
    <mergeCell ref="L146:L151"/>
    <mergeCell ref="M146:M151"/>
    <mergeCell ref="N146:N151"/>
    <mergeCell ref="BA140:BA145"/>
    <mergeCell ref="BS140:BS145"/>
    <mergeCell ref="BT140:BT145"/>
    <mergeCell ref="BU140:BU145"/>
    <mergeCell ref="BV140:BV145"/>
    <mergeCell ref="D146:D151"/>
    <mergeCell ref="E146:E151"/>
    <mergeCell ref="F146:F151"/>
    <mergeCell ref="G146:G151"/>
    <mergeCell ref="H146:H151"/>
    <mergeCell ref="AU140:AU145"/>
    <mergeCell ref="AV140:AV145"/>
    <mergeCell ref="AW140:AW145"/>
    <mergeCell ref="AX140:AX145"/>
    <mergeCell ref="AY140:AY145"/>
    <mergeCell ref="AZ140:AZ145"/>
    <mergeCell ref="Y140:Y145"/>
    <mergeCell ref="Z140:Z145"/>
    <mergeCell ref="AA140:AA145"/>
    <mergeCell ref="AR140:AR145"/>
    <mergeCell ref="AS140:AS145"/>
    <mergeCell ref="AT140:AT145"/>
    <mergeCell ref="S140:S145"/>
    <mergeCell ref="T140:T145"/>
    <mergeCell ref="BT146:BT151"/>
    <mergeCell ref="BU146:BU151"/>
    <mergeCell ref="BV146:BV151"/>
    <mergeCell ref="D152:D157"/>
    <mergeCell ref="E152:E157"/>
    <mergeCell ref="F152:F157"/>
    <mergeCell ref="G152:G157"/>
    <mergeCell ref="H152:H157"/>
    <mergeCell ref="I152:I157"/>
    <mergeCell ref="J152:J157"/>
    <mergeCell ref="AW146:AW151"/>
    <mergeCell ref="AX146:AX151"/>
    <mergeCell ref="AY146:AY151"/>
    <mergeCell ref="AZ146:AZ151"/>
    <mergeCell ref="BA146:BA151"/>
    <mergeCell ref="BS146:BS151"/>
    <mergeCell ref="AA146:AA151"/>
    <mergeCell ref="AR146:AR151"/>
    <mergeCell ref="AS146:AS151"/>
    <mergeCell ref="AT146:AT151"/>
    <mergeCell ref="AU146:AU151"/>
    <mergeCell ref="AV146:AV151"/>
    <mergeCell ref="U146:U151"/>
    <mergeCell ref="V146:V151"/>
    <mergeCell ref="W146:W151"/>
    <mergeCell ref="X146:X151"/>
    <mergeCell ref="Y146:Y151"/>
    <mergeCell ref="Z146:Z151"/>
    <mergeCell ref="O146:O151"/>
    <mergeCell ref="P146:P151"/>
    <mergeCell ref="Q146:Q151"/>
    <mergeCell ref="R146:R151"/>
    <mergeCell ref="AW152:AW157"/>
    <mergeCell ref="AX152:AX157"/>
    <mergeCell ref="W152:W157"/>
    <mergeCell ref="X152:X157"/>
    <mergeCell ref="Y152:Y157"/>
    <mergeCell ref="Z152:Z157"/>
    <mergeCell ref="AA152:AA157"/>
    <mergeCell ref="AR152:AR157"/>
    <mergeCell ref="Q152:Q157"/>
    <mergeCell ref="R152:R157"/>
    <mergeCell ref="S152:S157"/>
    <mergeCell ref="T152:T157"/>
    <mergeCell ref="U152:U157"/>
    <mergeCell ref="V152:V157"/>
    <mergeCell ref="K152:K157"/>
    <mergeCell ref="L152:L157"/>
    <mergeCell ref="M152:M157"/>
    <mergeCell ref="N152:N157"/>
    <mergeCell ref="O152:O157"/>
    <mergeCell ref="P152:P157"/>
    <mergeCell ref="S158:S163"/>
    <mergeCell ref="T158:T163"/>
    <mergeCell ref="U158:U163"/>
    <mergeCell ref="V158:V163"/>
    <mergeCell ref="W158:W163"/>
    <mergeCell ref="X158:X163"/>
    <mergeCell ref="M158:M163"/>
    <mergeCell ref="N158:N163"/>
    <mergeCell ref="O158:O163"/>
    <mergeCell ref="P158:P163"/>
    <mergeCell ref="Q158:Q163"/>
    <mergeCell ref="R158:R163"/>
    <mergeCell ref="BV152:BV157"/>
    <mergeCell ref="D158:D163"/>
    <mergeCell ref="E158:E163"/>
    <mergeCell ref="F158:F163"/>
    <mergeCell ref="G158:G163"/>
    <mergeCell ref="H158:H163"/>
    <mergeCell ref="I158:I163"/>
    <mergeCell ref="J158:J163"/>
    <mergeCell ref="K158:K163"/>
    <mergeCell ref="L158:L163"/>
    <mergeCell ref="AY152:AY157"/>
    <mergeCell ref="AZ152:AZ157"/>
    <mergeCell ref="BA152:BA157"/>
    <mergeCell ref="BS152:BS157"/>
    <mergeCell ref="BT152:BT157"/>
    <mergeCell ref="BU152:BU157"/>
    <mergeCell ref="AS152:AS157"/>
    <mergeCell ref="AT152:AT157"/>
    <mergeCell ref="AU152:AU157"/>
    <mergeCell ref="AV152:AV157"/>
    <mergeCell ref="N164:N169"/>
    <mergeCell ref="O164:O169"/>
    <mergeCell ref="P164:P169"/>
    <mergeCell ref="Q164:Q169"/>
    <mergeCell ref="F164:F169"/>
    <mergeCell ref="G164:G169"/>
    <mergeCell ref="H164:H169"/>
    <mergeCell ref="I164:I169"/>
    <mergeCell ref="J164:J169"/>
    <mergeCell ref="K164:K169"/>
    <mergeCell ref="BA158:BA163"/>
    <mergeCell ref="BS158:BS163"/>
    <mergeCell ref="BT158:BT163"/>
    <mergeCell ref="BU158:BU163"/>
    <mergeCell ref="BV158:BV163"/>
    <mergeCell ref="A164:A187"/>
    <mergeCell ref="B164:B187"/>
    <mergeCell ref="C164:C187"/>
    <mergeCell ref="D164:D169"/>
    <mergeCell ref="E164:E169"/>
    <mergeCell ref="AU158:AU163"/>
    <mergeCell ref="AV158:AV163"/>
    <mergeCell ref="AW158:AW163"/>
    <mergeCell ref="AX158:AX163"/>
    <mergeCell ref="AY158:AY163"/>
    <mergeCell ref="AZ158:AZ163"/>
    <mergeCell ref="Y158:Y163"/>
    <mergeCell ref="Z158:Z163"/>
    <mergeCell ref="AA158:AA163"/>
    <mergeCell ref="AR158:AR163"/>
    <mergeCell ref="AS158:AS163"/>
    <mergeCell ref="AT158:AT163"/>
    <mergeCell ref="D170:D175"/>
    <mergeCell ref="E170:E175"/>
    <mergeCell ref="F170:F175"/>
    <mergeCell ref="G170:G175"/>
    <mergeCell ref="H170:H175"/>
    <mergeCell ref="I170:I175"/>
    <mergeCell ref="AZ164:AZ169"/>
    <mergeCell ref="BA164:BA169"/>
    <mergeCell ref="BS164:BS169"/>
    <mergeCell ref="BT164:BT169"/>
    <mergeCell ref="BU164:BU169"/>
    <mergeCell ref="BV164:BV169"/>
    <mergeCell ref="AT164:AT169"/>
    <mergeCell ref="AU164:AU169"/>
    <mergeCell ref="AV164:AV169"/>
    <mergeCell ref="AW164:AW169"/>
    <mergeCell ref="AX164:AX169"/>
    <mergeCell ref="AY164:AY169"/>
    <mergeCell ref="X164:X169"/>
    <mergeCell ref="Y164:Y169"/>
    <mergeCell ref="Z164:Z169"/>
    <mergeCell ref="AA164:AA169"/>
    <mergeCell ref="AR164:AR169"/>
    <mergeCell ref="AS164:AS169"/>
    <mergeCell ref="R164:R169"/>
    <mergeCell ref="S164:S169"/>
    <mergeCell ref="T164:T169"/>
    <mergeCell ref="U164:U169"/>
    <mergeCell ref="V164:V169"/>
    <mergeCell ref="W164:W169"/>
    <mergeCell ref="L164:L169"/>
    <mergeCell ref="M164:M169"/>
    <mergeCell ref="AV170:AV175"/>
    <mergeCell ref="AW170:AW175"/>
    <mergeCell ref="V170:V175"/>
    <mergeCell ref="W170:W175"/>
    <mergeCell ref="X170:X175"/>
    <mergeCell ref="Y170:Y175"/>
    <mergeCell ref="Z170:Z175"/>
    <mergeCell ref="AA170:AA175"/>
    <mergeCell ref="P170:P175"/>
    <mergeCell ref="Q170:Q175"/>
    <mergeCell ref="R170:R175"/>
    <mergeCell ref="S170:S175"/>
    <mergeCell ref="T170:T175"/>
    <mergeCell ref="U170:U175"/>
    <mergeCell ref="J170:J175"/>
    <mergeCell ref="K170:K175"/>
    <mergeCell ref="L170:L175"/>
    <mergeCell ref="M170:M175"/>
    <mergeCell ref="N170:N175"/>
    <mergeCell ref="O170:O175"/>
    <mergeCell ref="R176:R181"/>
    <mergeCell ref="S176:S181"/>
    <mergeCell ref="T176:T181"/>
    <mergeCell ref="U176:U181"/>
    <mergeCell ref="V176:V181"/>
    <mergeCell ref="W176:W181"/>
    <mergeCell ref="L176:L181"/>
    <mergeCell ref="M176:M181"/>
    <mergeCell ref="N176:N181"/>
    <mergeCell ref="O176:O181"/>
    <mergeCell ref="P176:P181"/>
    <mergeCell ref="Q176:Q181"/>
    <mergeCell ref="BU170:BU175"/>
    <mergeCell ref="BV170:BV175"/>
    <mergeCell ref="D176:D181"/>
    <mergeCell ref="E176:E181"/>
    <mergeCell ref="F176:F181"/>
    <mergeCell ref="G176:G181"/>
    <mergeCell ref="H176:H181"/>
    <mergeCell ref="I176:I181"/>
    <mergeCell ref="J176:J181"/>
    <mergeCell ref="K176:K181"/>
    <mergeCell ref="AX170:AX175"/>
    <mergeCell ref="AY170:AY175"/>
    <mergeCell ref="AZ170:AZ175"/>
    <mergeCell ref="BA170:BA175"/>
    <mergeCell ref="BS170:BS175"/>
    <mergeCell ref="BT170:BT175"/>
    <mergeCell ref="AR170:AR175"/>
    <mergeCell ref="AS170:AS175"/>
    <mergeCell ref="AT170:AT175"/>
    <mergeCell ref="AU170:AU175"/>
    <mergeCell ref="AZ176:AZ181"/>
    <mergeCell ref="BA176:BA181"/>
    <mergeCell ref="BS176:BS181"/>
    <mergeCell ref="BT176:BT181"/>
    <mergeCell ref="BU176:BU181"/>
    <mergeCell ref="BV176:BV181"/>
    <mergeCell ref="AT176:AT181"/>
    <mergeCell ref="AU176:AU181"/>
    <mergeCell ref="AV176:AV181"/>
    <mergeCell ref="AW176:AW181"/>
    <mergeCell ref="AX176:AX181"/>
    <mergeCell ref="AY176:AY181"/>
    <mergeCell ref="X176:X181"/>
    <mergeCell ref="Y176:Y181"/>
    <mergeCell ref="Z176:Z181"/>
    <mergeCell ref="AA176:AA181"/>
    <mergeCell ref="AR176:AR181"/>
    <mergeCell ref="AS176:AS181"/>
    <mergeCell ref="Z182:Z187"/>
    <mergeCell ref="AA182:AA187"/>
    <mergeCell ref="P182:P187"/>
    <mergeCell ref="Q182:Q187"/>
    <mergeCell ref="R182:R187"/>
    <mergeCell ref="S182:S187"/>
    <mergeCell ref="T182:T187"/>
    <mergeCell ref="U182:U187"/>
    <mergeCell ref="J182:J187"/>
    <mergeCell ref="K182:K187"/>
    <mergeCell ref="L182:L187"/>
    <mergeCell ref="M182:M187"/>
    <mergeCell ref="N182:N187"/>
    <mergeCell ref="O182:O187"/>
    <mergeCell ref="D182:D187"/>
    <mergeCell ref="E182:E187"/>
    <mergeCell ref="F182:F187"/>
    <mergeCell ref="G182:G187"/>
    <mergeCell ref="H182:H187"/>
    <mergeCell ref="I182:I187"/>
    <mergeCell ref="I188:I193"/>
    <mergeCell ref="J188:J193"/>
    <mergeCell ref="K188:K193"/>
    <mergeCell ref="L188:L193"/>
    <mergeCell ref="M188:M193"/>
    <mergeCell ref="N188:N193"/>
    <mergeCell ref="BU182:BU187"/>
    <mergeCell ref="BV182:BV187"/>
    <mergeCell ref="A188:A271"/>
    <mergeCell ref="B188:B271"/>
    <mergeCell ref="C188:C271"/>
    <mergeCell ref="D188:D193"/>
    <mergeCell ref="E188:E193"/>
    <mergeCell ref="F188:F193"/>
    <mergeCell ref="G188:G193"/>
    <mergeCell ref="H188:H193"/>
    <mergeCell ref="AX182:AX187"/>
    <mergeCell ref="AY182:AY187"/>
    <mergeCell ref="AZ182:AZ187"/>
    <mergeCell ref="BA182:BA187"/>
    <mergeCell ref="BS182:BS187"/>
    <mergeCell ref="BT182:BT187"/>
    <mergeCell ref="AR182:AR187"/>
    <mergeCell ref="AS182:AS187"/>
    <mergeCell ref="AT182:AT187"/>
    <mergeCell ref="AU182:AU187"/>
    <mergeCell ref="AV182:AV187"/>
    <mergeCell ref="AW182:AW187"/>
    <mergeCell ref="V182:V187"/>
    <mergeCell ref="W182:W187"/>
    <mergeCell ref="X182:X187"/>
    <mergeCell ref="Y182:Y187"/>
    <mergeCell ref="BU188:BU193"/>
    <mergeCell ref="BV188:BV193"/>
    <mergeCell ref="D194:D199"/>
    <mergeCell ref="E194:E199"/>
    <mergeCell ref="F194:F199"/>
    <mergeCell ref="G194:G199"/>
    <mergeCell ref="H194:H199"/>
    <mergeCell ref="I194:I199"/>
    <mergeCell ref="J194:J199"/>
    <mergeCell ref="AW188:AW193"/>
    <mergeCell ref="AX188:AX193"/>
    <mergeCell ref="AY188:AY193"/>
    <mergeCell ref="AZ188:AZ193"/>
    <mergeCell ref="BA188:BA193"/>
    <mergeCell ref="BS188:BS193"/>
    <mergeCell ref="AA188:AA193"/>
    <mergeCell ref="AR188:AR193"/>
    <mergeCell ref="AS188:AS193"/>
    <mergeCell ref="AT188:AT193"/>
    <mergeCell ref="AU188:AU193"/>
    <mergeCell ref="AV188:AV193"/>
    <mergeCell ref="U188:U193"/>
    <mergeCell ref="V188:V193"/>
    <mergeCell ref="W188:W193"/>
    <mergeCell ref="X188:X193"/>
    <mergeCell ref="Y188:Y193"/>
    <mergeCell ref="Z188:Z193"/>
    <mergeCell ref="O188:O193"/>
    <mergeCell ref="P188:P193"/>
    <mergeCell ref="Q188:Q193"/>
    <mergeCell ref="R188:R193"/>
    <mergeCell ref="S188:S193"/>
    <mergeCell ref="Y194:Y199"/>
    <mergeCell ref="Z194:Z199"/>
    <mergeCell ref="AA194:AA199"/>
    <mergeCell ref="AR194:AR199"/>
    <mergeCell ref="Q194:Q199"/>
    <mergeCell ref="R194:R199"/>
    <mergeCell ref="S194:S199"/>
    <mergeCell ref="T194:T199"/>
    <mergeCell ref="U194:U199"/>
    <mergeCell ref="V194:V199"/>
    <mergeCell ref="K194:K199"/>
    <mergeCell ref="L194:L199"/>
    <mergeCell ref="M194:M199"/>
    <mergeCell ref="N194:N199"/>
    <mergeCell ref="O194:O199"/>
    <mergeCell ref="P194:P199"/>
    <mergeCell ref="BT188:BT193"/>
    <mergeCell ref="T188:T193"/>
    <mergeCell ref="W200:W205"/>
    <mergeCell ref="X200:X205"/>
    <mergeCell ref="M200:M205"/>
    <mergeCell ref="N200:N205"/>
    <mergeCell ref="O200:O205"/>
    <mergeCell ref="P200:P205"/>
    <mergeCell ref="Q200:Q205"/>
    <mergeCell ref="R200:R205"/>
    <mergeCell ref="BV194:BV199"/>
    <mergeCell ref="D200:D205"/>
    <mergeCell ref="E200:E205"/>
    <mergeCell ref="F200:F205"/>
    <mergeCell ref="G200:G205"/>
    <mergeCell ref="H200:H205"/>
    <mergeCell ref="I200:I205"/>
    <mergeCell ref="J200:J205"/>
    <mergeCell ref="K200:K205"/>
    <mergeCell ref="L200:L205"/>
    <mergeCell ref="AY194:AY199"/>
    <mergeCell ref="AZ194:AZ199"/>
    <mergeCell ref="BA194:BA199"/>
    <mergeCell ref="BS194:BS199"/>
    <mergeCell ref="BT194:BT199"/>
    <mergeCell ref="BU194:BU199"/>
    <mergeCell ref="AS194:AS199"/>
    <mergeCell ref="AT194:AT199"/>
    <mergeCell ref="AU194:AU199"/>
    <mergeCell ref="AV194:AV199"/>
    <mergeCell ref="AW194:AW199"/>
    <mergeCell ref="AX194:AX199"/>
    <mergeCell ref="W194:W199"/>
    <mergeCell ref="X194:X199"/>
    <mergeCell ref="I206:I211"/>
    <mergeCell ref="J206:J211"/>
    <mergeCell ref="K206:K211"/>
    <mergeCell ref="L206:L211"/>
    <mergeCell ref="M206:M211"/>
    <mergeCell ref="N206:N211"/>
    <mergeCell ref="BA200:BA205"/>
    <mergeCell ref="BS200:BS205"/>
    <mergeCell ref="BT200:BT205"/>
    <mergeCell ref="BU200:BU205"/>
    <mergeCell ref="BV200:BV205"/>
    <mergeCell ref="D206:D211"/>
    <mergeCell ref="E206:E211"/>
    <mergeCell ref="F206:F211"/>
    <mergeCell ref="G206:G211"/>
    <mergeCell ref="H206:H211"/>
    <mergeCell ref="AU200:AU205"/>
    <mergeCell ref="AV200:AV205"/>
    <mergeCell ref="AW200:AW205"/>
    <mergeCell ref="AX200:AX205"/>
    <mergeCell ref="AY200:AY205"/>
    <mergeCell ref="AZ200:AZ205"/>
    <mergeCell ref="Y200:Y205"/>
    <mergeCell ref="Z200:Z205"/>
    <mergeCell ref="AA200:AA205"/>
    <mergeCell ref="AR200:AR205"/>
    <mergeCell ref="AS200:AS205"/>
    <mergeCell ref="AT200:AT205"/>
    <mergeCell ref="S200:S205"/>
    <mergeCell ref="T200:T205"/>
    <mergeCell ref="U200:U205"/>
    <mergeCell ref="V200:V205"/>
    <mergeCell ref="BU206:BU211"/>
    <mergeCell ref="BV206:BV211"/>
    <mergeCell ref="D212:D217"/>
    <mergeCell ref="E212:E217"/>
    <mergeCell ref="F212:F217"/>
    <mergeCell ref="G212:G217"/>
    <mergeCell ref="H212:H217"/>
    <mergeCell ref="I212:I217"/>
    <mergeCell ref="J212:J217"/>
    <mergeCell ref="AW206:AW211"/>
    <mergeCell ref="AX206:AX211"/>
    <mergeCell ref="AY206:AY211"/>
    <mergeCell ref="AZ206:AZ211"/>
    <mergeCell ref="BA206:BA211"/>
    <mergeCell ref="BS206:BS211"/>
    <mergeCell ref="AA206:AA211"/>
    <mergeCell ref="AR206:AR211"/>
    <mergeCell ref="AS206:AS211"/>
    <mergeCell ref="AT206:AT211"/>
    <mergeCell ref="AU206:AU211"/>
    <mergeCell ref="AV206:AV211"/>
    <mergeCell ref="U206:U211"/>
    <mergeCell ref="V206:V211"/>
    <mergeCell ref="W206:W211"/>
    <mergeCell ref="X206:X211"/>
    <mergeCell ref="Y206:Y211"/>
    <mergeCell ref="Z206:Z211"/>
    <mergeCell ref="O206:O211"/>
    <mergeCell ref="P206:P211"/>
    <mergeCell ref="Q206:Q211"/>
    <mergeCell ref="R206:R211"/>
    <mergeCell ref="S206:S211"/>
    <mergeCell ref="Y212:Y217"/>
    <mergeCell ref="Z212:Z217"/>
    <mergeCell ref="AA212:AA217"/>
    <mergeCell ref="AR212:AR217"/>
    <mergeCell ref="Q212:Q217"/>
    <mergeCell ref="R212:R217"/>
    <mergeCell ref="S212:S217"/>
    <mergeCell ref="T212:T217"/>
    <mergeCell ref="U212:U217"/>
    <mergeCell ref="V212:V217"/>
    <mergeCell ref="K212:K217"/>
    <mergeCell ref="L212:L217"/>
    <mergeCell ref="M212:M217"/>
    <mergeCell ref="N212:N217"/>
    <mergeCell ref="O212:O217"/>
    <mergeCell ref="P212:P217"/>
    <mergeCell ref="BT206:BT211"/>
    <mergeCell ref="T206:T211"/>
    <mergeCell ref="W218:W223"/>
    <mergeCell ref="X218:X223"/>
    <mergeCell ref="M218:M223"/>
    <mergeCell ref="N218:N223"/>
    <mergeCell ref="O218:O223"/>
    <mergeCell ref="P218:P223"/>
    <mergeCell ref="Q218:Q223"/>
    <mergeCell ref="R218:R223"/>
    <mergeCell ref="BV212:BV217"/>
    <mergeCell ref="D218:D223"/>
    <mergeCell ref="E218:E223"/>
    <mergeCell ref="F218:F223"/>
    <mergeCell ref="G218:G223"/>
    <mergeCell ref="H218:H223"/>
    <mergeCell ref="I218:I223"/>
    <mergeCell ref="J218:J223"/>
    <mergeCell ref="K218:K223"/>
    <mergeCell ref="L218:L223"/>
    <mergeCell ref="AY212:AY217"/>
    <mergeCell ref="AZ212:AZ217"/>
    <mergeCell ref="BA212:BA217"/>
    <mergeCell ref="BS212:BS217"/>
    <mergeCell ref="BT212:BT217"/>
    <mergeCell ref="BU212:BU217"/>
    <mergeCell ref="AS212:AS217"/>
    <mergeCell ref="AT212:AT217"/>
    <mergeCell ref="AU212:AU217"/>
    <mergeCell ref="AV212:AV217"/>
    <mergeCell ref="AW212:AW217"/>
    <mergeCell ref="AX212:AX217"/>
    <mergeCell ref="W212:W217"/>
    <mergeCell ref="X212:X217"/>
    <mergeCell ref="I224:I229"/>
    <mergeCell ref="J224:J229"/>
    <mergeCell ref="K224:K229"/>
    <mergeCell ref="L224:L229"/>
    <mergeCell ref="M224:M229"/>
    <mergeCell ref="N224:N229"/>
    <mergeCell ref="BA218:BA223"/>
    <mergeCell ref="BS218:BS223"/>
    <mergeCell ref="BT218:BT223"/>
    <mergeCell ref="BU218:BU223"/>
    <mergeCell ref="BV218:BV223"/>
    <mergeCell ref="D224:D229"/>
    <mergeCell ref="E224:E229"/>
    <mergeCell ref="F224:F229"/>
    <mergeCell ref="G224:G229"/>
    <mergeCell ref="H224:H229"/>
    <mergeCell ref="AU218:AU223"/>
    <mergeCell ref="AV218:AV223"/>
    <mergeCell ref="AW218:AW223"/>
    <mergeCell ref="AX218:AX223"/>
    <mergeCell ref="AY218:AY223"/>
    <mergeCell ref="AZ218:AZ223"/>
    <mergeCell ref="Y218:Y223"/>
    <mergeCell ref="Z218:Z223"/>
    <mergeCell ref="AA218:AA223"/>
    <mergeCell ref="AR218:AR223"/>
    <mergeCell ref="AS218:AS223"/>
    <mergeCell ref="AT218:AT223"/>
    <mergeCell ref="S218:S223"/>
    <mergeCell ref="T218:T223"/>
    <mergeCell ref="U218:U223"/>
    <mergeCell ref="V218:V223"/>
    <mergeCell ref="BU224:BU229"/>
    <mergeCell ref="BV224:BV229"/>
    <mergeCell ref="D230:D235"/>
    <mergeCell ref="E230:E235"/>
    <mergeCell ref="F230:F235"/>
    <mergeCell ref="G230:G235"/>
    <mergeCell ref="H230:H235"/>
    <mergeCell ref="I230:I235"/>
    <mergeCell ref="J230:J235"/>
    <mergeCell ref="AW224:AW229"/>
    <mergeCell ref="AX224:AX229"/>
    <mergeCell ref="AY224:AY229"/>
    <mergeCell ref="AZ224:AZ229"/>
    <mergeCell ref="BA224:BA229"/>
    <mergeCell ref="BS224:BS229"/>
    <mergeCell ref="AA224:AA229"/>
    <mergeCell ref="AR224:AR229"/>
    <mergeCell ref="AS224:AS229"/>
    <mergeCell ref="AT224:AT229"/>
    <mergeCell ref="AU224:AU229"/>
    <mergeCell ref="AV224:AV229"/>
    <mergeCell ref="U224:U229"/>
    <mergeCell ref="V224:V229"/>
    <mergeCell ref="W224:W229"/>
    <mergeCell ref="X224:X229"/>
    <mergeCell ref="Y224:Y229"/>
    <mergeCell ref="Z224:Z229"/>
    <mergeCell ref="O224:O229"/>
    <mergeCell ref="P224:P229"/>
    <mergeCell ref="Q224:Q229"/>
    <mergeCell ref="R224:R229"/>
    <mergeCell ref="S224:S229"/>
    <mergeCell ref="Y230:Y235"/>
    <mergeCell ref="Z230:Z235"/>
    <mergeCell ref="AA230:AA235"/>
    <mergeCell ref="AR230:AR235"/>
    <mergeCell ref="Q230:Q235"/>
    <mergeCell ref="R230:R235"/>
    <mergeCell ref="S230:S235"/>
    <mergeCell ref="T230:T235"/>
    <mergeCell ref="U230:U235"/>
    <mergeCell ref="V230:V235"/>
    <mergeCell ref="K230:K235"/>
    <mergeCell ref="L230:L235"/>
    <mergeCell ref="M230:M235"/>
    <mergeCell ref="N230:N235"/>
    <mergeCell ref="O230:O235"/>
    <mergeCell ref="P230:P235"/>
    <mergeCell ref="BT224:BT229"/>
    <mergeCell ref="T224:T229"/>
    <mergeCell ref="W236:W241"/>
    <mergeCell ref="X236:X241"/>
    <mergeCell ref="M236:M241"/>
    <mergeCell ref="N236:N241"/>
    <mergeCell ref="O236:O241"/>
    <mergeCell ref="P236:P241"/>
    <mergeCell ref="Q236:Q241"/>
    <mergeCell ref="R236:R241"/>
    <mergeCell ref="BV230:BV235"/>
    <mergeCell ref="D236:D241"/>
    <mergeCell ref="E236:E241"/>
    <mergeCell ref="F236:F241"/>
    <mergeCell ref="G236:G241"/>
    <mergeCell ref="H236:H241"/>
    <mergeCell ref="I236:I241"/>
    <mergeCell ref="J236:J241"/>
    <mergeCell ref="K236:K241"/>
    <mergeCell ref="L236:L241"/>
    <mergeCell ref="AY230:AY235"/>
    <mergeCell ref="AZ230:AZ235"/>
    <mergeCell ref="BA230:BA235"/>
    <mergeCell ref="BS230:BS235"/>
    <mergeCell ref="BT230:BT235"/>
    <mergeCell ref="BU230:BU235"/>
    <mergeCell ref="AS230:AS235"/>
    <mergeCell ref="AT230:AT235"/>
    <mergeCell ref="AU230:AU235"/>
    <mergeCell ref="AV230:AV235"/>
    <mergeCell ref="AW230:AW235"/>
    <mergeCell ref="AX230:AX235"/>
    <mergeCell ref="W230:W235"/>
    <mergeCell ref="X230:X235"/>
    <mergeCell ref="I242:I247"/>
    <mergeCell ref="J242:J247"/>
    <mergeCell ref="K242:K247"/>
    <mergeCell ref="L242:L247"/>
    <mergeCell ref="M242:M247"/>
    <mergeCell ref="N242:N247"/>
    <mergeCell ref="BA236:BA241"/>
    <mergeCell ref="BS236:BS241"/>
    <mergeCell ref="BT236:BT241"/>
    <mergeCell ref="BU236:BU241"/>
    <mergeCell ref="BV236:BV241"/>
    <mergeCell ref="D242:D247"/>
    <mergeCell ref="E242:E247"/>
    <mergeCell ref="F242:F247"/>
    <mergeCell ref="G242:G247"/>
    <mergeCell ref="H242:H247"/>
    <mergeCell ref="AU236:AU241"/>
    <mergeCell ref="AV236:AV241"/>
    <mergeCell ref="AW236:AW241"/>
    <mergeCell ref="AX236:AX241"/>
    <mergeCell ref="AY236:AY241"/>
    <mergeCell ref="AZ236:AZ241"/>
    <mergeCell ref="Y236:Y241"/>
    <mergeCell ref="Z236:Z241"/>
    <mergeCell ref="AA236:AA241"/>
    <mergeCell ref="AR236:AR241"/>
    <mergeCell ref="AS236:AS241"/>
    <mergeCell ref="AT236:AT241"/>
    <mergeCell ref="S236:S241"/>
    <mergeCell ref="T236:T241"/>
    <mergeCell ref="U236:U241"/>
    <mergeCell ref="V236:V241"/>
    <mergeCell ref="BU242:BU247"/>
    <mergeCell ref="BV242:BV247"/>
    <mergeCell ref="D248:D253"/>
    <mergeCell ref="E248:E253"/>
    <mergeCell ref="F248:F253"/>
    <mergeCell ref="G248:G253"/>
    <mergeCell ref="H248:H253"/>
    <mergeCell ref="I248:I253"/>
    <mergeCell ref="J248:J253"/>
    <mergeCell ref="AW242:AW247"/>
    <mergeCell ref="AX242:AX247"/>
    <mergeCell ref="AY242:AY247"/>
    <mergeCell ref="AZ242:AZ247"/>
    <mergeCell ref="BA242:BA247"/>
    <mergeCell ref="BS242:BS247"/>
    <mergeCell ref="AA242:AA247"/>
    <mergeCell ref="AR242:AR247"/>
    <mergeCell ref="AS242:AS247"/>
    <mergeCell ref="AT242:AT247"/>
    <mergeCell ref="AU242:AU247"/>
    <mergeCell ref="AV242:AV247"/>
    <mergeCell ref="U242:U247"/>
    <mergeCell ref="V242:V247"/>
    <mergeCell ref="W242:W247"/>
    <mergeCell ref="X242:X247"/>
    <mergeCell ref="Y242:Y247"/>
    <mergeCell ref="Z242:Z247"/>
    <mergeCell ref="O242:O247"/>
    <mergeCell ref="P242:P247"/>
    <mergeCell ref="Q242:Q247"/>
    <mergeCell ref="R242:R247"/>
    <mergeCell ref="S242:S247"/>
    <mergeCell ref="Y248:Y253"/>
    <mergeCell ref="Z248:Z253"/>
    <mergeCell ref="AA248:AA253"/>
    <mergeCell ref="AR248:AR253"/>
    <mergeCell ref="Q248:Q253"/>
    <mergeCell ref="R248:R253"/>
    <mergeCell ref="S248:S253"/>
    <mergeCell ref="T248:T253"/>
    <mergeCell ref="U248:U253"/>
    <mergeCell ref="V248:V253"/>
    <mergeCell ref="K248:K253"/>
    <mergeCell ref="L248:L253"/>
    <mergeCell ref="M248:M253"/>
    <mergeCell ref="N248:N253"/>
    <mergeCell ref="O248:O253"/>
    <mergeCell ref="P248:P253"/>
    <mergeCell ref="BT242:BT247"/>
    <mergeCell ref="T242:T247"/>
    <mergeCell ref="W254:W259"/>
    <mergeCell ref="X254:X259"/>
    <mergeCell ref="M254:M259"/>
    <mergeCell ref="N254:N259"/>
    <mergeCell ref="O254:O259"/>
    <mergeCell ref="P254:P259"/>
    <mergeCell ref="Q254:Q259"/>
    <mergeCell ref="R254:R259"/>
    <mergeCell ref="BV248:BV253"/>
    <mergeCell ref="D254:D259"/>
    <mergeCell ref="E254:E259"/>
    <mergeCell ref="F254:F259"/>
    <mergeCell ref="G254:G259"/>
    <mergeCell ref="H254:H259"/>
    <mergeCell ref="I254:I259"/>
    <mergeCell ref="J254:J259"/>
    <mergeCell ref="K254:K259"/>
    <mergeCell ref="L254:L259"/>
    <mergeCell ref="AY248:AY253"/>
    <mergeCell ref="AZ248:AZ253"/>
    <mergeCell ref="BA248:BA253"/>
    <mergeCell ref="BS248:BS253"/>
    <mergeCell ref="BT248:BT253"/>
    <mergeCell ref="BU248:BU253"/>
    <mergeCell ref="AS248:AS253"/>
    <mergeCell ref="AT248:AT253"/>
    <mergeCell ref="AU248:AU253"/>
    <mergeCell ref="AV248:AV253"/>
    <mergeCell ref="AW248:AW253"/>
    <mergeCell ref="AX248:AX253"/>
    <mergeCell ref="W248:W253"/>
    <mergeCell ref="X248:X253"/>
    <mergeCell ref="I260:I265"/>
    <mergeCell ref="J260:J265"/>
    <mergeCell ref="K260:K265"/>
    <mergeCell ref="L260:L265"/>
    <mergeCell ref="M260:M265"/>
    <mergeCell ref="N260:N265"/>
    <mergeCell ref="BA254:BA259"/>
    <mergeCell ref="BS254:BS259"/>
    <mergeCell ref="BT254:BT259"/>
    <mergeCell ref="BU254:BU259"/>
    <mergeCell ref="BV254:BV259"/>
    <mergeCell ref="D260:D265"/>
    <mergeCell ref="E260:E265"/>
    <mergeCell ref="F260:F265"/>
    <mergeCell ref="G260:G265"/>
    <mergeCell ref="H260:H265"/>
    <mergeCell ref="AU254:AU259"/>
    <mergeCell ref="AV254:AV259"/>
    <mergeCell ref="AW254:AW259"/>
    <mergeCell ref="AX254:AX259"/>
    <mergeCell ref="AY254:AY259"/>
    <mergeCell ref="AZ254:AZ259"/>
    <mergeCell ref="Y254:Y259"/>
    <mergeCell ref="Z254:Z259"/>
    <mergeCell ref="AA254:AA259"/>
    <mergeCell ref="AR254:AR259"/>
    <mergeCell ref="AS254:AS259"/>
    <mergeCell ref="AT254:AT259"/>
    <mergeCell ref="S254:S259"/>
    <mergeCell ref="T254:T259"/>
    <mergeCell ref="U254:U259"/>
    <mergeCell ref="V254:V259"/>
    <mergeCell ref="BU260:BU265"/>
    <mergeCell ref="BV260:BV265"/>
    <mergeCell ref="D266:D271"/>
    <mergeCell ref="E266:E271"/>
    <mergeCell ref="F266:F271"/>
    <mergeCell ref="G266:G271"/>
    <mergeCell ref="H266:H271"/>
    <mergeCell ref="I266:I271"/>
    <mergeCell ref="J266:J271"/>
    <mergeCell ref="AW260:AW265"/>
    <mergeCell ref="AX260:AX265"/>
    <mergeCell ref="AY260:AY265"/>
    <mergeCell ref="AZ260:AZ265"/>
    <mergeCell ref="BA260:BA265"/>
    <mergeCell ref="BS260:BS265"/>
    <mergeCell ref="AA260:AA265"/>
    <mergeCell ref="AR260:AR265"/>
    <mergeCell ref="AS260:AS265"/>
    <mergeCell ref="AT260:AT265"/>
    <mergeCell ref="AU260:AU265"/>
    <mergeCell ref="AV260:AV265"/>
    <mergeCell ref="U260:U265"/>
    <mergeCell ref="V260:V265"/>
    <mergeCell ref="W260:W265"/>
    <mergeCell ref="X260:X265"/>
    <mergeCell ref="Y260:Y265"/>
    <mergeCell ref="Z260:Z265"/>
    <mergeCell ref="O260:O265"/>
    <mergeCell ref="P260:P265"/>
    <mergeCell ref="Q260:Q265"/>
    <mergeCell ref="R260:R265"/>
    <mergeCell ref="S260:S265"/>
    <mergeCell ref="Y266:Y271"/>
    <mergeCell ref="Z266:Z271"/>
    <mergeCell ref="AA266:AA271"/>
    <mergeCell ref="AR266:AR271"/>
    <mergeCell ref="Q266:Q271"/>
    <mergeCell ref="R266:R271"/>
    <mergeCell ref="S266:S271"/>
    <mergeCell ref="T266:T271"/>
    <mergeCell ref="U266:U271"/>
    <mergeCell ref="V266:V271"/>
    <mergeCell ref="K266:K271"/>
    <mergeCell ref="L266:L271"/>
    <mergeCell ref="M266:M271"/>
    <mergeCell ref="N266:N271"/>
    <mergeCell ref="O266:O271"/>
    <mergeCell ref="P266:P271"/>
    <mergeCell ref="BT260:BT265"/>
    <mergeCell ref="T260:T265"/>
    <mergeCell ref="T272:T277"/>
    <mergeCell ref="U272:U277"/>
    <mergeCell ref="J272:J277"/>
    <mergeCell ref="K272:K277"/>
    <mergeCell ref="L272:L277"/>
    <mergeCell ref="M272:M277"/>
    <mergeCell ref="N272:N277"/>
    <mergeCell ref="O272:O277"/>
    <mergeCell ref="BV266:BV271"/>
    <mergeCell ref="A272:A283"/>
    <mergeCell ref="B272:B283"/>
    <mergeCell ref="C272:C283"/>
    <mergeCell ref="D272:D277"/>
    <mergeCell ref="E272:E277"/>
    <mergeCell ref="F272:F277"/>
    <mergeCell ref="G272:G277"/>
    <mergeCell ref="H272:H277"/>
    <mergeCell ref="I272:I277"/>
    <mergeCell ref="AY266:AY271"/>
    <mergeCell ref="AZ266:AZ271"/>
    <mergeCell ref="BA266:BA271"/>
    <mergeCell ref="BS266:BS271"/>
    <mergeCell ref="BT266:BT271"/>
    <mergeCell ref="BU266:BU271"/>
    <mergeCell ref="AS266:AS271"/>
    <mergeCell ref="AT266:AT271"/>
    <mergeCell ref="AU266:AU271"/>
    <mergeCell ref="AV266:AV271"/>
    <mergeCell ref="AW266:AW271"/>
    <mergeCell ref="AX266:AX271"/>
    <mergeCell ref="W266:W271"/>
    <mergeCell ref="X266:X271"/>
    <mergeCell ref="BU272:BU277"/>
    <mergeCell ref="BV272:BV277"/>
    <mergeCell ref="D278:D283"/>
    <mergeCell ref="E278:E283"/>
    <mergeCell ref="F278:F283"/>
    <mergeCell ref="G278:G283"/>
    <mergeCell ref="H278:H283"/>
    <mergeCell ref="I278:I283"/>
    <mergeCell ref="J278:J283"/>
    <mergeCell ref="K278:K283"/>
    <mergeCell ref="AX272:AX277"/>
    <mergeCell ref="AY272:AY277"/>
    <mergeCell ref="AZ272:AZ277"/>
    <mergeCell ref="BA272:BA277"/>
    <mergeCell ref="BS272:BS277"/>
    <mergeCell ref="BT272:BT277"/>
    <mergeCell ref="AR272:AR277"/>
    <mergeCell ref="AS272:AS277"/>
    <mergeCell ref="AT272:AT277"/>
    <mergeCell ref="AU272:AU277"/>
    <mergeCell ref="AV272:AV277"/>
    <mergeCell ref="AW272:AW277"/>
    <mergeCell ref="V272:V277"/>
    <mergeCell ref="W272:W277"/>
    <mergeCell ref="X272:X277"/>
    <mergeCell ref="Y272:Y277"/>
    <mergeCell ref="Z272:Z277"/>
    <mergeCell ref="AA272:AA277"/>
    <mergeCell ref="P272:P277"/>
    <mergeCell ref="Q272:Q277"/>
    <mergeCell ref="R272:R277"/>
    <mergeCell ref="S272:S277"/>
    <mergeCell ref="BV278:BV283"/>
    <mergeCell ref="AT278:AT283"/>
    <mergeCell ref="AU278:AU283"/>
    <mergeCell ref="AV278:AV283"/>
    <mergeCell ref="AW278:AW283"/>
    <mergeCell ref="AX278:AX283"/>
    <mergeCell ref="AY278:AY283"/>
    <mergeCell ref="X278:X283"/>
    <mergeCell ref="Y278:Y283"/>
    <mergeCell ref="Z278:Z283"/>
    <mergeCell ref="AA278:AA283"/>
    <mergeCell ref="AR278:AR283"/>
    <mergeCell ref="AS278:AS283"/>
    <mergeCell ref="R278:R283"/>
    <mergeCell ref="S278:S283"/>
    <mergeCell ref="T278:T283"/>
    <mergeCell ref="U278:U283"/>
    <mergeCell ref="V278:V283"/>
    <mergeCell ref="W278:W283"/>
    <mergeCell ref="AZ278:AZ283"/>
    <mergeCell ref="BA278:BA283"/>
    <mergeCell ref="BS278:BS283"/>
    <mergeCell ref="BT278:BT283"/>
    <mergeCell ref="BU278:BU283"/>
    <mergeCell ref="L278:L283"/>
    <mergeCell ref="M278:M283"/>
    <mergeCell ref="N278:N283"/>
    <mergeCell ref="O278:O283"/>
    <mergeCell ref="P278:P283"/>
    <mergeCell ref="Q278:Q283"/>
    <mergeCell ref="BS284:BS289"/>
    <mergeCell ref="BT284:BT289"/>
    <mergeCell ref="BU284:BU289"/>
    <mergeCell ref="Z290:Z295"/>
    <mergeCell ref="O290:O295"/>
    <mergeCell ref="P290:P295"/>
    <mergeCell ref="Q290:Q295"/>
    <mergeCell ref="R290:R295"/>
    <mergeCell ref="S290:S295"/>
    <mergeCell ref="W284:W289"/>
    <mergeCell ref="X284:X289"/>
    <mergeCell ref="M284:M289"/>
    <mergeCell ref="N284:N289"/>
    <mergeCell ref="O284:O289"/>
    <mergeCell ref="P284:P289"/>
    <mergeCell ref="Q284:Q289"/>
    <mergeCell ref="W290:W295"/>
    <mergeCell ref="X290:X295"/>
    <mergeCell ref="Y290:Y295"/>
    <mergeCell ref="G284:G289"/>
    <mergeCell ref="H284:H289"/>
    <mergeCell ref="I284:I289"/>
    <mergeCell ref="J284:J289"/>
    <mergeCell ref="K284:K289"/>
    <mergeCell ref="L284:L289"/>
    <mergeCell ref="A284:A319"/>
    <mergeCell ref="B284:B319"/>
    <mergeCell ref="C284:C319"/>
    <mergeCell ref="D284:D289"/>
    <mergeCell ref="E284:E289"/>
    <mergeCell ref="F284:F289"/>
    <mergeCell ref="BA284:BA289"/>
    <mergeCell ref="R284:R289"/>
    <mergeCell ref="U296:U301"/>
    <mergeCell ref="V296:V301"/>
    <mergeCell ref="K296:K301"/>
    <mergeCell ref="L296:L301"/>
    <mergeCell ref="M296:M301"/>
    <mergeCell ref="N296:N301"/>
    <mergeCell ref="O296:O301"/>
    <mergeCell ref="P296:P301"/>
    <mergeCell ref="BV284:BV289"/>
    <mergeCell ref="D290:D295"/>
    <mergeCell ref="E290:E295"/>
    <mergeCell ref="F290:F295"/>
    <mergeCell ref="G290:G295"/>
    <mergeCell ref="H290:H295"/>
    <mergeCell ref="AU284:AU289"/>
    <mergeCell ref="AV284:AV289"/>
    <mergeCell ref="AW284:AW289"/>
    <mergeCell ref="AX284:AX289"/>
    <mergeCell ref="AY284:AY289"/>
    <mergeCell ref="AZ284:AZ289"/>
    <mergeCell ref="Y284:Y289"/>
    <mergeCell ref="Z284:Z289"/>
    <mergeCell ref="AA284:AA289"/>
    <mergeCell ref="AR284:AR289"/>
    <mergeCell ref="AS284:AS289"/>
    <mergeCell ref="AT284:AT289"/>
    <mergeCell ref="S284:S289"/>
    <mergeCell ref="T284:T289"/>
    <mergeCell ref="U284:U289"/>
    <mergeCell ref="V284:V289"/>
    <mergeCell ref="BT290:BT295"/>
    <mergeCell ref="BU290:BU295"/>
    <mergeCell ref="BV290:BV295"/>
    <mergeCell ref="D296:D301"/>
    <mergeCell ref="E296:E301"/>
    <mergeCell ref="F296:F301"/>
    <mergeCell ref="G296:G301"/>
    <mergeCell ref="H296:H301"/>
    <mergeCell ref="I296:I301"/>
    <mergeCell ref="J296:J301"/>
    <mergeCell ref="AW290:AW295"/>
    <mergeCell ref="AX290:AX295"/>
    <mergeCell ref="AY290:AY295"/>
    <mergeCell ref="AZ290:AZ295"/>
    <mergeCell ref="BA290:BA295"/>
    <mergeCell ref="BS290:BS295"/>
    <mergeCell ref="AA290:AA295"/>
    <mergeCell ref="AR290:AR295"/>
    <mergeCell ref="AS290:AS295"/>
    <mergeCell ref="AT290:AT295"/>
    <mergeCell ref="AU290:AU295"/>
    <mergeCell ref="AV290:AV295"/>
    <mergeCell ref="U290:U295"/>
    <mergeCell ref="V290:V295"/>
    <mergeCell ref="BV296:BV301"/>
    <mergeCell ref="T290:T295"/>
    <mergeCell ref="I290:I295"/>
    <mergeCell ref="J290:J295"/>
    <mergeCell ref="K290:K295"/>
    <mergeCell ref="L290:L295"/>
    <mergeCell ref="M290:M295"/>
    <mergeCell ref="N290:N295"/>
    <mergeCell ref="D302:D307"/>
    <mergeCell ref="E302:E307"/>
    <mergeCell ref="F302:F307"/>
    <mergeCell ref="G302:G307"/>
    <mergeCell ref="H302:H307"/>
    <mergeCell ref="I302:I307"/>
    <mergeCell ref="J302:J307"/>
    <mergeCell ref="K302:K307"/>
    <mergeCell ref="L302:L307"/>
    <mergeCell ref="AY296:AY301"/>
    <mergeCell ref="AZ296:AZ301"/>
    <mergeCell ref="BA296:BA301"/>
    <mergeCell ref="BS296:BS301"/>
    <mergeCell ref="BT296:BT301"/>
    <mergeCell ref="BU296:BU301"/>
    <mergeCell ref="AS296:AS301"/>
    <mergeCell ref="AT296:AT301"/>
    <mergeCell ref="AU296:AU301"/>
    <mergeCell ref="AV296:AV301"/>
    <mergeCell ref="AW296:AW301"/>
    <mergeCell ref="AX296:AX301"/>
    <mergeCell ref="W296:W301"/>
    <mergeCell ref="X296:X301"/>
    <mergeCell ref="Y296:Y301"/>
    <mergeCell ref="Z296:Z301"/>
    <mergeCell ref="AA296:AA301"/>
    <mergeCell ref="AR296:AR301"/>
    <mergeCell ref="Q296:Q301"/>
    <mergeCell ref="R296:R301"/>
    <mergeCell ref="S296:S301"/>
    <mergeCell ref="T296:T301"/>
    <mergeCell ref="BS302:BS307"/>
    <mergeCell ref="BT302:BT307"/>
    <mergeCell ref="BU302:BU307"/>
    <mergeCell ref="BV302:BV307"/>
    <mergeCell ref="D308:D313"/>
    <mergeCell ref="E308:E313"/>
    <mergeCell ref="F308:F313"/>
    <mergeCell ref="G308:G313"/>
    <mergeCell ref="H308:H313"/>
    <mergeCell ref="AU302:AU307"/>
    <mergeCell ref="AV302:AV307"/>
    <mergeCell ref="AW302:AW307"/>
    <mergeCell ref="AX302:AX307"/>
    <mergeCell ref="AY302:AY307"/>
    <mergeCell ref="AZ302:AZ307"/>
    <mergeCell ref="Y302:Y307"/>
    <mergeCell ref="Z302:Z307"/>
    <mergeCell ref="AA302:AA307"/>
    <mergeCell ref="AR302:AR307"/>
    <mergeCell ref="AS302:AS307"/>
    <mergeCell ref="AT302:AT307"/>
    <mergeCell ref="S302:S307"/>
    <mergeCell ref="T302:T307"/>
    <mergeCell ref="U302:U307"/>
    <mergeCell ref="V302:V307"/>
    <mergeCell ref="W302:W307"/>
    <mergeCell ref="X302:X307"/>
    <mergeCell ref="M302:M307"/>
    <mergeCell ref="N302:N307"/>
    <mergeCell ref="O302:O307"/>
    <mergeCell ref="P302:P307"/>
    <mergeCell ref="Q302:Q307"/>
    <mergeCell ref="W308:W313"/>
    <mergeCell ref="X308:X313"/>
    <mergeCell ref="Y308:Y313"/>
    <mergeCell ref="Z308:Z313"/>
    <mergeCell ref="O308:O313"/>
    <mergeCell ref="P308:P313"/>
    <mergeCell ref="Q308:Q313"/>
    <mergeCell ref="R308:R313"/>
    <mergeCell ref="S308:S313"/>
    <mergeCell ref="T308:T313"/>
    <mergeCell ref="I308:I313"/>
    <mergeCell ref="J308:J313"/>
    <mergeCell ref="K308:K313"/>
    <mergeCell ref="L308:L313"/>
    <mergeCell ref="M308:M313"/>
    <mergeCell ref="N308:N313"/>
    <mergeCell ref="BA302:BA307"/>
    <mergeCell ref="R302:R307"/>
    <mergeCell ref="U314:U319"/>
    <mergeCell ref="V314:V319"/>
    <mergeCell ref="K314:K319"/>
    <mergeCell ref="L314:L319"/>
    <mergeCell ref="M314:M319"/>
    <mergeCell ref="N314:N319"/>
    <mergeCell ref="O314:O319"/>
    <mergeCell ref="P314:P319"/>
    <mergeCell ref="BT308:BT313"/>
    <mergeCell ref="BU308:BU313"/>
    <mergeCell ref="BV308:BV313"/>
    <mergeCell ref="D314:D319"/>
    <mergeCell ref="E314:E319"/>
    <mergeCell ref="F314:F319"/>
    <mergeCell ref="G314:G319"/>
    <mergeCell ref="H314:H319"/>
    <mergeCell ref="I314:I319"/>
    <mergeCell ref="J314:J319"/>
    <mergeCell ref="AW308:AW313"/>
    <mergeCell ref="AX308:AX313"/>
    <mergeCell ref="AY308:AY313"/>
    <mergeCell ref="AZ308:AZ313"/>
    <mergeCell ref="BA308:BA313"/>
    <mergeCell ref="BS308:BS313"/>
    <mergeCell ref="AA308:AA313"/>
    <mergeCell ref="AR308:AR313"/>
    <mergeCell ref="AS308:AS313"/>
    <mergeCell ref="AT308:AT313"/>
    <mergeCell ref="AU308:AU313"/>
    <mergeCell ref="AV308:AV313"/>
    <mergeCell ref="U308:U313"/>
    <mergeCell ref="V308:V313"/>
    <mergeCell ref="BV314:BV319"/>
    <mergeCell ref="A320:A355"/>
    <mergeCell ref="B320:B355"/>
    <mergeCell ref="C320:C355"/>
    <mergeCell ref="D320:D325"/>
    <mergeCell ref="E320:E325"/>
    <mergeCell ref="F320:F325"/>
    <mergeCell ref="G320:G325"/>
    <mergeCell ref="H320:H325"/>
    <mergeCell ref="I320:I325"/>
    <mergeCell ref="AY314:AY319"/>
    <mergeCell ref="AZ314:AZ319"/>
    <mergeCell ref="BA314:BA319"/>
    <mergeCell ref="BS314:BS319"/>
    <mergeCell ref="BT314:BT319"/>
    <mergeCell ref="BU314:BU319"/>
    <mergeCell ref="AS314:AS319"/>
    <mergeCell ref="AT314:AT319"/>
    <mergeCell ref="AU314:AU319"/>
    <mergeCell ref="AV314:AV319"/>
    <mergeCell ref="AW314:AW319"/>
    <mergeCell ref="AX314:AX319"/>
    <mergeCell ref="W314:W319"/>
    <mergeCell ref="X314:X319"/>
    <mergeCell ref="Y314:Y319"/>
    <mergeCell ref="Z314:Z319"/>
    <mergeCell ref="AA314:AA319"/>
    <mergeCell ref="AR314:AR319"/>
    <mergeCell ref="Q314:Q319"/>
    <mergeCell ref="R314:R319"/>
    <mergeCell ref="S314:S319"/>
    <mergeCell ref="T314:T319"/>
    <mergeCell ref="AV320:AV325"/>
    <mergeCell ref="AW320:AW325"/>
    <mergeCell ref="V320:V325"/>
    <mergeCell ref="W320:W325"/>
    <mergeCell ref="X320:X325"/>
    <mergeCell ref="Y320:Y325"/>
    <mergeCell ref="Z320:Z325"/>
    <mergeCell ref="AA320:AA325"/>
    <mergeCell ref="P320:P325"/>
    <mergeCell ref="Q320:Q325"/>
    <mergeCell ref="R320:R325"/>
    <mergeCell ref="S320:S325"/>
    <mergeCell ref="T320:T325"/>
    <mergeCell ref="U320:U325"/>
    <mergeCell ref="J320:J325"/>
    <mergeCell ref="K320:K325"/>
    <mergeCell ref="L320:L325"/>
    <mergeCell ref="M320:M325"/>
    <mergeCell ref="N320:N325"/>
    <mergeCell ref="O320:O325"/>
    <mergeCell ref="R326:R331"/>
    <mergeCell ref="S326:S331"/>
    <mergeCell ref="T326:T331"/>
    <mergeCell ref="U326:U331"/>
    <mergeCell ref="V326:V331"/>
    <mergeCell ref="W326:W331"/>
    <mergeCell ref="L326:L331"/>
    <mergeCell ref="M326:M331"/>
    <mergeCell ref="N326:N331"/>
    <mergeCell ref="O326:O331"/>
    <mergeCell ref="P326:P331"/>
    <mergeCell ref="Q326:Q331"/>
    <mergeCell ref="BU320:BU325"/>
    <mergeCell ref="BV320:BV325"/>
    <mergeCell ref="D326:D331"/>
    <mergeCell ref="E326:E331"/>
    <mergeCell ref="F326:F331"/>
    <mergeCell ref="G326:G331"/>
    <mergeCell ref="H326:H331"/>
    <mergeCell ref="I326:I331"/>
    <mergeCell ref="J326:J331"/>
    <mergeCell ref="K326:K331"/>
    <mergeCell ref="AX320:AX325"/>
    <mergeCell ref="AY320:AY325"/>
    <mergeCell ref="AZ320:AZ325"/>
    <mergeCell ref="BA320:BA325"/>
    <mergeCell ref="BS320:BS325"/>
    <mergeCell ref="BT320:BT325"/>
    <mergeCell ref="AR320:AR325"/>
    <mergeCell ref="AS320:AS325"/>
    <mergeCell ref="AT320:AT325"/>
    <mergeCell ref="AU320:AU325"/>
    <mergeCell ref="AZ326:AZ331"/>
    <mergeCell ref="BA326:BA331"/>
    <mergeCell ref="BS326:BS331"/>
    <mergeCell ref="BT326:BT331"/>
    <mergeCell ref="BU326:BU331"/>
    <mergeCell ref="BV326:BV331"/>
    <mergeCell ref="AT326:AT331"/>
    <mergeCell ref="AU326:AU331"/>
    <mergeCell ref="AV326:AV331"/>
    <mergeCell ref="AW326:AW331"/>
    <mergeCell ref="AX326:AX331"/>
    <mergeCell ref="AY326:AY331"/>
    <mergeCell ref="X326:X331"/>
    <mergeCell ref="Y326:Y331"/>
    <mergeCell ref="Z326:Z331"/>
    <mergeCell ref="AA326:AA331"/>
    <mergeCell ref="AR326:AR331"/>
    <mergeCell ref="AS326:AS331"/>
    <mergeCell ref="P332:P337"/>
    <mergeCell ref="Q332:Q337"/>
    <mergeCell ref="R332:R337"/>
    <mergeCell ref="S332:S337"/>
    <mergeCell ref="T332:T337"/>
    <mergeCell ref="U332:U337"/>
    <mergeCell ref="J332:J337"/>
    <mergeCell ref="K332:K337"/>
    <mergeCell ref="L332:L337"/>
    <mergeCell ref="M332:M337"/>
    <mergeCell ref="N332:N337"/>
    <mergeCell ref="O332:O337"/>
    <mergeCell ref="D332:D337"/>
    <mergeCell ref="E332:E337"/>
    <mergeCell ref="F332:F337"/>
    <mergeCell ref="G332:G337"/>
    <mergeCell ref="H332:H337"/>
    <mergeCell ref="I332:I337"/>
    <mergeCell ref="N338:N343"/>
    <mergeCell ref="O338:O343"/>
    <mergeCell ref="P338:P343"/>
    <mergeCell ref="Q338:Q343"/>
    <mergeCell ref="BU332:BU337"/>
    <mergeCell ref="BV332:BV337"/>
    <mergeCell ref="D338:D343"/>
    <mergeCell ref="E338:E343"/>
    <mergeCell ref="F338:F343"/>
    <mergeCell ref="G338:G343"/>
    <mergeCell ref="H338:H343"/>
    <mergeCell ref="I338:I343"/>
    <mergeCell ref="J338:J343"/>
    <mergeCell ref="K338:K343"/>
    <mergeCell ref="AX332:AX337"/>
    <mergeCell ref="AY332:AY337"/>
    <mergeCell ref="AZ332:AZ337"/>
    <mergeCell ref="BA332:BA337"/>
    <mergeCell ref="BS332:BS337"/>
    <mergeCell ref="BT332:BT337"/>
    <mergeCell ref="AR332:AR337"/>
    <mergeCell ref="AS332:AS337"/>
    <mergeCell ref="AT332:AT337"/>
    <mergeCell ref="AU332:AU337"/>
    <mergeCell ref="AV332:AV337"/>
    <mergeCell ref="AW332:AW337"/>
    <mergeCell ref="V332:V337"/>
    <mergeCell ref="W332:W337"/>
    <mergeCell ref="X332:X337"/>
    <mergeCell ref="Y332:Y337"/>
    <mergeCell ref="Z332:Z337"/>
    <mergeCell ref="AA332:AA337"/>
    <mergeCell ref="D344:D349"/>
    <mergeCell ref="E344:E349"/>
    <mergeCell ref="F344:F349"/>
    <mergeCell ref="G344:G349"/>
    <mergeCell ref="H344:H349"/>
    <mergeCell ref="I344:I349"/>
    <mergeCell ref="AZ338:AZ343"/>
    <mergeCell ref="BA338:BA343"/>
    <mergeCell ref="BS338:BS343"/>
    <mergeCell ref="BT338:BT343"/>
    <mergeCell ref="BU338:BU343"/>
    <mergeCell ref="BV338:BV343"/>
    <mergeCell ref="AT338:AT343"/>
    <mergeCell ref="AU338:AU343"/>
    <mergeCell ref="AV338:AV343"/>
    <mergeCell ref="AW338:AW343"/>
    <mergeCell ref="AX338:AX343"/>
    <mergeCell ref="AY338:AY343"/>
    <mergeCell ref="X338:X343"/>
    <mergeCell ref="Y338:Y343"/>
    <mergeCell ref="Z338:Z343"/>
    <mergeCell ref="AA338:AA343"/>
    <mergeCell ref="AR338:AR343"/>
    <mergeCell ref="AS338:AS343"/>
    <mergeCell ref="R338:R343"/>
    <mergeCell ref="S338:S343"/>
    <mergeCell ref="T338:T343"/>
    <mergeCell ref="U338:U343"/>
    <mergeCell ref="V338:V343"/>
    <mergeCell ref="W338:W343"/>
    <mergeCell ref="L338:L343"/>
    <mergeCell ref="M338:M343"/>
    <mergeCell ref="AV344:AV349"/>
    <mergeCell ref="AW344:AW349"/>
    <mergeCell ref="V344:V349"/>
    <mergeCell ref="W344:W349"/>
    <mergeCell ref="X344:X349"/>
    <mergeCell ref="Y344:Y349"/>
    <mergeCell ref="Z344:Z349"/>
    <mergeCell ref="AA344:AA349"/>
    <mergeCell ref="P344:P349"/>
    <mergeCell ref="Q344:Q349"/>
    <mergeCell ref="R344:R349"/>
    <mergeCell ref="S344:S349"/>
    <mergeCell ref="T344:T349"/>
    <mergeCell ref="U344:U349"/>
    <mergeCell ref="J344:J349"/>
    <mergeCell ref="K344:K349"/>
    <mergeCell ref="L344:L349"/>
    <mergeCell ref="M344:M349"/>
    <mergeCell ref="N344:N349"/>
    <mergeCell ref="O344:O349"/>
    <mergeCell ref="R350:R355"/>
    <mergeCell ref="S350:S355"/>
    <mergeCell ref="T350:T355"/>
    <mergeCell ref="U350:U355"/>
    <mergeCell ref="V350:V355"/>
    <mergeCell ref="W350:W355"/>
    <mergeCell ref="L350:L355"/>
    <mergeCell ref="M350:M355"/>
    <mergeCell ref="N350:N355"/>
    <mergeCell ref="O350:O355"/>
    <mergeCell ref="P350:P355"/>
    <mergeCell ref="Q350:Q355"/>
    <mergeCell ref="BU344:BU349"/>
    <mergeCell ref="BV344:BV349"/>
    <mergeCell ref="D350:D355"/>
    <mergeCell ref="E350:E355"/>
    <mergeCell ref="F350:F355"/>
    <mergeCell ref="G350:G355"/>
    <mergeCell ref="H350:H355"/>
    <mergeCell ref="I350:I355"/>
    <mergeCell ref="J350:J355"/>
    <mergeCell ref="K350:K355"/>
    <mergeCell ref="AX344:AX349"/>
    <mergeCell ref="AY344:AY349"/>
    <mergeCell ref="AZ344:AZ349"/>
    <mergeCell ref="BA344:BA349"/>
    <mergeCell ref="BS344:BS349"/>
    <mergeCell ref="BT344:BT349"/>
    <mergeCell ref="AR344:AR349"/>
    <mergeCell ref="AS344:AS349"/>
    <mergeCell ref="AT344:AT349"/>
    <mergeCell ref="AU344:AU349"/>
    <mergeCell ref="AZ350:AZ355"/>
    <mergeCell ref="BA350:BA355"/>
    <mergeCell ref="BS350:BS355"/>
    <mergeCell ref="BT350:BT355"/>
    <mergeCell ref="BU350:BU355"/>
    <mergeCell ref="BV350:BV355"/>
    <mergeCell ref="AT350:AT355"/>
    <mergeCell ref="AU350:AU355"/>
    <mergeCell ref="AV350:AV355"/>
    <mergeCell ref="AW350:AW355"/>
    <mergeCell ref="AX350:AX355"/>
    <mergeCell ref="AY350:AY355"/>
    <mergeCell ref="X350:X355"/>
    <mergeCell ref="Y350:Y355"/>
    <mergeCell ref="Z350:Z355"/>
    <mergeCell ref="AA350:AA355"/>
    <mergeCell ref="AR350:AR355"/>
    <mergeCell ref="AS350:AS355"/>
    <mergeCell ref="A356:A427"/>
    <mergeCell ref="B356:B427"/>
    <mergeCell ref="C356:C427"/>
    <mergeCell ref="D356:D361"/>
    <mergeCell ref="E356:E361"/>
    <mergeCell ref="F356:F361"/>
    <mergeCell ref="I362:I367"/>
    <mergeCell ref="J362:J367"/>
    <mergeCell ref="K362:K367"/>
    <mergeCell ref="L362:L367"/>
    <mergeCell ref="M362:M367"/>
    <mergeCell ref="N362:N367"/>
    <mergeCell ref="D368:D373"/>
    <mergeCell ref="E368:E373"/>
    <mergeCell ref="F368:F373"/>
    <mergeCell ref="G368:G373"/>
    <mergeCell ref="H368:H373"/>
    <mergeCell ref="I368:I373"/>
    <mergeCell ref="S356:S361"/>
    <mergeCell ref="T356:T361"/>
    <mergeCell ref="U356:U361"/>
    <mergeCell ref="V356:V361"/>
    <mergeCell ref="BU362:BU367"/>
    <mergeCell ref="BV362:BV367"/>
    <mergeCell ref="W356:W361"/>
    <mergeCell ref="X356:X361"/>
    <mergeCell ref="M356:M361"/>
    <mergeCell ref="N356:N361"/>
    <mergeCell ref="O356:O361"/>
    <mergeCell ref="P356:P361"/>
    <mergeCell ref="Q356:Q361"/>
    <mergeCell ref="R356:R361"/>
    <mergeCell ref="G356:G361"/>
    <mergeCell ref="H356:H361"/>
    <mergeCell ref="I356:I361"/>
    <mergeCell ref="J356:J361"/>
    <mergeCell ref="K356:K361"/>
    <mergeCell ref="L356:L361"/>
    <mergeCell ref="R362:R367"/>
    <mergeCell ref="S362:S367"/>
    <mergeCell ref="Y368:Y373"/>
    <mergeCell ref="Z368:Z373"/>
    <mergeCell ref="AA368:AA373"/>
    <mergeCell ref="AR368:AR373"/>
    <mergeCell ref="Q368:Q373"/>
    <mergeCell ref="R368:R373"/>
    <mergeCell ref="S368:S373"/>
    <mergeCell ref="T368:T373"/>
    <mergeCell ref="BA356:BA361"/>
    <mergeCell ref="BS356:BS361"/>
    <mergeCell ref="BT356:BT361"/>
    <mergeCell ref="BU356:BU361"/>
    <mergeCell ref="BV356:BV361"/>
    <mergeCell ref="D362:D367"/>
    <mergeCell ref="E362:E367"/>
    <mergeCell ref="F362:F367"/>
    <mergeCell ref="G362:G367"/>
    <mergeCell ref="H362:H367"/>
    <mergeCell ref="AU356:AU361"/>
    <mergeCell ref="AV356:AV361"/>
    <mergeCell ref="AW356:AW361"/>
    <mergeCell ref="AX356:AX361"/>
    <mergeCell ref="AY356:AY361"/>
    <mergeCell ref="AZ356:AZ361"/>
    <mergeCell ref="Y356:Y361"/>
    <mergeCell ref="Z356:Z361"/>
    <mergeCell ref="AA356:AA361"/>
    <mergeCell ref="AR356:AR361"/>
    <mergeCell ref="AS356:AS361"/>
    <mergeCell ref="AT356:AT361"/>
    <mergeCell ref="BT362:BT367"/>
    <mergeCell ref="T362:T367"/>
    <mergeCell ref="W374:W379"/>
    <mergeCell ref="X374:X379"/>
    <mergeCell ref="M374:M379"/>
    <mergeCell ref="N374:N379"/>
    <mergeCell ref="O374:O379"/>
    <mergeCell ref="P374:P379"/>
    <mergeCell ref="Q374:Q379"/>
    <mergeCell ref="R374:R379"/>
    <mergeCell ref="J368:J373"/>
    <mergeCell ref="AW362:AW367"/>
    <mergeCell ref="AX362:AX367"/>
    <mergeCell ref="AY362:AY367"/>
    <mergeCell ref="AZ362:AZ367"/>
    <mergeCell ref="BA362:BA367"/>
    <mergeCell ref="BS362:BS367"/>
    <mergeCell ref="AA362:AA367"/>
    <mergeCell ref="AR362:AR367"/>
    <mergeCell ref="AS362:AS367"/>
    <mergeCell ref="AT362:AT367"/>
    <mergeCell ref="AU362:AU367"/>
    <mergeCell ref="AV362:AV367"/>
    <mergeCell ref="U362:U367"/>
    <mergeCell ref="V362:V367"/>
    <mergeCell ref="W362:W367"/>
    <mergeCell ref="X362:X367"/>
    <mergeCell ref="Y362:Y367"/>
    <mergeCell ref="Z362:Z367"/>
    <mergeCell ref="O362:O367"/>
    <mergeCell ref="P362:P367"/>
    <mergeCell ref="Q362:Q367"/>
    <mergeCell ref="BV368:BV373"/>
    <mergeCell ref="D374:D379"/>
    <mergeCell ref="E374:E379"/>
    <mergeCell ref="F374:F379"/>
    <mergeCell ref="G374:G379"/>
    <mergeCell ref="H374:H379"/>
    <mergeCell ref="I374:I379"/>
    <mergeCell ref="J374:J379"/>
    <mergeCell ref="K374:K379"/>
    <mergeCell ref="L374:L379"/>
    <mergeCell ref="AY368:AY373"/>
    <mergeCell ref="AZ368:AZ373"/>
    <mergeCell ref="BA368:BA373"/>
    <mergeCell ref="BS368:BS373"/>
    <mergeCell ref="BT368:BT373"/>
    <mergeCell ref="BU368:BU373"/>
    <mergeCell ref="AS368:AS373"/>
    <mergeCell ref="AT368:AT373"/>
    <mergeCell ref="AU368:AU373"/>
    <mergeCell ref="AV368:AV373"/>
    <mergeCell ref="AW368:AW373"/>
    <mergeCell ref="AX368:AX373"/>
    <mergeCell ref="W368:W373"/>
    <mergeCell ref="X368:X373"/>
    <mergeCell ref="U368:U373"/>
    <mergeCell ref="V368:V373"/>
    <mergeCell ref="K368:K373"/>
    <mergeCell ref="L368:L373"/>
    <mergeCell ref="M368:M373"/>
    <mergeCell ref="N368:N373"/>
    <mergeCell ref="O368:O373"/>
    <mergeCell ref="P368:P373"/>
    <mergeCell ref="I380:I385"/>
    <mergeCell ref="J380:J385"/>
    <mergeCell ref="K380:K385"/>
    <mergeCell ref="L380:L385"/>
    <mergeCell ref="M380:M385"/>
    <mergeCell ref="N380:N385"/>
    <mergeCell ref="BA374:BA379"/>
    <mergeCell ref="BS374:BS379"/>
    <mergeCell ref="BT374:BT379"/>
    <mergeCell ref="BU374:BU379"/>
    <mergeCell ref="BV374:BV379"/>
    <mergeCell ref="D380:D385"/>
    <mergeCell ref="E380:E385"/>
    <mergeCell ref="F380:F385"/>
    <mergeCell ref="G380:G385"/>
    <mergeCell ref="H380:H385"/>
    <mergeCell ref="AU374:AU379"/>
    <mergeCell ref="AV374:AV379"/>
    <mergeCell ref="AW374:AW379"/>
    <mergeCell ref="AX374:AX379"/>
    <mergeCell ref="AY374:AY379"/>
    <mergeCell ref="AZ374:AZ379"/>
    <mergeCell ref="Y374:Y379"/>
    <mergeCell ref="Z374:Z379"/>
    <mergeCell ref="AA374:AA379"/>
    <mergeCell ref="AR374:AR379"/>
    <mergeCell ref="AS374:AS379"/>
    <mergeCell ref="AT374:AT379"/>
    <mergeCell ref="S374:S379"/>
    <mergeCell ref="T374:T379"/>
    <mergeCell ref="U374:U379"/>
    <mergeCell ref="V374:V379"/>
    <mergeCell ref="BU380:BU385"/>
    <mergeCell ref="BV380:BV385"/>
    <mergeCell ref="D386:D391"/>
    <mergeCell ref="E386:E391"/>
    <mergeCell ref="F386:F391"/>
    <mergeCell ref="G386:G391"/>
    <mergeCell ref="H386:H391"/>
    <mergeCell ref="I386:I391"/>
    <mergeCell ref="J386:J391"/>
    <mergeCell ref="AW380:AW385"/>
    <mergeCell ref="AX380:AX385"/>
    <mergeCell ref="AY380:AY385"/>
    <mergeCell ref="AZ380:AZ385"/>
    <mergeCell ref="BA380:BA385"/>
    <mergeCell ref="BS380:BS385"/>
    <mergeCell ref="AA380:AA385"/>
    <mergeCell ref="AR380:AR385"/>
    <mergeCell ref="AS380:AS385"/>
    <mergeCell ref="AT380:AT385"/>
    <mergeCell ref="AU380:AU385"/>
    <mergeCell ref="AV380:AV385"/>
    <mergeCell ref="U380:U385"/>
    <mergeCell ref="V380:V385"/>
    <mergeCell ref="W380:W385"/>
    <mergeCell ref="X380:X385"/>
    <mergeCell ref="Y380:Y385"/>
    <mergeCell ref="Z380:Z385"/>
    <mergeCell ref="O380:O385"/>
    <mergeCell ref="P380:P385"/>
    <mergeCell ref="Q380:Q385"/>
    <mergeCell ref="R380:R385"/>
    <mergeCell ref="S380:S385"/>
    <mergeCell ref="Y386:Y391"/>
    <mergeCell ref="Z386:Z391"/>
    <mergeCell ref="AA386:AA391"/>
    <mergeCell ref="AR386:AR391"/>
    <mergeCell ref="Q386:Q391"/>
    <mergeCell ref="R386:R391"/>
    <mergeCell ref="S386:S391"/>
    <mergeCell ref="T386:T391"/>
    <mergeCell ref="U386:U391"/>
    <mergeCell ref="V386:V391"/>
    <mergeCell ref="K386:K391"/>
    <mergeCell ref="L386:L391"/>
    <mergeCell ref="M386:M391"/>
    <mergeCell ref="N386:N391"/>
    <mergeCell ref="O386:O391"/>
    <mergeCell ref="P386:P391"/>
    <mergeCell ref="BT380:BT385"/>
    <mergeCell ref="T380:T385"/>
    <mergeCell ref="W392:W397"/>
    <mergeCell ref="X392:X397"/>
    <mergeCell ref="M392:M397"/>
    <mergeCell ref="N392:N397"/>
    <mergeCell ref="O392:O397"/>
    <mergeCell ref="P392:P397"/>
    <mergeCell ref="Q392:Q397"/>
    <mergeCell ref="R392:R397"/>
    <mergeCell ref="BV386:BV391"/>
    <mergeCell ref="D392:D397"/>
    <mergeCell ref="E392:E397"/>
    <mergeCell ref="F392:F397"/>
    <mergeCell ref="G392:G397"/>
    <mergeCell ref="H392:H397"/>
    <mergeCell ref="I392:I397"/>
    <mergeCell ref="J392:J397"/>
    <mergeCell ref="K392:K397"/>
    <mergeCell ref="L392:L397"/>
    <mergeCell ref="AY386:AY391"/>
    <mergeCell ref="AZ386:AZ391"/>
    <mergeCell ref="BA386:BA391"/>
    <mergeCell ref="BS386:BS391"/>
    <mergeCell ref="BT386:BT391"/>
    <mergeCell ref="BU386:BU391"/>
    <mergeCell ref="AS386:AS391"/>
    <mergeCell ref="AT386:AT391"/>
    <mergeCell ref="AU386:AU391"/>
    <mergeCell ref="AV386:AV391"/>
    <mergeCell ref="AW386:AW391"/>
    <mergeCell ref="AX386:AX391"/>
    <mergeCell ref="W386:W391"/>
    <mergeCell ref="X386:X391"/>
    <mergeCell ref="I398:I403"/>
    <mergeCell ref="J398:J403"/>
    <mergeCell ref="K398:K403"/>
    <mergeCell ref="L398:L403"/>
    <mergeCell ref="M398:M403"/>
    <mergeCell ref="N398:N403"/>
    <mergeCell ref="BA392:BA397"/>
    <mergeCell ref="BS392:BS397"/>
    <mergeCell ref="BT392:BT397"/>
    <mergeCell ref="BU392:BU397"/>
    <mergeCell ref="BV392:BV397"/>
    <mergeCell ref="D398:D403"/>
    <mergeCell ref="E398:E403"/>
    <mergeCell ref="F398:F403"/>
    <mergeCell ref="G398:G403"/>
    <mergeCell ref="H398:H403"/>
    <mergeCell ref="AU392:AU397"/>
    <mergeCell ref="AV392:AV397"/>
    <mergeCell ref="AW392:AW397"/>
    <mergeCell ref="AX392:AX397"/>
    <mergeCell ref="AY392:AY397"/>
    <mergeCell ref="AZ392:AZ397"/>
    <mergeCell ref="Y392:Y397"/>
    <mergeCell ref="Z392:Z397"/>
    <mergeCell ref="AA392:AA397"/>
    <mergeCell ref="AR392:AR397"/>
    <mergeCell ref="AS392:AS397"/>
    <mergeCell ref="AT392:AT397"/>
    <mergeCell ref="S392:S397"/>
    <mergeCell ref="T392:T397"/>
    <mergeCell ref="U392:U397"/>
    <mergeCell ref="V392:V397"/>
    <mergeCell ref="BU398:BU403"/>
    <mergeCell ref="BV398:BV403"/>
    <mergeCell ref="D404:D409"/>
    <mergeCell ref="E404:E409"/>
    <mergeCell ref="F404:F409"/>
    <mergeCell ref="G404:G409"/>
    <mergeCell ref="H404:H409"/>
    <mergeCell ref="I404:I409"/>
    <mergeCell ref="J404:J409"/>
    <mergeCell ref="AW398:AW403"/>
    <mergeCell ref="AX398:AX403"/>
    <mergeCell ref="AY398:AY403"/>
    <mergeCell ref="AZ398:AZ403"/>
    <mergeCell ref="BA398:BA403"/>
    <mergeCell ref="BS398:BS403"/>
    <mergeCell ref="AA398:AA403"/>
    <mergeCell ref="AR398:AR403"/>
    <mergeCell ref="AS398:AS403"/>
    <mergeCell ref="AT398:AT403"/>
    <mergeCell ref="AU398:AU403"/>
    <mergeCell ref="AV398:AV403"/>
    <mergeCell ref="U398:U403"/>
    <mergeCell ref="V398:V403"/>
    <mergeCell ref="W398:W403"/>
    <mergeCell ref="X398:X403"/>
    <mergeCell ref="Y398:Y403"/>
    <mergeCell ref="Z398:Z403"/>
    <mergeCell ref="O398:O403"/>
    <mergeCell ref="P398:P403"/>
    <mergeCell ref="Q398:Q403"/>
    <mergeCell ref="R398:R403"/>
    <mergeCell ref="S398:S403"/>
    <mergeCell ref="Y404:Y409"/>
    <mergeCell ref="Z404:Z409"/>
    <mergeCell ref="AA404:AA409"/>
    <mergeCell ref="AR404:AR409"/>
    <mergeCell ref="Q404:Q409"/>
    <mergeCell ref="R404:R409"/>
    <mergeCell ref="S404:S409"/>
    <mergeCell ref="T404:T409"/>
    <mergeCell ref="U404:U409"/>
    <mergeCell ref="V404:V409"/>
    <mergeCell ref="K404:K409"/>
    <mergeCell ref="L404:L409"/>
    <mergeCell ref="M404:M409"/>
    <mergeCell ref="N404:N409"/>
    <mergeCell ref="O404:O409"/>
    <mergeCell ref="P404:P409"/>
    <mergeCell ref="BT398:BT403"/>
    <mergeCell ref="T398:T403"/>
    <mergeCell ref="W410:W415"/>
    <mergeCell ref="X410:X415"/>
    <mergeCell ref="M410:M415"/>
    <mergeCell ref="N410:N415"/>
    <mergeCell ref="O410:O415"/>
    <mergeCell ref="P410:P415"/>
    <mergeCell ref="Q410:Q415"/>
    <mergeCell ref="R410:R415"/>
    <mergeCell ref="BV404:BV409"/>
    <mergeCell ref="D410:D415"/>
    <mergeCell ref="E410:E415"/>
    <mergeCell ref="F410:F415"/>
    <mergeCell ref="G410:G415"/>
    <mergeCell ref="H410:H415"/>
    <mergeCell ref="I410:I415"/>
    <mergeCell ref="J410:J415"/>
    <mergeCell ref="K410:K415"/>
    <mergeCell ref="L410:L415"/>
    <mergeCell ref="AY404:AY409"/>
    <mergeCell ref="AZ404:AZ409"/>
    <mergeCell ref="BA404:BA409"/>
    <mergeCell ref="BS404:BS409"/>
    <mergeCell ref="BT404:BT409"/>
    <mergeCell ref="BU404:BU409"/>
    <mergeCell ref="AS404:AS409"/>
    <mergeCell ref="AT404:AT409"/>
    <mergeCell ref="AU404:AU409"/>
    <mergeCell ref="AV404:AV409"/>
    <mergeCell ref="AW404:AW409"/>
    <mergeCell ref="AX404:AX409"/>
    <mergeCell ref="W404:W409"/>
    <mergeCell ref="X404:X409"/>
    <mergeCell ref="I416:I421"/>
    <mergeCell ref="J416:J421"/>
    <mergeCell ref="K416:K421"/>
    <mergeCell ref="L416:L421"/>
    <mergeCell ref="M416:M421"/>
    <mergeCell ref="N416:N421"/>
    <mergeCell ref="BA410:BA415"/>
    <mergeCell ref="BS410:BS415"/>
    <mergeCell ref="BT410:BT415"/>
    <mergeCell ref="BU410:BU415"/>
    <mergeCell ref="BV410:BV415"/>
    <mergeCell ref="D416:D421"/>
    <mergeCell ref="E416:E421"/>
    <mergeCell ref="F416:F421"/>
    <mergeCell ref="G416:G421"/>
    <mergeCell ref="H416:H421"/>
    <mergeCell ref="AU410:AU415"/>
    <mergeCell ref="AV410:AV415"/>
    <mergeCell ref="AW410:AW415"/>
    <mergeCell ref="AX410:AX415"/>
    <mergeCell ref="AY410:AY415"/>
    <mergeCell ref="AZ410:AZ415"/>
    <mergeCell ref="Y410:Y415"/>
    <mergeCell ref="Z410:Z415"/>
    <mergeCell ref="AA410:AA415"/>
    <mergeCell ref="AR410:AR415"/>
    <mergeCell ref="AS410:AS415"/>
    <mergeCell ref="AT410:AT415"/>
    <mergeCell ref="S410:S415"/>
    <mergeCell ref="T410:T415"/>
    <mergeCell ref="U410:U415"/>
    <mergeCell ref="V410:V415"/>
    <mergeCell ref="BU416:BU421"/>
    <mergeCell ref="BV416:BV421"/>
    <mergeCell ref="D422:D427"/>
    <mergeCell ref="E422:E427"/>
    <mergeCell ref="F422:F427"/>
    <mergeCell ref="G422:G427"/>
    <mergeCell ref="H422:H427"/>
    <mergeCell ref="I422:I427"/>
    <mergeCell ref="J422:J427"/>
    <mergeCell ref="AW416:AW421"/>
    <mergeCell ref="AX416:AX421"/>
    <mergeCell ref="AY416:AY421"/>
    <mergeCell ref="AZ416:AZ421"/>
    <mergeCell ref="BA416:BA421"/>
    <mergeCell ref="BS416:BS421"/>
    <mergeCell ref="AA416:AA421"/>
    <mergeCell ref="AR416:AR421"/>
    <mergeCell ref="AS416:AS421"/>
    <mergeCell ref="AT416:AT421"/>
    <mergeCell ref="AU416:AU421"/>
    <mergeCell ref="AV416:AV421"/>
    <mergeCell ref="U416:U421"/>
    <mergeCell ref="V416:V421"/>
    <mergeCell ref="W416:W421"/>
    <mergeCell ref="X416:X421"/>
    <mergeCell ref="Y416:Y421"/>
    <mergeCell ref="Z416:Z421"/>
    <mergeCell ref="O416:O421"/>
    <mergeCell ref="P416:P421"/>
    <mergeCell ref="Q416:Q421"/>
    <mergeCell ref="R416:R421"/>
    <mergeCell ref="S416:S421"/>
    <mergeCell ref="Y422:Y427"/>
    <mergeCell ref="Z422:Z427"/>
    <mergeCell ref="AA422:AA427"/>
    <mergeCell ref="AR422:AR427"/>
    <mergeCell ref="Q422:Q427"/>
    <mergeCell ref="R422:R427"/>
    <mergeCell ref="S422:S427"/>
    <mergeCell ref="T422:T427"/>
    <mergeCell ref="U422:U427"/>
    <mergeCell ref="V422:V427"/>
    <mergeCell ref="K422:K427"/>
    <mergeCell ref="L422:L427"/>
    <mergeCell ref="M422:M427"/>
    <mergeCell ref="N422:N427"/>
    <mergeCell ref="O422:O427"/>
    <mergeCell ref="P422:P427"/>
    <mergeCell ref="BT416:BT421"/>
    <mergeCell ref="T416:T421"/>
    <mergeCell ref="T428:T433"/>
    <mergeCell ref="U428:U433"/>
    <mergeCell ref="J428:J433"/>
    <mergeCell ref="K428:K433"/>
    <mergeCell ref="L428:L433"/>
    <mergeCell ref="M428:M433"/>
    <mergeCell ref="N428:N433"/>
    <mergeCell ref="O428:O433"/>
    <mergeCell ref="BV422:BV427"/>
    <mergeCell ref="A428:A463"/>
    <mergeCell ref="B428:B463"/>
    <mergeCell ref="C428:C463"/>
    <mergeCell ref="D428:D433"/>
    <mergeCell ref="E428:E433"/>
    <mergeCell ref="F428:F433"/>
    <mergeCell ref="G428:G433"/>
    <mergeCell ref="H428:H433"/>
    <mergeCell ref="I428:I433"/>
    <mergeCell ref="AY422:AY427"/>
    <mergeCell ref="AZ422:AZ427"/>
    <mergeCell ref="BA422:BA427"/>
    <mergeCell ref="BS422:BS427"/>
    <mergeCell ref="BT422:BT427"/>
    <mergeCell ref="BU422:BU427"/>
    <mergeCell ref="AS422:AS427"/>
    <mergeCell ref="AT422:AT427"/>
    <mergeCell ref="AU422:AU427"/>
    <mergeCell ref="AV422:AV427"/>
    <mergeCell ref="AW422:AW427"/>
    <mergeCell ref="AX422:AX427"/>
    <mergeCell ref="W422:W427"/>
    <mergeCell ref="X422:X427"/>
    <mergeCell ref="BU428:BU433"/>
    <mergeCell ref="BV428:BV433"/>
    <mergeCell ref="D434:D439"/>
    <mergeCell ref="E434:E439"/>
    <mergeCell ref="F434:F439"/>
    <mergeCell ref="G434:G439"/>
    <mergeCell ref="H434:H439"/>
    <mergeCell ref="I434:I439"/>
    <mergeCell ref="J434:J439"/>
    <mergeCell ref="K434:K439"/>
    <mergeCell ref="AX428:AX433"/>
    <mergeCell ref="AY428:AY433"/>
    <mergeCell ref="AZ428:AZ433"/>
    <mergeCell ref="BA428:BA433"/>
    <mergeCell ref="BS428:BS433"/>
    <mergeCell ref="BT428:BT433"/>
    <mergeCell ref="AR428:AR433"/>
    <mergeCell ref="AS428:AS433"/>
    <mergeCell ref="AT428:AT433"/>
    <mergeCell ref="AU428:AU433"/>
    <mergeCell ref="AV428:AV433"/>
    <mergeCell ref="AW428:AW433"/>
    <mergeCell ref="V428:V433"/>
    <mergeCell ref="W428:W433"/>
    <mergeCell ref="X428:X433"/>
    <mergeCell ref="Y428:Y433"/>
    <mergeCell ref="Z428:Z433"/>
    <mergeCell ref="AA428:AA433"/>
    <mergeCell ref="P428:P433"/>
    <mergeCell ref="Q428:Q433"/>
    <mergeCell ref="R428:R433"/>
    <mergeCell ref="S428:S433"/>
    <mergeCell ref="BT434:BT439"/>
    <mergeCell ref="BU434:BU439"/>
    <mergeCell ref="BV434:BV439"/>
    <mergeCell ref="AT434:AT439"/>
    <mergeCell ref="AU434:AU439"/>
    <mergeCell ref="AV434:AV439"/>
    <mergeCell ref="AW434:AW439"/>
    <mergeCell ref="AX434:AX439"/>
    <mergeCell ref="AY434:AY439"/>
    <mergeCell ref="X434:X439"/>
    <mergeCell ref="Y434:Y439"/>
    <mergeCell ref="Z434:Z439"/>
    <mergeCell ref="AA434:AA439"/>
    <mergeCell ref="AR434:AR439"/>
    <mergeCell ref="AS434:AS439"/>
    <mergeCell ref="R434:R439"/>
    <mergeCell ref="S434:S439"/>
    <mergeCell ref="T434:T439"/>
    <mergeCell ref="U434:U439"/>
    <mergeCell ref="V434:V439"/>
    <mergeCell ref="W434:W439"/>
    <mergeCell ref="T440:T445"/>
    <mergeCell ref="U440:U445"/>
    <mergeCell ref="J440:J445"/>
    <mergeCell ref="K440:K445"/>
    <mergeCell ref="L440:L445"/>
    <mergeCell ref="M440:M445"/>
    <mergeCell ref="N440:N445"/>
    <mergeCell ref="O440:O445"/>
    <mergeCell ref="D440:D445"/>
    <mergeCell ref="E440:E445"/>
    <mergeCell ref="F440:F445"/>
    <mergeCell ref="G440:G445"/>
    <mergeCell ref="H440:H445"/>
    <mergeCell ref="I440:I445"/>
    <mergeCell ref="AZ434:AZ439"/>
    <mergeCell ref="BA434:BA439"/>
    <mergeCell ref="BS434:BS439"/>
    <mergeCell ref="L434:L439"/>
    <mergeCell ref="M434:M439"/>
    <mergeCell ref="N434:N439"/>
    <mergeCell ref="O434:O439"/>
    <mergeCell ref="P434:P439"/>
    <mergeCell ref="Q434:Q439"/>
    <mergeCell ref="BU440:BU445"/>
    <mergeCell ref="BV440:BV445"/>
    <mergeCell ref="D446:D451"/>
    <mergeCell ref="E446:E451"/>
    <mergeCell ref="F446:F451"/>
    <mergeCell ref="G446:G451"/>
    <mergeCell ref="H446:H451"/>
    <mergeCell ref="I446:I451"/>
    <mergeCell ref="J446:J451"/>
    <mergeCell ref="K446:K451"/>
    <mergeCell ref="AX440:AX445"/>
    <mergeCell ref="AY440:AY445"/>
    <mergeCell ref="AZ440:AZ445"/>
    <mergeCell ref="BA440:BA445"/>
    <mergeCell ref="BS440:BS445"/>
    <mergeCell ref="BT440:BT445"/>
    <mergeCell ref="AR440:AR445"/>
    <mergeCell ref="AS440:AS445"/>
    <mergeCell ref="AT440:AT445"/>
    <mergeCell ref="AU440:AU445"/>
    <mergeCell ref="AV440:AV445"/>
    <mergeCell ref="AW440:AW445"/>
    <mergeCell ref="V440:V445"/>
    <mergeCell ref="W440:W445"/>
    <mergeCell ref="X440:X445"/>
    <mergeCell ref="Y440:Y445"/>
    <mergeCell ref="Z440:Z445"/>
    <mergeCell ref="AA440:AA445"/>
    <mergeCell ref="P440:P445"/>
    <mergeCell ref="Q440:Q445"/>
    <mergeCell ref="R440:R445"/>
    <mergeCell ref="S440:S445"/>
    <mergeCell ref="BT446:BT451"/>
    <mergeCell ref="BU446:BU451"/>
    <mergeCell ref="BV446:BV451"/>
    <mergeCell ref="AT446:AT451"/>
    <mergeCell ref="AU446:AU451"/>
    <mergeCell ref="AV446:AV451"/>
    <mergeCell ref="AW446:AW451"/>
    <mergeCell ref="AX446:AX451"/>
    <mergeCell ref="AY446:AY451"/>
    <mergeCell ref="X446:X451"/>
    <mergeCell ref="Y446:Y451"/>
    <mergeCell ref="Z446:Z451"/>
    <mergeCell ref="AA446:AA451"/>
    <mergeCell ref="AR446:AR451"/>
    <mergeCell ref="AS446:AS451"/>
    <mergeCell ref="R446:R451"/>
    <mergeCell ref="S446:S451"/>
    <mergeCell ref="T446:T451"/>
    <mergeCell ref="U446:U451"/>
    <mergeCell ref="V446:V451"/>
    <mergeCell ref="W446:W451"/>
    <mergeCell ref="T452:T457"/>
    <mergeCell ref="U452:U457"/>
    <mergeCell ref="J452:J457"/>
    <mergeCell ref="K452:K457"/>
    <mergeCell ref="L452:L457"/>
    <mergeCell ref="M452:M457"/>
    <mergeCell ref="N452:N457"/>
    <mergeCell ref="O452:O457"/>
    <mergeCell ref="D452:D457"/>
    <mergeCell ref="E452:E457"/>
    <mergeCell ref="F452:F457"/>
    <mergeCell ref="G452:G457"/>
    <mergeCell ref="H452:H457"/>
    <mergeCell ref="I452:I457"/>
    <mergeCell ref="AZ446:AZ451"/>
    <mergeCell ref="BA446:BA451"/>
    <mergeCell ref="BS446:BS451"/>
    <mergeCell ref="L446:L451"/>
    <mergeCell ref="M446:M451"/>
    <mergeCell ref="N446:N451"/>
    <mergeCell ref="O446:O451"/>
    <mergeCell ref="P446:P451"/>
    <mergeCell ref="Q446:Q451"/>
    <mergeCell ref="BU452:BU457"/>
    <mergeCell ref="BV452:BV457"/>
    <mergeCell ref="D458:D463"/>
    <mergeCell ref="E458:E463"/>
    <mergeCell ref="F458:F463"/>
    <mergeCell ref="G458:G463"/>
    <mergeCell ref="H458:H463"/>
    <mergeCell ref="I458:I463"/>
    <mergeCell ref="J458:J463"/>
    <mergeCell ref="K458:K463"/>
    <mergeCell ref="AX452:AX457"/>
    <mergeCell ref="AY452:AY457"/>
    <mergeCell ref="AZ452:AZ457"/>
    <mergeCell ref="BA452:BA457"/>
    <mergeCell ref="BS452:BS457"/>
    <mergeCell ref="BT452:BT457"/>
    <mergeCell ref="AR452:AR457"/>
    <mergeCell ref="AS452:AS457"/>
    <mergeCell ref="AT452:AT457"/>
    <mergeCell ref="AU452:AU457"/>
    <mergeCell ref="AV452:AV457"/>
    <mergeCell ref="AW452:AW457"/>
    <mergeCell ref="V452:V457"/>
    <mergeCell ref="W452:W457"/>
    <mergeCell ref="X452:X457"/>
    <mergeCell ref="Y452:Y457"/>
    <mergeCell ref="Z452:Z457"/>
    <mergeCell ref="AA452:AA457"/>
    <mergeCell ref="P452:P457"/>
    <mergeCell ref="Q452:Q457"/>
    <mergeCell ref="R452:R457"/>
    <mergeCell ref="S452:S457"/>
    <mergeCell ref="BV458:BV463"/>
    <mergeCell ref="AT458:AT463"/>
    <mergeCell ref="AU458:AU463"/>
    <mergeCell ref="AV458:AV463"/>
    <mergeCell ref="AW458:AW463"/>
    <mergeCell ref="AX458:AX463"/>
    <mergeCell ref="AY458:AY463"/>
    <mergeCell ref="X458:X463"/>
    <mergeCell ref="Y458:Y463"/>
    <mergeCell ref="Z458:Z463"/>
    <mergeCell ref="AA458:AA463"/>
    <mergeCell ref="AR458:AR463"/>
    <mergeCell ref="AS458:AS463"/>
    <mergeCell ref="R458:R463"/>
    <mergeCell ref="S458:S463"/>
    <mergeCell ref="T458:T463"/>
    <mergeCell ref="U458:U463"/>
    <mergeCell ref="V458:V463"/>
    <mergeCell ref="W458:W463"/>
    <mergeCell ref="AZ458:AZ463"/>
    <mergeCell ref="BA458:BA463"/>
    <mergeCell ref="BS458:BS463"/>
    <mergeCell ref="BT458:BT463"/>
    <mergeCell ref="BU458:BU463"/>
    <mergeCell ref="L458:L463"/>
    <mergeCell ref="M458:M463"/>
    <mergeCell ref="N458:N463"/>
    <mergeCell ref="O458:O463"/>
    <mergeCell ref="P458:P463"/>
    <mergeCell ref="Q458:Q463"/>
    <mergeCell ref="BS464:BS469"/>
    <mergeCell ref="BT464:BT469"/>
    <mergeCell ref="BU464:BU469"/>
    <mergeCell ref="Z470:Z475"/>
    <mergeCell ref="O470:O475"/>
    <mergeCell ref="P470:P475"/>
    <mergeCell ref="Q470:Q475"/>
    <mergeCell ref="R470:R475"/>
    <mergeCell ref="S470:S475"/>
    <mergeCell ref="W464:W469"/>
    <mergeCell ref="X464:X469"/>
    <mergeCell ref="M464:M469"/>
    <mergeCell ref="N464:N469"/>
    <mergeCell ref="O464:O469"/>
    <mergeCell ref="P464:P469"/>
    <mergeCell ref="Q464:Q469"/>
    <mergeCell ref="W470:W475"/>
    <mergeCell ref="X470:X475"/>
    <mergeCell ref="Y470:Y475"/>
    <mergeCell ref="G464:G469"/>
    <mergeCell ref="H464:H469"/>
    <mergeCell ref="I464:I469"/>
    <mergeCell ref="J464:J469"/>
    <mergeCell ref="K464:K469"/>
    <mergeCell ref="L464:L469"/>
    <mergeCell ref="A464:A475"/>
    <mergeCell ref="B464:B475"/>
    <mergeCell ref="C464:C475"/>
    <mergeCell ref="D464:D469"/>
    <mergeCell ref="E464:E469"/>
    <mergeCell ref="F464:F469"/>
    <mergeCell ref="BA464:BA469"/>
    <mergeCell ref="R464:R469"/>
    <mergeCell ref="R476:R481"/>
    <mergeCell ref="S476:S481"/>
    <mergeCell ref="H476:H481"/>
    <mergeCell ref="I476:I481"/>
    <mergeCell ref="J476:J481"/>
    <mergeCell ref="K476:K481"/>
    <mergeCell ref="L476:L481"/>
    <mergeCell ref="M476:M481"/>
    <mergeCell ref="BV464:BV469"/>
    <mergeCell ref="D470:D475"/>
    <mergeCell ref="E470:E475"/>
    <mergeCell ref="F470:F475"/>
    <mergeCell ref="G470:G475"/>
    <mergeCell ref="H470:H475"/>
    <mergeCell ref="AU464:AU469"/>
    <mergeCell ref="AV464:AV469"/>
    <mergeCell ref="AW464:AW469"/>
    <mergeCell ref="AX464:AX469"/>
    <mergeCell ref="AY464:AY469"/>
    <mergeCell ref="AZ464:AZ469"/>
    <mergeCell ref="Y464:Y469"/>
    <mergeCell ref="Z464:Z469"/>
    <mergeCell ref="AA464:AA469"/>
    <mergeCell ref="AR464:AR469"/>
    <mergeCell ref="AS464:AS469"/>
    <mergeCell ref="AT464:AT469"/>
    <mergeCell ref="S464:S469"/>
    <mergeCell ref="T464:T469"/>
    <mergeCell ref="U464:U469"/>
    <mergeCell ref="V464:V469"/>
    <mergeCell ref="AU470:AU475"/>
    <mergeCell ref="AV470:AV475"/>
    <mergeCell ref="U470:U475"/>
    <mergeCell ref="V470:V475"/>
    <mergeCell ref="BS476:BS481"/>
    <mergeCell ref="BT476:BT481"/>
    <mergeCell ref="BU476:BU481"/>
    <mergeCell ref="BV476:BV481"/>
    <mergeCell ref="D482:D487"/>
    <mergeCell ref="E482:E487"/>
    <mergeCell ref="F482:F487"/>
    <mergeCell ref="G482:G487"/>
    <mergeCell ref="T470:T475"/>
    <mergeCell ref="I470:I475"/>
    <mergeCell ref="J470:J475"/>
    <mergeCell ref="K470:K475"/>
    <mergeCell ref="L470:L475"/>
    <mergeCell ref="M470:M475"/>
    <mergeCell ref="N470:N475"/>
    <mergeCell ref="N476:N481"/>
    <mergeCell ref="O476:O481"/>
    <mergeCell ref="P476:P481"/>
    <mergeCell ref="Q476:Q481"/>
    <mergeCell ref="AV482:AV487"/>
    <mergeCell ref="AW482:AW487"/>
    <mergeCell ref="V482:V487"/>
    <mergeCell ref="W482:W487"/>
    <mergeCell ref="X482:X487"/>
    <mergeCell ref="Y482:Y487"/>
    <mergeCell ref="Z482:Z487"/>
    <mergeCell ref="AA482:AA487"/>
    <mergeCell ref="BT470:BT475"/>
    <mergeCell ref="BU470:BU475"/>
    <mergeCell ref="BV470:BV475"/>
    <mergeCell ref="A476:A571"/>
    <mergeCell ref="B476:B571"/>
    <mergeCell ref="C476:C571"/>
    <mergeCell ref="D476:D481"/>
    <mergeCell ref="E476:E481"/>
    <mergeCell ref="F476:F481"/>
    <mergeCell ref="G476:G481"/>
    <mergeCell ref="AW470:AW475"/>
    <mergeCell ref="AX470:AX475"/>
    <mergeCell ref="AY470:AY475"/>
    <mergeCell ref="AZ470:AZ475"/>
    <mergeCell ref="BA470:BA475"/>
    <mergeCell ref="BS470:BS475"/>
    <mergeCell ref="AA470:AA475"/>
    <mergeCell ref="AR470:AR475"/>
    <mergeCell ref="AS470:AS475"/>
    <mergeCell ref="AT470:AT475"/>
    <mergeCell ref="AV476:AV481"/>
    <mergeCell ref="AW476:AW481"/>
    <mergeCell ref="AX476:AX481"/>
    <mergeCell ref="AY476:AY481"/>
    <mergeCell ref="AZ476:AZ481"/>
    <mergeCell ref="BA476:BA481"/>
    <mergeCell ref="Z476:Z481"/>
    <mergeCell ref="AA476:AA481"/>
    <mergeCell ref="AR476:AR481"/>
    <mergeCell ref="AS476:AS481"/>
    <mergeCell ref="AT476:AT481"/>
    <mergeCell ref="AU476:AU481"/>
    <mergeCell ref="T476:T481"/>
    <mergeCell ref="U476:U481"/>
    <mergeCell ref="V476:V481"/>
    <mergeCell ref="W476:W481"/>
    <mergeCell ref="X476:X481"/>
    <mergeCell ref="Y476:Y481"/>
    <mergeCell ref="Q482:Q487"/>
    <mergeCell ref="R482:R487"/>
    <mergeCell ref="S482:S487"/>
    <mergeCell ref="T482:T487"/>
    <mergeCell ref="U482:U487"/>
    <mergeCell ref="J482:J487"/>
    <mergeCell ref="K482:K487"/>
    <mergeCell ref="L482:L487"/>
    <mergeCell ref="M482:M487"/>
    <mergeCell ref="N482:N487"/>
    <mergeCell ref="O482:O487"/>
    <mergeCell ref="R488:R493"/>
    <mergeCell ref="S488:S493"/>
    <mergeCell ref="T488:T493"/>
    <mergeCell ref="U488:U493"/>
    <mergeCell ref="V488:V493"/>
    <mergeCell ref="H482:H487"/>
    <mergeCell ref="I482:I487"/>
    <mergeCell ref="L488:L493"/>
    <mergeCell ref="M488:M493"/>
    <mergeCell ref="N488:N493"/>
    <mergeCell ref="O488:O493"/>
    <mergeCell ref="P488:P493"/>
    <mergeCell ref="Q488:Q493"/>
    <mergeCell ref="BU482:BU487"/>
    <mergeCell ref="BV482:BV487"/>
    <mergeCell ref="D488:D493"/>
    <mergeCell ref="E488:E493"/>
    <mergeCell ref="F488:F493"/>
    <mergeCell ref="G488:G493"/>
    <mergeCell ref="H488:H493"/>
    <mergeCell ref="I488:I493"/>
    <mergeCell ref="J488:J493"/>
    <mergeCell ref="K488:K493"/>
    <mergeCell ref="AX482:AX487"/>
    <mergeCell ref="AY482:AY487"/>
    <mergeCell ref="AZ482:AZ487"/>
    <mergeCell ref="BA482:BA487"/>
    <mergeCell ref="BS482:BS487"/>
    <mergeCell ref="BT482:BT487"/>
    <mergeCell ref="AR482:AR487"/>
    <mergeCell ref="AS482:AS487"/>
    <mergeCell ref="AT482:AT487"/>
    <mergeCell ref="AU482:AU487"/>
    <mergeCell ref="AZ488:AZ493"/>
    <mergeCell ref="BA488:BA493"/>
    <mergeCell ref="BS488:BS493"/>
    <mergeCell ref="BT488:BT493"/>
    <mergeCell ref="BU488:BU493"/>
    <mergeCell ref="P482:P487"/>
    <mergeCell ref="BV488:BV493"/>
    <mergeCell ref="AT488:AT493"/>
    <mergeCell ref="AU488:AU493"/>
    <mergeCell ref="AV488:AV493"/>
    <mergeCell ref="AW488:AW493"/>
    <mergeCell ref="AX488:AX493"/>
    <mergeCell ref="AY488:AY493"/>
    <mergeCell ref="X488:X493"/>
    <mergeCell ref="Y488:Y493"/>
    <mergeCell ref="Z488:Z493"/>
    <mergeCell ref="AA488:AA493"/>
    <mergeCell ref="AR488:AR493"/>
    <mergeCell ref="AS488:AS493"/>
    <mergeCell ref="P494:P499"/>
    <mergeCell ref="Q494:Q499"/>
    <mergeCell ref="R494:R499"/>
    <mergeCell ref="S494:S499"/>
    <mergeCell ref="T494:T499"/>
    <mergeCell ref="U494:U499"/>
    <mergeCell ref="BV494:BV499"/>
    <mergeCell ref="AS494:AS499"/>
    <mergeCell ref="AT494:AT499"/>
    <mergeCell ref="AU494:AU499"/>
    <mergeCell ref="AV494:AV499"/>
    <mergeCell ref="AW494:AW499"/>
    <mergeCell ref="V494:V499"/>
    <mergeCell ref="W494:W499"/>
    <mergeCell ref="X494:X499"/>
    <mergeCell ref="Y494:Y499"/>
    <mergeCell ref="Z494:Z499"/>
    <mergeCell ref="AA494:AA499"/>
    <mergeCell ref="W488:W493"/>
    <mergeCell ref="J494:J499"/>
    <mergeCell ref="K494:K499"/>
    <mergeCell ref="L494:L499"/>
    <mergeCell ref="M494:M499"/>
    <mergeCell ref="N494:N499"/>
    <mergeCell ref="O494:O499"/>
    <mergeCell ref="D494:D499"/>
    <mergeCell ref="E494:E499"/>
    <mergeCell ref="F494:F499"/>
    <mergeCell ref="G494:G499"/>
    <mergeCell ref="H494:H499"/>
    <mergeCell ref="I494:I499"/>
    <mergeCell ref="N500:N505"/>
    <mergeCell ref="O500:O505"/>
    <mergeCell ref="P500:P505"/>
    <mergeCell ref="Q500:Q505"/>
    <mergeCell ref="BU494:BU499"/>
    <mergeCell ref="D500:D505"/>
    <mergeCell ref="E500:E505"/>
    <mergeCell ref="F500:F505"/>
    <mergeCell ref="G500:G505"/>
    <mergeCell ref="H500:H505"/>
    <mergeCell ref="I500:I505"/>
    <mergeCell ref="J500:J505"/>
    <mergeCell ref="K500:K505"/>
    <mergeCell ref="AX494:AX499"/>
    <mergeCell ref="AY494:AY499"/>
    <mergeCell ref="AZ494:AZ499"/>
    <mergeCell ref="BA494:BA499"/>
    <mergeCell ref="BS494:BS499"/>
    <mergeCell ref="BT494:BT499"/>
    <mergeCell ref="AR494:AR499"/>
    <mergeCell ref="D506:D511"/>
    <mergeCell ref="E506:E511"/>
    <mergeCell ref="F506:F511"/>
    <mergeCell ref="G506:G511"/>
    <mergeCell ref="H506:H511"/>
    <mergeCell ref="I506:I511"/>
    <mergeCell ref="AZ500:AZ505"/>
    <mergeCell ref="BA500:BA505"/>
    <mergeCell ref="BS500:BS505"/>
    <mergeCell ref="BT500:BT505"/>
    <mergeCell ref="BU500:BU505"/>
    <mergeCell ref="BV500:BV505"/>
    <mergeCell ref="AT500:AT505"/>
    <mergeCell ref="AU500:AU505"/>
    <mergeCell ref="AV500:AV505"/>
    <mergeCell ref="AW500:AW505"/>
    <mergeCell ref="AX500:AX505"/>
    <mergeCell ref="AY500:AY505"/>
    <mergeCell ref="X500:X505"/>
    <mergeCell ref="Y500:Y505"/>
    <mergeCell ref="Z500:Z505"/>
    <mergeCell ref="AA500:AA505"/>
    <mergeCell ref="AR500:AR505"/>
    <mergeCell ref="AS500:AS505"/>
    <mergeCell ref="R500:R505"/>
    <mergeCell ref="S500:S505"/>
    <mergeCell ref="T500:T505"/>
    <mergeCell ref="U500:U505"/>
    <mergeCell ref="V500:V505"/>
    <mergeCell ref="W500:W505"/>
    <mergeCell ref="L500:L505"/>
    <mergeCell ref="M500:M505"/>
    <mergeCell ref="AV506:AV511"/>
    <mergeCell ref="AW506:AW511"/>
    <mergeCell ref="V506:V511"/>
    <mergeCell ref="W506:W511"/>
    <mergeCell ref="X506:X511"/>
    <mergeCell ref="Y506:Y511"/>
    <mergeCell ref="Z506:Z511"/>
    <mergeCell ref="AA506:AA511"/>
    <mergeCell ref="P506:P511"/>
    <mergeCell ref="Q506:Q511"/>
    <mergeCell ref="R506:R511"/>
    <mergeCell ref="S506:S511"/>
    <mergeCell ref="T506:T511"/>
    <mergeCell ref="U506:U511"/>
    <mergeCell ref="J506:J511"/>
    <mergeCell ref="K506:K511"/>
    <mergeCell ref="L506:L511"/>
    <mergeCell ref="M506:M511"/>
    <mergeCell ref="N506:N511"/>
    <mergeCell ref="O506:O511"/>
    <mergeCell ref="R512:R517"/>
    <mergeCell ref="S512:S517"/>
    <mergeCell ref="T512:T517"/>
    <mergeCell ref="U512:U517"/>
    <mergeCell ref="V512:V517"/>
    <mergeCell ref="W512:W517"/>
    <mergeCell ref="L512:L517"/>
    <mergeCell ref="M512:M517"/>
    <mergeCell ref="N512:N517"/>
    <mergeCell ref="O512:O517"/>
    <mergeCell ref="P512:P517"/>
    <mergeCell ref="Q512:Q517"/>
    <mergeCell ref="BU506:BU511"/>
    <mergeCell ref="BV506:BV511"/>
    <mergeCell ref="D512:D517"/>
    <mergeCell ref="E512:E517"/>
    <mergeCell ref="F512:F517"/>
    <mergeCell ref="G512:G517"/>
    <mergeCell ref="H512:H517"/>
    <mergeCell ref="I512:I517"/>
    <mergeCell ref="J512:J517"/>
    <mergeCell ref="K512:K517"/>
    <mergeCell ref="AX506:AX511"/>
    <mergeCell ref="AY506:AY511"/>
    <mergeCell ref="AZ506:AZ511"/>
    <mergeCell ref="BA506:BA511"/>
    <mergeCell ref="BS506:BS511"/>
    <mergeCell ref="BT506:BT511"/>
    <mergeCell ref="AR506:AR511"/>
    <mergeCell ref="AS506:AS511"/>
    <mergeCell ref="AT506:AT511"/>
    <mergeCell ref="AU506:AU511"/>
    <mergeCell ref="AZ512:AZ517"/>
    <mergeCell ref="BA512:BA517"/>
    <mergeCell ref="BS512:BS517"/>
    <mergeCell ref="BT512:BT517"/>
    <mergeCell ref="BU512:BU517"/>
    <mergeCell ref="BV512:BV517"/>
    <mergeCell ref="AT512:AT517"/>
    <mergeCell ref="AU512:AU517"/>
    <mergeCell ref="AV512:AV517"/>
    <mergeCell ref="AW512:AW517"/>
    <mergeCell ref="AX512:AX517"/>
    <mergeCell ref="AY512:AY517"/>
    <mergeCell ref="X512:X517"/>
    <mergeCell ref="Y512:Y517"/>
    <mergeCell ref="Z512:Z517"/>
    <mergeCell ref="AA512:AA517"/>
    <mergeCell ref="AR512:AR517"/>
    <mergeCell ref="AS512:AS517"/>
    <mergeCell ref="P518:P523"/>
    <mergeCell ref="Q518:Q523"/>
    <mergeCell ref="R518:R523"/>
    <mergeCell ref="S518:S523"/>
    <mergeCell ref="T518:T523"/>
    <mergeCell ref="U518:U523"/>
    <mergeCell ref="J518:J523"/>
    <mergeCell ref="K518:K523"/>
    <mergeCell ref="L518:L523"/>
    <mergeCell ref="M518:M523"/>
    <mergeCell ref="N518:N523"/>
    <mergeCell ref="O518:O523"/>
    <mergeCell ref="D518:D523"/>
    <mergeCell ref="E518:E523"/>
    <mergeCell ref="F518:F523"/>
    <mergeCell ref="G518:G523"/>
    <mergeCell ref="H518:H523"/>
    <mergeCell ref="I518:I523"/>
    <mergeCell ref="N524:N529"/>
    <mergeCell ref="O524:O529"/>
    <mergeCell ref="P524:P529"/>
    <mergeCell ref="Q524:Q529"/>
    <mergeCell ref="BU518:BU523"/>
    <mergeCell ref="BV518:BV523"/>
    <mergeCell ref="D524:D529"/>
    <mergeCell ref="E524:E529"/>
    <mergeCell ref="F524:F529"/>
    <mergeCell ref="G524:G529"/>
    <mergeCell ref="H524:H529"/>
    <mergeCell ref="I524:I529"/>
    <mergeCell ref="J524:J529"/>
    <mergeCell ref="K524:K529"/>
    <mergeCell ref="AX518:AX523"/>
    <mergeCell ref="AY518:AY523"/>
    <mergeCell ref="AZ518:AZ523"/>
    <mergeCell ref="BA518:BA523"/>
    <mergeCell ref="BS518:BS523"/>
    <mergeCell ref="BT518:BT523"/>
    <mergeCell ref="AR518:AR523"/>
    <mergeCell ref="AS518:AS523"/>
    <mergeCell ref="AT518:AT523"/>
    <mergeCell ref="AU518:AU523"/>
    <mergeCell ref="AV518:AV523"/>
    <mergeCell ref="AW518:AW523"/>
    <mergeCell ref="V518:V523"/>
    <mergeCell ref="W518:W523"/>
    <mergeCell ref="X518:X523"/>
    <mergeCell ref="Y518:Y523"/>
    <mergeCell ref="Z518:Z523"/>
    <mergeCell ref="AA518:AA523"/>
    <mergeCell ref="D530:D535"/>
    <mergeCell ref="E530:E535"/>
    <mergeCell ref="F530:F535"/>
    <mergeCell ref="G530:G535"/>
    <mergeCell ref="H530:H535"/>
    <mergeCell ref="I530:I535"/>
    <mergeCell ref="AZ524:AZ529"/>
    <mergeCell ref="BA524:BA529"/>
    <mergeCell ref="BS524:BS529"/>
    <mergeCell ref="BT524:BT529"/>
    <mergeCell ref="BU524:BU529"/>
    <mergeCell ref="BV524:BV529"/>
    <mergeCell ref="AT524:AT529"/>
    <mergeCell ref="AU524:AU529"/>
    <mergeCell ref="AV524:AV529"/>
    <mergeCell ref="AW524:AW529"/>
    <mergeCell ref="AX524:AX529"/>
    <mergeCell ref="AY524:AY529"/>
    <mergeCell ref="X524:X529"/>
    <mergeCell ref="Y524:Y529"/>
    <mergeCell ref="Z524:Z529"/>
    <mergeCell ref="AA524:AA529"/>
    <mergeCell ref="AR524:AR529"/>
    <mergeCell ref="AS524:AS529"/>
    <mergeCell ref="R524:R529"/>
    <mergeCell ref="S524:S529"/>
    <mergeCell ref="T524:T529"/>
    <mergeCell ref="U524:U529"/>
    <mergeCell ref="V524:V529"/>
    <mergeCell ref="W524:W529"/>
    <mergeCell ref="L524:L529"/>
    <mergeCell ref="M524:M529"/>
    <mergeCell ref="AV530:AV535"/>
    <mergeCell ref="AW530:AW535"/>
    <mergeCell ref="V530:V535"/>
    <mergeCell ref="W530:W535"/>
    <mergeCell ref="X530:X535"/>
    <mergeCell ref="Y530:Y535"/>
    <mergeCell ref="Z530:Z535"/>
    <mergeCell ref="AA530:AA535"/>
    <mergeCell ref="P530:P535"/>
    <mergeCell ref="Q530:Q535"/>
    <mergeCell ref="R530:R535"/>
    <mergeCell ref="S530:S535"/>
    <mergeCell ref="T530:T535"/>
    <mergeCell ref="U530:U535"/>
    <mergeCell ref="J530:J535"/>
    <mergeCell ref="K530:K535"/>
    <mergeCell ref="L530:L535"/>
    <mergeCell ref="M530:M535"/>
    <mergeCell ref="N530:N535"/>
    <mergeCell ref="O530:O535"/>
    <mergeCell ref="R536:R541"/>
    <mergeCell ref="S536:S541"/>
    <mergeCell ref="T536:T541"/>
    <mergeCell ref="U536:U541"/>
    <mergeCell ref="V536:V541"/>
    <mergeCell ref="W536:W541"/>
    <mergeCell ref="L536:L541"/>
    <mergeCell ref="M536:M541"/>
    <mergeCell ref="N536:N541"/>
    <mergeCell ref="O536:O541"/>
    <mergeCell ref="P536:P541"/>
    <mergeCell ref="Q536:Q541"/>
    <mergeCell ref="BU530:BU535"/>
    <mergeCell ref="BV530:BV535"/>
    <mergeCell ref="D536:D541"/>
    <mergeCell ref="E536:E541"/>
    <mergeCell ref="F536:F541"/>
    <mergeCell ref="G536:G541"/>
    <mergeCell ref="H536:H541"/>
    <mergeCell ref="I536:I541"/>
    <mergeCell ref="J536:J541"/>
    <mergeCell ref="K536:K541"/>
    <mergeCell ref="AX530:AX535"/>
    <mergeCell ref="AY530:AY535"/>
    <mergeCell ref="AZ530:AZ535"/>
    <mergeCell ref="BA530:BA535"/>
    <mergeCell ref="BS530:BS535"/>
    <mergeCell ref="BT530:BT535"/>
    <mergeCell ref="AR530:AR535"/>
    <mergeCell ref="AS530:AS535"/>
    <mergeCell ref="AT530:AT535"/>
    <mergeCell ref="AU530:AU535"/>
    <mergeCell ref="AZ536:AZ541"/>
    <mergeCell ref="BA536:BA541"/>
    <mergeCell ref="BS536:BS541"/>
    <mergeCell ref="BT536:BT541"/>
    <mergeCell ref="BU536:BU541"/>
    <mergeCell ref="BV536:BV541"/>
    <mergeCell ref="AT536:AT541"/>
    <mergeCell ref="AU536:AU541"/>
    <mergeCell ref="AV536:AV541"/>
    <mergeCell ref="AW536:AW541"/>
    <mergeCell ref="AX536:AX541"/>
    <mergeCell ref="AY536:AY541"/>
    <mergeCell ref="X536:X541"/>
    <mergeCell ref="Y536:Y541"/>
    <mergeCell ref="Z536:Z541"/>
    <mergeCell ref="AA536:AA541"/>
    <mergeCell ref="AR536:AR541"/>
    <mergeCell ref="AS536:AS541"/>
    <mergeCell ref="P542:P547"/>
    <mergeCell ref="Q542:Q547"/>
    <mergeCell ref="R542:R547"/>
    <mergeCell ref="S542:S547"/>
    <mergeCell ref="T542:T547"/>
    <mergeCell ref="U542:U547"/>
    <mergeCell ref="J542:J547"/>
    <mergeCell ref="K542:K547"/>
    <mergeCell ref="L542:L547"/>
    <mergeCell ref="M542:M547"/>
    <mergeCell ref="N542:N547"/>
    <mergeCell ref="O542:O547"/>
    <mergeCell ref="D542:D547"/>
    <mergeCell ref="E542:E547"/>
    <mergeCell ref="F542:F547"/>
    <mergeCell ref="G542:G547"/>
    <mergeCell ref="H542:H547"/>
    <mergeCell ref="I542:I547"/>
    <mergeCell ref="N548:N553"/>
    <mergeCell ref="O548:O553"/>
    <mergeCell ref="P548:P553"/>
    <mergeCell ref="Q548:Q553"/>
    <mergeCell ref="BU542:BU547"/>
    <mergeCell ref="BV542:BV547"/>
    <mergeCell ref="D548:D553"/>
    <mergeCell ref="E548:E553"/>
    <mergeCell ref="F548:F553"/>
    <mergeCell ref="G548:G553"/>
    <mergeCell ref="H548:H553"/>
    <mergeCell ref="I548:I553"/>
    <mergeCell ref="J548:J553"/>
    <mergeCell ref="K548:K553"/>
    <mergeCell ref="AX542:AX547"/>
    <mergeCell ref="AY542:AY547"/>
    <mergeCell ref="AZ542:AZ547"/>
    <mergeCell ref="BA542:BA547"/>
    <mergeCell ref="BS542:BS547"/>
    <mergeCell ref="BT542:BT547"/>
    <mergeCell ref="AR542:AR547"/>
    <mergeCell ref="AS542:AS547"/>
    <mergeCell ref="AT542:AT547"/>
    <mergeCell ref="AU542:AU547"/>
    <mergeCell ref="AV542:AV547"/>
    <mergeCell ref="AW542:AW547"/>
    <mergeCell ref="V542:V547"/>
    <mergeCell ref="W542:W547"/>
    <mergeCell ref="X542:X547"/>
    <mergeCell ref="Y542:Y547"/>
    <mergeCell ref="Z542:Z547"/>
    <mergeCell ref="AA542:AA547"/>
    <mergeCell ref="D554:D559"/>
    <mergeCell ref="E554:E559"/>
    <mergeCell ref="F554:F559"/>
    <mergeCell ref="G554:G559"/>
    <mergeCell ref="H554:H559"/>
    <mergeCell ref="I554:I559"/>
    <mergeCell ref="AZ548:AZ553"/>
    <mergeCell ref="BA548:BA553"/>
    <mergeCell ref="BS548:BS553"/>
    <mergeCell ref="BT548:BT553"/>
    <mergeCell ref="BU548:BU553"/>
    <mergeCell ref="BV548:BV553"/>
    <mergeCell ref="AT548:AT553"/>
    <mergeCell ref="AU548:AU553"/>
    <mergeCell ref="AV548:AV553"/>
    <mergeCell ref="AW548:AW553"/>
    <mergeCell ref="AX548:AX553"/>
    <mergeCell ref="AY548:AY553"/>
    <mergeCell ref="X548:X553"/>
    <mergeCell ref="Y548:Y553"/>
    <mergeCell ref="Z548:Z553"/>
    <mergeCell ref="AA548:AA553"/>
    <mergeCell ref="AR548:AR553"/>
    <mergeCell ref="AS548:AS553"/>
    <mergeCell ref="R548:R553"/>
    <mergeCell ref="S548:S553"/>
    <mergeCell ref="T548:T553"/>
    <mergeCell ref="U548:U553"/>
    <mergeCell ref="V548:V553"/>
    <mergeCell ref="W548:W553"/>
    <mergeCell ref="L548:L553"/>
    <mergeCell ref="M548:M553"/>
    <mergeCell ref="AV554:AV559"/>
    <mergeCell ref="AW554:AW559"/>
    <mergeCell ref="V554:V559"/>
    <mergeCell ref="W554:W559"/>
    <mergeCell ref="X554:X559"/>
    <mergeCell ref="Y554:Y559"/>
    <mergeCell ref="Z554:Z559"/>
    <mergeCell ref="AA554:AA559"/>
    <mergeCell ref="P554:P559"/>
    <mergeCell ref="Q554:Q559"/>
    <mergeCell ref="R554:R559"/>
    <mergeCell ref="S554:S559"/>
    <mergeCell ref="T554:T559"/>
    <mergeCell ref="U554:U559"/>
    <mergeCell ref="J554:J559"/>
    <mergeCell ref="K554:K559"/>
    <mergeCell ref="L554:L559"/>
    <mergeCell ref="M554:M559"/>
    <mergeCell ref="N554:N559"/>
    <mergeCell ref="O554:O559"/>
    <mergeCell ref="R560:R565"/>
    <mergeCell ref="S560:S565"/>
    <mergeCell ref="T560:T565"/>
    <mergeCell ref="U560:U565"/>
    <mergeCell ref="V560:V565"/>
    <mergeCell ref="W560:W565"/>
    <mergeCell ref="L560:L565"/>
    <mergeCell ref="M560:M565"/>
    <mergeCell ref="N560:N565"/>
    <mergeCell ref="O560:O565"/>
    <mergeCell ref="P560:P565"/>
    <mergeCell ref="Q560:Q565"/>
    <mergeCell ref="BU554:BU559"/>
    <mergeCell ref="BV554:BV559"/>
    <mergeCell ref="D560:D565"/>
    <mergeCell ref="E560:E565"/>
    <mergeCell ref="F560:F565"/>
    <mergeCell ref="G560:G565"/>
    <mergeCell ref="H560:H565"/>
    <mergeCell ref="I560:I565"/>
    <mergeCell ref="J560:J565"/>
    <mergeCell ref="K560:K565"/>
    <mergeCell ref="AX554:AX559"/>
    <mergeCell ref="AY554:AY559"/>
    <mergeCell ref="AZ554:AZ559"/>
    <mergeCell ref="BA554:BA559"/>
    <mergeCell ref="BS554:BS559"/>
    <mergeCell ref="BT554:BT559"/>
    <mergeCell ref="AR554:AR559"/>
    <mergeCell ref="AS554:AS559"/>
    <mergeCell ref="AT554:AT559"/>
    <mergeCell ref="AU554:AU559"/>
    <mergeCell ref="AZ560:AZ565"/>
    <mergeCell ref="BA560:BA565"/>
    <mergeCell ref="BS560:BS565"/>
    <mergeCell ref="BT560:BT565"/>
    <mergeCell ref="BU560:BU565"/>
    <mergeCell ref="BV560:BV565"/>
    <mergeCell ref="AT560:AT565"/>
    <mergeCell ref="AU560:AU565"/>
    <mergeCell ref="AV560:AV565"/>
    <mergeCell ref="AW560:AW565"/>
    <mergeCell ref="AX560:AX565"/>
    <mergeCell ref="AY560:AY565"/>
    <mergeCell ref="X560:X565"/>
    <mergeCell ref="Y560:Y565"/>
    <mergeCell ref="Z560:Z565"/>
    <mergeCell ref="AA560:AA565"/>
    <mergeCell ref="AR560:AR565"/>
    <mergeCell ref="AS560:AS565"/>
    <mergeCell ref="Z566:Z571"/>
    <mergeCell ref="AA566:AA571"/>
    <mergeCell ref="P566:P571"/>
    <mergeCell ref="Q566:Q571"/>
    <mergeCell ref="R566:R571"/>
    <mergeCell ref="S566:S571"/>
    <mergeCell ref="T566:T571"/>
    <mergeCell ref="U566:U571"/>
    <mergeCell ref="J566:J571"/>
    <mergeCell ref="K566:K571"/>
    <mergeCell ref="L566:L571"/>
    <mergeCell ref="M566:M571"/>
    <mergeCell ref="N566:N571"/>
    <mergeCell ref="O566:O571"/>
    <mergeCell ref="D566:D571"/>
    <mergeCell ref="E566:E571"/>
    <mergeCell ref="F566:F571"/>
    <mergeCell ref="G566:G571"/>
    <mergeCell ref="H566:H571"/>
    <mergeCell ref="I566:I571"/>
    <mergeCell ref="I572:I577"/>
    <mergeCell ref="J572:J577"/>
    <mergeCell ref="K572:K577"/>
    <mergeCell ref="L572:L577"/>
    <mergeCell ref="M572:M577"/>
    <mergeCell ref="N572:N577"/>
    <mergeCell ref="BU566:BU571"/>
    <mergeCell ref="BV566:BV571"/>
    <mergeCell ref="A572:A619"/>
    <mergeCell ref="B572:B619"/>
    <mergeCell ref="C572:C619"/>
    <mergeCell ref="D572:D577"/>
    <mergeCell ref="E572:E577"/>
    <mergeCell ref="F572:F577"/>
    <mergeCell ref="G572:G577"/>
    <mergeCell ref="H572:H577"/>
    <mergeCell ref="AX566:AX571"/>
    <mergeCell ref="AY566:AY571"/>
    <mergeCell ref="AZ566:AZ571"/>
    <mergeCell ref="BA566:BA571"/>
    <mergeCell ref="BS566:BS571"/>
    <mergeCell ref="BT566:BT571"/>
    <mergeCell ref="AR566:AR571"/>
    <mergeCell ref="AS566:AS571"/>
    <mergeCell ref="AT566:AT571"/>
    <mergeCell ref="AU566:AU571"/>
    <mergeCell ref="AV566:AV571"/>
    <mergeCell ref="AW566:AW571"/>
    <mergeCell ref="V566:V571"/>
    <mergeCell ref="W566:W571"/>
    <mergeCell ref="X566:X571"/>
    <mergeCell ref="Y566:Y571"/>
    <mergeCell ref="BU572:BU577"/>
    <mergeCell ref="BV572:BV577"/>
    <mergeCell ref="D578:D583"/>
    <mergeCell ref="E578:E583"/>
    <mergeCell ref="F578:F583"/>
    <mergeCell ref="G578:G583"/>
    <mergeCell ref="H578:H583"/>
    <mergeCell ref="I578:I583"/>
    <mergeCell ref="J578:J583"/>
    <mergeCell ref="AW572:AW577"/>
    <mergeCell ref="AX572:AX577"/>
    <mergeCell ref="AY572:AY577"/>
    <mergeCell ref="AZ572:AZ577"/>
    <mergeCell ref="BA572:BA577"/>
    <mergeCell ref="BS572:BS577"/>
    <mergeCell ref="AA572:AA577"/>
    <mergeCell ref="AR572:AR577"/>
    <mergeCell ref="AS572:AS577"/>
    <mergeCell ref="AT572:AT577"/>
    <mergeCell ref="AU572:AU577"/>
    <mergeCell ref="AV572:AV577"/>
    <mergeCell ref="U572:U577"/>
    <mergeCell ref="V572:V577"/>
    <mergeCell ref="W572:W577"/>
    <mergeCell ref="X572:X577"/>
    <mergeCell ref="Y572:Y577"/>
    <mergeCell ref="Z572:Z577"/>
    <mergeCell ref="O572:O577"/>
    <mergeCell ref="P572:P577"/>
    <mergeCell ref="Q572:Q577"/>
    <mergeCell ref="R572:R577"/>
    <mergeCell ref="S572:S577"/>
    <mergeCell ref="Y578:Y583"/>
    <mergeCell ref="Z578:Z583"/>
    <mergeCell ref="AA578:AA583"/>
    <mergeCell ref="AR578:AR583"/>
    <mergeCell ref="Q578:Q583"/>
    <mergeCell ref="R578:R583"/>
    <mergeCell ref="S578:S583"/>
    <mergeCell ref="T578:T583"/>
    <mergeCell ref="U578:U583"/>
    <mergeCell ref="V578:V583"/>
    <mergeCell ref="K578:K583"/>
    <mergeCell ref="L578:L583"/>
    <mergeCell ref="M578:M583"/>
    <mergeCell ref="N578:N583"/>
    <mergeCell ref="O578:O583"/>
    <mergeCell ref="P578:P583"/>
    <mergeCell ref="BT572:BT577"/>
    <mergeCell ref="T572:T577"/>
    <mergeCell ref="W584:W589"/>
    <mergeCell ref="X584:X589"/>
    <mergeCell ref="M584:M589"/>
    <mergeCell ref="N584:N589"/>
    <mergeCell ref="O584:O589"/>
    <mergeCell ref="P584:P589"/>
    <mergeCell ref="Q584:Q589"/>
    <mergeCell ref="R584:R589"/>
    <mergeCell ref="BV578:BV583"/>
    <mergeCell ref="D584:D589"/>
    <mergeCell ref="E584:E589"/>
    <mergeCell ref="F584:F589"/>
    <mergeCell ref="G584:G589"/>
    <mergeCell ref="H584:H589"/>
    <mergeCell ref="I584:I589"/>
    <mergeCell ref="J584:J589"/>
    <mergeCell ref="K584:K589"/>
    <mergeCell ref="L584:L589"/>
    <mergeCell ref="AY578:AY583"/>
    <mergeCell ref="AZ578:AZ583"/>
    <mergeCell ref="BA578:BA583"/>
    <mergeCell ref="BS578:BS583"/>
    <mergeCell ref="BT578:BT583"/>
    <mergeCell ref="BU578:BU583"/>
    <mergeCell ref="AS578:AS583"/>
    <mergeCell ref="AT578:AT583"/>
    <mergeCell ref="AU578:AU583"/>
    <mergeCell ref="AV578:AV583"/>
    <mergeCell ref="AW578:AW583"/>
    <mergeCell ref="AX578:AX583"/>
    <mergeCell ref="W578:W583"/>
    <mergeCell ref="X578:X583"/>
    <mergeCell ref="I590:I595"/>
    <mergeCell ref="J590:J595"/>
    <mergeCell ref="K590:K595"/>
    <mergeCell ref="L590:L595"/>
    <mergeCell ref="M590:M595"/>
    <mergeCell ref="N590:N595"/>
    <mergeCell ref="BA584:BA589"/>
    <mergeCell ref="BS584:BS589"/>
    <mergeCell ref="BT584:BT589"/>
    <mergeCell ref="BU584:BU589"/>
    <mergeCell ref="BV584:BV589"/>
    <mergeCell ref="D590:D595"/>
    <mergeCell ref="E590:E595"/>
    <mergeCell ref="F590:F595"/>
    <mergeCell ref="G590:G595"/>
    <mergeCell ref="H590:H595"/>
    <mergeCell ref="AU584:AU589"/>
    <mergeCell ref="AV584:AV589"/>
    <mergeCell ref="AW584:AW589"/>
    <mergeCell ref="AX584:AX589"/>
    <mergeCell ref="AY584:AY589"/>
    <mergeCell ref="AZ584:AZ589"/>
    <mergeCell ref="Y584:Y589"/>
    <mergeCell ref="Z584:Z589"/>
    <mergeCell ref="AA584:AA589"/>
    <mergeCell ref="AR584:AR589"/>
    <mergeCell ref="AS584:AS589"/>
    <mergeCell ref="AT584:AT589"/>
    <mergeCell ref="S584:S589"/>
    <mergeCell ref="T584:T589"/>
    <mergeCell ref="U584:U589"/>
    <mergeCell ref="V584:V589"/>
    <mergeCell ref="BU590:BU595"/>
    <mergeCell ref="BV590:BV595"/>
    <mergeCell ref="D596:D601"/>
    <mergeCell ref="E596:E601"/>
    <mergeCell ref="F596:F601"/>
    <mergeCell ref="G596:G601"/>
    <mergeCell ref="H596:H601"/>
    <mergeCell ref="I596:I601"/>
    <mergeCell ref="J596:J601"/>
    <mergeCell ref="AW590:AW595"/>
    <mergeCell ref="AX590:AX595"/>
    <mergeCell ref="AY590:AY595"/>
    <mergeCell ref="AZ590:AZ595"/>
    <mergeCell ref="BA590:BA595"/>
    <mergeCell ref="BS590:BS595"/>
    <mergeCell ref="AA590:AA595"/>
    <mergeCell ref="AR590:AR595"/>
    <mergeCell ref="AS590:AS595"/>
    <mergeCell ref="AT590:AT595"/>
    <mergeCell ref="AU590:AU595"/>
    <mergeCell ref="AV590:AV595"/>
    <mergeCell ref="U590:U595"/>
    <mergeCell ref="V590:V595"/>
    <mergeCell ref="W590:W595"/>
    <mergeCell ref="X590:X595"/>
    <mergeCell ref="Y590:Y595"/>
    <mergeCell ref="Z590:Z595"/>
    <mergeCell ref="O590:O595"/>
    <mergeCell ref="P590:P595"/>
    <mergeCell ref="Q590:Q595"/>
    <mergeCell ref="R590:R595"/>
    <mergeCell ref="S590:S595"/>
    <mergeCell ref="Y596:Y601"/>
    <mergeCell ref="Z596:Z601"/>
    <mergeCell ref="AA596:AA601"/>
    <mergeCell ref="AR596:AR601"/>
    <mergeCell ref="Q596:Q601"/>
    <mergeCell ref="R596:R601"/>
    <mergeCell ref="S596:S601"/>
    <mergeCell ref="T596:T601"/>
    <mergeCell ref="U596:U601"/>
    <mergeCell ref="V596:V601"/>
    <mergeCell ref="K596:K601"/>
    <mergeCell ref="L596:L601"/>
    <mergeCell ref="M596:M601"/>
    <mergeCell ref="N596:N601"/>
    <mergeCell ref="O596:O601"/>
    <mergeCell ref="P596:P601"/>
    <mergeCell ref="BT590:BT595"/>
    <mergeCell ref="T590:T595"/>
    <mergeCell ref="W602:W607"/>
    <mergeCell ref="X602:X607"/>
    <mergeCell ref="M602:M607"/>
    <mergeCell ref="N602:N607"/>
    <mergeCell ref="O602:O607"/>
    <mergeCell ref="P602:P607"/>
    <mergeCell ref="Q602:Q607"/>
    <mergeCell ref="R602:R607"/>
    <mergeCell ref="BV596:BV601"/>
    <mergeCell ref="D602:D607"/>
    <mergeCell ref="E602:E607"/>
    <mergeCell ref="F602:F607"/>
    <mergeCell ref="G602:G607"/>
    <mergeCell ref="H602:H607"/>
    <mergeCell ref="I602:I607"/>
    <mergeCell ref="J602:J607"/>
    <mergeCell ref="K602:K607"/>
    <mergeCell ref="L602:L607"/>
    <mergeCell ref="AY596:AY601"/>
    <mergeCell ref="AZ596:AZ601"/>
    <mergeCell ref="BA596:BA601"/>
    <mergeCell ref="BS596:BS601"/>
    <mergeCell ref="BT596:BT601"/>
    <mergeCell ref="BU596:BU601"/>
    <mergeCell ref="AS596:AS601"/>
    <mergeCell ref="AT596:AT601"/>
    <mergeCell ref="AU596:AU601"/>
    <mergeCell ref="AV596:AV601"/>
    <mergeCell ref="AW596:AW601"/>
    <mergeCell ref="AX596:AX601"/>
    <mergeCell ref="W596:W601"/>
    <mergeCell ref="X596:X601"/>
    <mergeCell ref="I608:I613"/>
    <mergeCell ref="J608:J613"/>
    <mergeCell ref="K608:K613"/>
    <mergeCell ref="L608:L613"/>
    <mergeCell ref="M608:M613"/>
    <mergeCell ref="N608:N613"/>
    <mergeCell ref="BA602:BA607"/>
    <mergeCell ref="BS602:BS607"/>
    <mergeCell ref="BT602:BT607"/>
    <mergeCell ref="BU602:BU607"/>
    <mergeCell ref="BV602:BV607"/>
    <mergeCell ref="D608:D613"/>
    <mergeCell ref="E608:E613"/>
    <mergeCell ref="F608:F613"/>
    <mergeCell ref="G608:G613"/>
    <mergeCell ref="H608:H613"/>
    <mergeCell ref="AU602:AU607"/>
    <mergeCell ref="AV602:AV607"/>
    <mergeCell ref="AW602:AW607"/>
    <mergeCell ref="AX602:AX607"/>
    <mergeCell ref="AY602:AY607"/>
    <mergeCell ref="AZ602:AZ607"/>
    <mergeCell ref="Y602:Y607"/>
    <mergeCell ref="Z602:Z607"/>
    <mergeCell ref="AA602:AA607"/>
    <mergeCell ref="AR602:AR607"/>
    <mergeCell ref="AS602:AS607"/>
    <mergeCell ref="AT602:AT607"/>
    <mergeCell ref="S602:S607"/>
    <mergeCell ref="T602:T607"/>
    <mergeCell ref="U602:U607"/>
    <mergeCell ref="V602:V607"/>
    <mergeCell ref="BU608:BU613"/>
    <mergeCell ref="BV608:BV613"/>
    <mergeCell ref="D614:D619"/>
    <mergeCell ref="E614:E619"/>
    <mergeCell ref="F614:F619"/>
    <mergeCell ref="G614:G619"/>
    <mergeCell ref="H614:H619"/>
    <mergeCell ref="I614:I619"/>
    <mergeCell ref="J614:J619"/>
    <mergeCell ref="AW608:AW613"/>
    <mergeCell ref="AX608:AX613"/>
    <mergeCell ref="AY608:AY613"/>
    <mergeCell ref="AZ608:AZ613"/>
    <mergeCell ref="BA608:BA613"/>
    <mergeCell ref="BS608:BS613"/>
    <mergeCell ref="AA608:AA613"/>
    <mergeCell ref="AR608:AR613"/>
    <mergeCell ref="AS608:AS613"/>
    <mergeCell ref="AT608:AT613"/>
    <mergeCell ref="AU608:AU613"/>
    <mergeCell ref="AV608:AV613"/>
    <mergeCell ref="U608:U613"/>
    <mergeCell ref="V608:V613"/>
    <mergeCell ref="W608:W613"/>
    <mergeCell ref="X608:X613"/>
    <mergeCell ref="Y608:Y613"/>
    <mergeCell ref="Z608:Z613"/>
    <mergeCell ref="O608:O613"/>
    <mergeCell ref="P608:P613"/>
    <mergeCell ref="Q608:Q613"/>
    <mergeCell ref="R608:R613"/>
    <mergeCell ref="S608:S613"/>
    <mergeCell ref="Y614:Y619"/>
    <mergeCell ref="Z614:Z619"/>
    <mergeCell ref="AA614:AA619"/>
    <mergeCell ref="AR614:AR619"/>
    <mergeCell ref="Q614:Q619"/>
    <mergeCell ref="R614:R619"/>
    <mergeCell ref="S614:S619"/>
    <mergeCell ref="T614:T619"/>
    <mergeCell ref="U614:U619"/>
    <mergeCell ref="V614:V619"/>
    <mergeCell ref="K614:K619"/>
    <mergeCell ref="L614:L619"/>
    <mergeCell ref="M614:M619"/>
    <mergeCell ref="N614:N619"/>
    <mergeCell ref="O614:O619"/>
    <mergeCell ref="P614:P619"/>
    <mergeCell ref="BT608:BT613"/>
    <mergeCell ref="T608:T613"/>
    <mergeCell ref="T620:T625"/>
    <mergeCell ref="U620:U625"/>
    <mergeCell ref="J620:J625"/>
    <mergeCell ref="K620:K625"/>
    <mergeCell ref="L620:L625"/>
    <mergeCell ref="M620:M625"/>
    <mergeCell ref="N620:N625"/>
    <mergeCell ref="O620:O625"/>
    <mergeCell ref="BV614:BV619"/>
    <mergeCell ref="A620:A787"/>
    <mergeCell ref="B620:B787"/>
    <mergeCell ref="C620:C787"/>
    <mergeCell ref="D620:D625"/>
    <mergeCell ref="E620:E625"/>
    <mergeCell ref="F620:F625"/>
    <mergeCell ref="G620:G625"/>
    <mergeCell ref="H620:H625"/>
    <mergeCell ref="I620:I625"/>
    <mergeCell ref="AY614:AY619"/>
    <mergeCell ref="AZ614:AZ619"/>
    <mergeCell ref="BA614:BA619"/>
    <mergeCell ref="BS614:BS619"/>
    <mergeCell ref="BT614:BT619"/>
    <mergeCell ref="BU614:BU619"/>
    <mergeCell ref="AS614:AS619"/>
    <mergeCell ref="AT614:AT619"/>
    <mergeCell ref="AU614:AU619"/>
    <mergeCell ref="AV614:AV619"/>
    <mergeCell ref="AW614:AW619"/>
    <mergeCell ref="AX614:AX619"/>
    <mergeCell ref="W614:W619"/>
    <mergeCell ref="X614:X619"/>
    <mergeCell ref="BU620:BU625"/>
    <mergeCell ref="BV620:BV625"/>
    <mergeCell ref="D626:D631"/>
    <mergeCell ref="E626:E631"/>
    <mergeCell ref="F626:F631"/>
    <mergeCell ref="G626:G631"/>
    <mergeCell ref="H626:H631"/>
    <mergeCell ref="I626:I631"/>
    <mergeCell ref="J626:J631"/>
    <mergeCell ref="K626:K631"/>
    <mergeCell ref="AX620:AX625"/>
    <mergeCell ref="AY620:AY625"/>
    <mergeCell ref="AZ620:AZ625"/>
    <mergeCell ref="BA620:BA625"/>
    <mergeCell ref="BS620:BS625"/>
    <mergeCell ref="BT620:BT625"/>
    <mergeCell ref="AR620:AR625"/>
    <mergeCell ref="AS620:AS625"/>
    <mergeCell ref="AT620:AT625"/>
    <mergeCell ref="AU620:AU625"/>
    <mergeCell ref="AV620:AV625"/>
    <mergeCell ref="AW620:AW625"/>
    <mergeCell ref="V620:V625"/>
    <mergeCell ref="W620:W625"/>
    <mergeCell ref="X620:X625"/>
    <mergeCell ref="Y620:Y625"/>
    <mergeCell ref="Z620:Z625"/>
    <mergeCell ref="AA620:AA625"/>
    <mergeCell ref="P620:P625"/>
    <mergeCell ref="Q620:Q625"/>
    <mergeCell ref="R620:R625"/>
    <mergeCell ref="S620:S625"/>
    <mergeCell ref="BT626:BT631"/>
    <mergeCell ref="BU626:BU631"/>
    <mergeCell ref="BV626:BV631"/>
    <mergeCell ref="AT626:AT631"/>
    <mergeCell ref="AU626:AU631"/>
    <mergeCell ref="AV626:AV631"/>
    <mergeCell ref="AW626:AW631"/>
    <mergeCell ref="AX626:AX631"/>
    <mergeCell ref="AY626:AY631"/>
    <mergeCell ref="X626:X631"/>
    <mergeCell ref="Y626:Y631"/>
    <mergeCell ref="Z626:Z631"/>
    <mergeCell ref="AA626:AA631"/>
    <mergeCell ref="AR626:AR631"/>
    <mergeCell ref="AS626:AS631"/>
    <mergeCell ref="R626:R631"/>
    <mergeCell ref="S626:S631"/>
    <mergeCell ref="T626:T631"/>
    <mergeCell ref="U626:U631"/>
    <mergeCell ref="V626:V631"/>
    <mergeCell ref="W626:W631"/>
    <mergeCell ref="T632:T637"/>
    <mergeCell ref="U632:U637"/>
    <mergeCell ref="J632:J637"/>
    <mergeCell ref="K632:K637"/>
    <mergeCell ref="L632:L637"/>
    <mergeCell ref="M632:M637"/>
    <mergeCell ref="N632:N637"/>
    <mergeCell ref="O632:O637"/>
    <mergeCell ref="D632:D637"/>
    <mergeCell ref="E632:E637"/>
    <mergeCell ref="F632:F637"/>
    <mergeCell ref="G632:G637"/>
    <mergeCell ref="H632:H637"/>
    <mergeCell ref="I632:I637"/>
    <mergeCell ref="AZ626:AZ631"/>
    <mergeCell ref="BA626:BA631"/>
    <mergeCell ref="BS626:BS631"/>
    <mergeCell ref="L626:L631"/>
    <mergeCell ref="M626:M631"/>
    <mergeCell ref="N626:N631"/>
    <mergeCell ref="O626:O631"/>
    <mergeCell ref="P626:P631"/>
    <mergeCell ref="Q626:Q631"/>
    <mergeCell ref="BU632:BU637"/>
    <mergeCell ref="BV632:BV637"/>
    <mergeCell ref="D638:D643"/>
    <mergeCell ref="E638:E643"/>
    <mergeCell ref="F638:F643"/>
    <mergeCell ref="G638:G643"/>
    <mergeCell ref="H638:H643"/>
    <mergeCell ref="I638:I643"/>
    <mergeCell ref="J638:J643"/>
    <mergeCell ref="K638:K643"/>
    <mergeCell ref="AX632:AX637"/>
    <mergeCell ref="AY632:AY637"/>
    <mergeCell ref="AZ632:AZ637"/>
    <mergeCell ref="BA632:BA637"/>
    <mergeCell ref="BS632:BS637"/>
    <mergeCell ref="BT632:BT637"/>
    <mergeCell ref="AR632:AR637"/>
    <mergeCell ref="AS632:AS637"/>
    <mergeCell ref="AT632:AT637"/>
    <mergeCell ref="AU632:AU637"/>
    <mergeCell ref="AV632:AV637"/>
    <mergeCell ref="AW632:AW637"/>
    <mergeCell ref="V632:V637"/>
    <mergeCell ref="W632:W637"/>
    <mergeCell ref="X632:X637"/>
    <mergeCell ref="Y632:Y637"/>
    <mergeCell ref="Z632:Z637"/>
    <mergeCell ref="AA632:AA637"/>
    <mergeCell ref="P632:P637"/>
    <mergeCell ref="Q632:Q637"/>
    <mergeCell ref="R632:R637"/>
    <mergeCell ref="S632:S637"/>
    <mergeCell ref="BT638:BT643"/>
    <mergeCell ref="BU638:BU643"/>
    <mergeCell ref="BV638:BV643"/>
    <mergeCell ref="AT638:AT643"/>
    <mergeCell ref="AU638:AU643"/>
    <mergeCell ref="AV638:AV643"/>
    <mergeCell ref="AW638:AW643"/>
    <mergeCell ref="AX638:AX643"/>
    <mergeCell ref="AY638:AY643"/>
    <mergeCell ref="X638:X643"/>
    <mergeCell ref="Y638:Y643"/>
    <mergeCell ref="Z638:Z643"/>
    <mergeCell ref="AA638:AA643"/>
    <mergeCell ref="AR638:AR643"/>
    <mergeCell ref="AS638:AS643"/>
    <mergeCell ref="R638:R643"/>
    <mergeCell ref="S638:S643"/>
    <mergeCell ref="T638:T643"/>
    <mergeCell ref="U638:U643"/>
    <mergeCell ref="V638:V643"/>
    <mergeCell ref="W638:W643"/>
    <mergeCell ref="T644:T649"/>
    <mergeCell ref="U644:U649"/>
    <mergeCell ref="J644:J649"/>
    <mergeCell ref="K644:K649"/>
    <mergeCell ref="L644:L649"/>
    <mergeCell ref="M644:M649"/>
    <mergeCell ref="N644:N649"/>
    <mergeCell ref="O644:O649"/>
    <mergeCell ref="D644:D649"/>
    <mergeCell ref="E644:E649"/>
    <mergeCell ref="F644:F649"/>
    <mergeCell ref="G644:G649"/>
    <mergeCell ref="H644:H649"/>
    <mergeCell ref="I644:I649"/>
    <mergeCell ref="AZ638:AZ643"/>
    <mergeCell ref="BA638:BA643"/>
    <mergeCell ref="BS638:BS643"/>
    <mergeCell ref="L638:L643"/>
    <mergeCell ref="M638:M643"/>
    <mergeCell ref="N638:N643"/>
    <mergeCell ref="O638:O643"/>
    <mergeCell ref="P638:P643"/>
    <mergeCell ref="Q638:Q643"/>
    <mergeCell ref="BU644:BU649"/>
    <mergeCell ref="BV644:BV649"/>
    <mergeCell ref="D650:D655"/>
    <mergeCell ref="E650:E655"/>
    <mergeCell ref="F650:F655"/>
    <mergeCell ref="G650:G655"/>
    <mergeCell ref="H650:H655"/>
    <mergeCell ref="I650:I655"/>
    <mergeCell ref="J650:J655"/>
    <mergeCell ref="K650:K655"/>
    <mergeCell ref="AX644:AX649"/>
    <mergeCell ref="AY644:AY649"/>
    <mergeCell ref="AZ644:AZ649"/>
    <mergeCell ref="BA644:BA649"/>
    <mergeCell ref="BS644:BS649"/>
    <mergeCell ref="BT644:BT649"/>
    <mergeCell ref="AR644:AR649"/>
    <mergeCell ref="AS644:AS649"/>
    <mergeCell ref="AT644:AT649"/>
    <mergeCell ref="AU644:AU649"/>
    <mergeCell ref="AV644:AV649"/>
    <mergeCell ref="AW644:AW649"/>
    <mergeCell ref="V644:V649"/>
    <mergeCell ref="W644:W649"/>
    <mergeCell ref="X644:X649"/>
    <mergeCell ref="Y644:Y649"/>
    <mergeCell ref="Z644:Z649"/>
    <mergeCell ref="AA644:AA649"/>
    <mergeCell ref="P644:P649"/>
    <mergeCell ref="Q644:Q649"/>
    <mergeCell ref="R644:R649"/>
    <mergeCell ref="S644:S649"/>
    <mergeCell ref="BT650:BT655"/>
    <mergeCell ref="BU650:BU655"/>
    <mergeCell ref="BV650:BV655"/>
    <mergeCell ref="AT650:AT655"/>
    <mergeCell ref="AU650:AU655"/>
    <mergeCell ref="AV650:AV655"/>
    <mergeCell ref="AW650:AW655"/>
    <mergeCell ref="AX650:AX655"/>
    <mergeCell ref="AY650:AY655"/>
    <mergeCell ref="X650:X655"/>
    <mergeCell ref="Y650:Y655"/>
    <mergeCell ref="Z650:Z655"/>
    <mergeCell ref="AA650:AA655"/>
    <mergeCell ref="AR650:AR655"/>
    <mergeCell ref="AS650:AS655"/>
    <mergeCell ref="R650:R655"/>
    <mergeCell ref="S650:S655"/>
    <mergeCell ref="T650:T655"/>
    <mergeCell ref="U650:U655"/>
    <mergeCell ref="V650:V655"/>
    <mergeCell ref="W650:W655"/>
    <mergeCell ref="T656:T661"/>
    <mergeCell ref="U656:U661"/>
    <mergeCell ref="J656:J661"/>
    <mergeCell ref="K656:K661"/>
    <mergeCell ref="L656:L661"/>
    <mergeCell ref="M656:M661"/>
    <mergeCell ref="N656:N661"/>
    <mergeCell ref="O656:O661"/>
    <mergeCell ref="D656:D661"/>
    <mergeCell ref="E656:E661"/>
    <mergeCell ref="F656:F661"/>
    <mergeCell ref="G656:G661"/>
    <mergeCell ref="H656:H661"/>
    <mergeCell ref="I656:I661"/>
    <mergeCell ref="AZ650:AZ655"/>
    <mergeCell ref="BA650:BA655"/>
    <mergeCell ref="BS650:BS655"/>
    <mergeCell ref="L650:L655"/>
    <mergeCell ref="M650:M655"/>
    <mergeCell ref="N650:N655"/>
    <mergeCell ref="O650:O655"/>
    <mergeCell ref="P650:P655"/>
    <mergeCell ref="Q650:Q655"/>
    <mergeCell ref="BU656:BU661"/>
    <mergeCell ref="BV656:BV661"/>
    <mergeCell ref="D662:D667"/>
    <mergeCell ref="E662:E667"/>
    <mergeCell ref="F662:F667"/>
    <mergeCell ref="G662:G667"/>
    <mergeCell ref="H662:H667"/>
    <mergeCell ref="I662:I667"/>
    <mergeCell ref="J662:J667"/>
    <mergeCell ref="K662:K667"/>
    <mergeCell ref="AX656:AX661"/>
    <mergeCell ref="AY656:AY661"/>
    <mergeCell ref="AZ656:AZ661"/>
    <mergeCell ref="BA656:BA661"/>
    <mergeCell ref="BS656:BS661"/>
    <mergeCell ref="BT656:BT661"/>
    <mergeCell ref="AR656:AR661"/>
    <mergeCell ref="AS656:AS661"/>
    <mergeCell ref="AT656:AT661"/>
    <mergeCell ref="AU656:AU661"/>
    <mergeCell ref="AV656:AV661"/>
    <mergeCell ref="AW656:AW661"/>
    <mergeCell ref="V656:V661"/>
    <mergeCell ref="W656:W661"/>
    <mergeCell ref="X656:X661"/>
    <mergeCell ref="Y656:Y661"/>
    <mergeCell ref="Z656:Z661"/>
    <mergeCell ref="AA656:AA661"/>
    <mergeCell ref="P656:P661"/>
    <mergeCell ref="Q656:Q661"/>
    <mergeCell ref="R656:R661"/>
    <mergeCell ref="S656:S661"/>
    <mergeCell ref="BT662:BT667"/>
    <mergeCell ref="BU662:BU667"/>
    <mergeCell ref="BV662:BV667"/>
    <mergeCell ref="AT662:AT667"/>
    <mergeCell ref="AU662:AU667"/>
    <mergeCell ref="AV662:AV667"/>
    <mergeCell ref="AW662:AW667"/>
    <mergeCell ref="AX662:AX667"/>
    <mergeCell ref="AY662:AY667"/>
    <mergeCell ref="X662:X667"/>
    <mergeCell ref="Y662:Y667"/>
    <mergeCell ref="Z662:Z667"/>
    <mergeCell ref="AA662:AA667"/>
    <mergeCell ref="AR662:AR667"/>
    <mergeCell ref="AS662:AS667"/>
    <mergeCell ref="R662:R667"/>
    <mergeCell ref="S662:S667"/>
    <mergeCell ref="T662:T667"/>
    <mergeCell ref="U662:U667"/>
    <mergeCell ref="V662:V667"/>
    <mergeCell ref="W662:W667"/>
    <mergeCell ref="T668:T673"/>
    <mergeCell ref="U668:U673"/>
    <mergeCell ref="J668:J673"/>
    <mergeCell ref="K668:K673"/>
    <mergeCell ref="L668:L673"/>
    <mergeCell ref="M668:M673"/>
    <mergeCell ref="N668:N673"/>
    <mergeCell ref="O668:O673"/>
    <mergeCell ref="D668:D673"/>
    <mergeCell ref="E668:E673"/>
    <mergeCell ref="F668:F673"/>
    <mergeCell ref="G668:G673"/>
    <mergeCell ref="H668:H673"/>
    <mergeCell ref="I668:I673"/>
    <mergeCell ref="AZ662:AZ667"/>
    <mergeCell ref="BA662:BA667"/>
    <mergeCell ref="BS662:BS667"/>
    <mergeCell ref="L662:L667"/>
    <mergeCell ref="M662:M667"/>
    <mergeCell ref="N662:N667"/>
    <mergeCell ref="O662:O667"/>
    <mergeCell ref="P662:P667"/>
    <mergeCell ref="Q662:Q667"/>
    <mergeCell ref="BU668:BU673"/>
    <mergeCell ref="BV668:BV673"/>
    <mergeCell ref="D674:D679"/>
    <mergeCell ref="E674:E679"/>
    <mergeCell ref="F674:F679"/>
    <mergeCell ref="G674:G679"/>
    <mergeCell ref="H674:H679"/>
    <mergeCell ref="I674:I679"/>
    <mergeCell ref="J674:J679"/>
    <mergeCell ref="K674:K679"/>
    <mergeCell ref="AX668:AX673"/>
    <mergeCell ref="AY668:AY673"/>
    <mergeCell ref="AZ668:AZ673"/>
    <mergeCell ref="BA668:BA673"/>
    <mergeCell ref="BS668:BS673"/>
    <mergeCell ref="BT668:BT673"/>
    <mergeCell ref="AR668:AR673"/>
    <mergeCell ref="AS668:AS673"/>
    <mergeCell ref="AT668:AT673"/>
    <mergeCell ref="AU668:AU673"/>
    <mergeCell ref="AV668:AV673"/>
    <mergeCell ref="AW668:AW673"/>
    <mergeCell ref="V668:V673"/>
    <mergeCell ref="W668:W673"/>
    <mergeCell ref="X668:X673"/>
    <mergeCell ref="Y668:Y673"/>
    <mergeCell ref="Z668:Z673"/>
    <mergeCell ref="AA668:AA673"/>
    <mergeCell ref="P668:P673"/>
    <mergeCell ref="Q668:Q673"/>
    <mergeCell ref="R668:R673"/>
    <mergeCell ref="S668:S673"/>
    <mergeCell ref="BT674:BT679"/>
    <mergeCell ref="BU674:BU679"/>
    <mergeCell ref="BV674:BV679"/>
    <mergeCell ref="AT674:AT679"/>
    <mergeCell ref="AU674:AU679"/>
    <mergeCell ref="AV674:AV679"/>
    <mergeCell ref="AW674:AW679"/>
    <mergeCell ref="AX674:AX679"/>
    <mergeCell ref="AY674:AY679"/>
    <mergeCell ref="X674:X679"/>
    <mergeCell ref="Y674:Y679"/>
    <mergeCell ref="Z674:Z679"/>
    <mergeCell ref="AA674:AA679"/>
    <mergeCell ref="AR674:AR679"/>
    <mergeCell ref="AS674:AS679"/>
    <mergeCell ref="R674:R679"/>
    <mergeCell ref="S674:S679"/>
    <mergeCell ref="T674:T679"/>
    <mergeCell ref="U674:U679"/>
    <mergeCell ref="V674:V679"/>
    <mergeCell ref="W674:W679"/>
    <mergeCell ref="T680:T685"/>
    <mergeCell ref="U680:U685"/>
    <mergeCell ref="J680:J685"/>
    <mergeCell ref="K680:K685"/>
    <mergeCell ref="L680:L685"/>
    <mergeCell ref="M680:M685"/>
    <mergeCell ref="N680:N685"/>
    <mergeCell ref="O680:O685"/>
    <mergeCell ref="D680:D685"/>
    <mergeCell ref="E680:E685"/>
    <mergeCell ref="F680:F685"/>
    <mergeCell ref="G680:G685"/>
    <mergeCell ref="H680:H685"/>
    <mergeCell ref="I680:I685"/>
    <mergeCell ref="AZ674:AZ679"/>
    <mergeCell ref="BA674:BA679"/>
    <mergeCell ref="BS674:BS679"/>
    <mergeCell ref="L674:L679"/>
    <mergeCell ref="M674:M679"/>
    <mergeCell ref="N674:N679"/>
    <mergeCell ref="O674:O679"/>
    <mergeCell ref="P674:P679"/>
    <mergeCell ref="Q674:Q679"/>
    <mergeCell ref="BU680:BU685"/>
    <mergeCell ref="BV680:BV685"/>
    <mergeCell ref="D686:D691"/>
    <mergeCell ref="E686:E691"/>
    <mergeCell ref="F686:F691"/>
    <mergeCell ref="G686:G691"/>
    <mergeCell ref="H686:H691"/>
    <mergeCell ref="I686:I691"/>
    <mergeCell ref="J686:J691"/>
    <mergeCell ref="K686:K691"/>
    <mergeCell ref="AX680:AX685"/>
    <mergeCell ref="AY680:AY685"/>
    <mergeCell ref="AZ680:AZ685"/>
    <mergeCell ref="BA680:BA685"/>
    <mergeCell ref="BS680:BS685"/>
    <mergeCell ref="BT680:BT685"/>
    <mergeCell ref="AR680:AR685"/>
    <mergeCell ref="AS680:AS685"/>
    <mergeCell ref="AT680:AT685"/>
    <mergeCell ref="AU680:AU685"/>
    <mergeCell ref="AV680:AV685"/>
    <mergeCell ref="AW680:AW685"/>
    <mergeCell ref="V680:V685"/>
    <mergeCell ref="W680:W685"/>
    <mergeCell ref="X680:X685"/>
    <mergeCell ref="Y680:Y685"/>
    <mergeCell ref="Z680:Z685"/>
    <mergeCell ref="AA680:AA685"/>
    <mergeCell ref="P680:P685"/>
    <mergeCell ref="Q680:Q685"/>
    <mergeCell ref="R680:R685"/>
    <mergeCell ref="S680:S685"/>
    <mergeCell ref="BT686:BT691"/>
    <mergeCell ref="BU686:BU691"/>
    <mergeCell ref="BV686:BV691"/>
    <mergeCell ref="AT686:AT691"/>
    <mergeCell ref="AU686:AU691"/>
    <mergeCell ref="AV686:AV691"/>
    <mergeCell ref="AW686:AW691"/>
    <mergeCell ref="AX686:AX691"/>
    <mergeCell ref="AY686:AY691"/>
    <mergeCell ref="X686:X691"/>
    <mergeCell ref="Y686:Y691"/>
    <mergeCell ref="Z686:Z691"/>
    <mergeCell ref="AA686:AA691"/>
    <mergeCell ref="AR686:AR691"/>
    <mergeCell ref="AS686:AS691"/>
    <mergeCell ref="R686:R691"/>
    <mergeCell ref="S686:S691"/>
    <mergeCell ref="T686:T691"/>
    <mergeCell ref="U686:U691"/>
    <mergeCell ref="V686:V691"/>
    <mergeCell ref="W686:W691"/>
    <mergeCell ref="T692:T697"/>
    <mergeCell ref="U692:U697"/>
    <mergeCell ref="J692:J697"/>
    <mergeCell ref="K692:K697"/>
    <mergeCell ref="L692:L697"/>
    <mergeCell ref="M692:M697"/>
    <mergeCell ref="N692:N697"/>
    <mergeCell ref="O692:O697"/>
    <mergeCell ref="D692:D697"/>
    <mergeCell ref="E692:E697"/>
    <mergeCell ref="F692:F697"/>
    <mergeCell ref="G692:G697"/>
    <mergeCell ref="H692:H697"/>
    <mergeCell ref="I692:I697"/>
    <mergeCell ref="AZ686:AZ691"/>
    <mergeCell ref="BA686:BA691"/>
    <mergeCell ref="BS686:BS691"/>
    <mergeCell ref="L686:L691"/>
    <mergeCell ref="M686:M691"/>
    <mergeCell ref="N686:N691"/>
    <mergeCell ref="O686:O691"/>
    <mergeCell ref="P686:P691"/>
    <mergeCell ref="Q686:Q691"/>
    <mergeCell ref="BU692:BU697"/>
    <mergeCell ref="BV692:BV697"/>
    <mergeCell ref="D698:D703"/>
    <mergeCell ref="E698:E703"/>
    <mergeCell ref="F698:F703"/>
    <mergeCell ref="G698:G703"/>
    <mergeCell ref="H698:H703"/>
    <mergeCell ref="I698:I703"/>
    <mergeCell ref="J698:J703"/>
    <mergeCell ref="K698:K703"/>
    <mergeCell ref="AX692:AX697"/>
    <mergeCell ref="AY692:AY697"/>
    <mergeCell ref="AZ692:AZ697"/>
    <mergeCell ref="BA692:BA697"/>
    <mergeCell ref="BS692:BS697"/>
    <mergeCell ref="BT692:BT697"/>
    <mergeCell ref="AR692:AR697"/>
    <mergeCell ref="AS692:AS697"/>
    <mergeCell ref="AT692:AT697"/>
    <mergeCell ref="AU692:AU697"/>
    <mergeCell ref="AV692:AV697"/>
    <mergeCell ref="AW692:AW697"/>
    <mergeCell ref="V692:V697"/>
    <mergeCell ref="W692:W697"/>
    <mergeCell ref="X692:X697"/>
    <mergeCell ref="Y692:Y697"/>
    <mergeCell ref="Z692:Z697"/>
    <mergeCell ref="AA692:AA697"/>
    <mergeCell ref="P692:P697"/>
    <mergeCell ref="Q692:Q697"/>
    <mergeCell ref="R692:R697"/>
    <mergeCell ref="S692:S697"/>
    <mergeCell ref="BT698:BT703"/>
    <mergeCell ref="BU698:BU703"/>
    <mergeCell ref="BV698:BV703"/>
    <mergeCell ref="AT698:AT703"/>
    <mergeCell ref="AU698:AU703"/>
    <mergeCell ref="AV698:AV703"/>
    <mergeCell ref="AW698:AW703"/>
    <mergeCell ref="AX698:AX703"/>
    <mergeCell ref="AY698:AY703"/>
    <mergeCell ref="X698:X703"/>
    <mergeCell ref="Y698:Y703"/>
    <mergeCell ref="Z698:Z703"/>
    <mergeCell ref="AA698:AA703"/>
    <mergeCell ref="AR698:AR703"/>
    <mergeCell ref="AS698:AS703"/>
    <mergeCell ref="R698:R703"/>
    <mergeCell ref="S698:S703"/>
    <mergeCell ref="T698:T703"/>
    <mergeCell ref="U698:U703"/>
    <mergeCell ref="V698:V703"/>
    <mergeCell ref="W698:W703"/>
    <mergeCell ref="T704:T709"/>
    <mergeCell ref="U704:U709"/>
    <mergeCell ref="J704:J709"/>
    <mergeCell ref="K704:K709"/>
    <mergeCell ref="L704:L709"/>
    <mergeCell ref="M704:M709"/>
    <mergeCell ref="N704:N709"/>
    <mergeCell ref="O704:O709"/>
    <mergeCell ref="D704:D709"/>
    <mergeCell ref="E704:E709"/>
    <mergeCell ref="F704:F709"/>
    <mergeCell ref="G704:G709"/>
    <mergeCell ref="H704:H709"/>
    <mergeCell ref="I704:I709"/>
    <mergeCell ref="AZ698:AZ703"/>
    <mergeCell ref="BA698:BA703"/>
    <mergeCell ref="BS698:BS703"/>
    <mergeCell ref="L698:L703"/>
    <mergeCell ref="M698:M703"/>
    <mergeCell ref="N698:N703"/>
    <mergeCell ref="O698:O703"/>
    <mergeCell ref="P698:P703"/>
    <mergeCell ref="Q698:Q703"/>
    <mergeCell ref="BU704:BU709"/>
    <mergeCell ref="BV704:BV709"/>
    <mergeCell ref="D710:D715"/>
    <mergeCell ref="E710:E715"/>
    <mergeCell ref="F710:F715"/>
    <mergeCell ref="G710:G715"/>
    <mergeCell ref="H710:H715"/>
    <mergeCell ref="I710:I715"/>
    <mergeCell ref="J710:J715"/>
    <mergeCell ref="K710:K715"/>
    <mergeCell ref="AX704:AX709"/>
    <mergeCell ref="AY704:AY709"/>
    <mergeCell ref="AZ704:AZ709"/>
    <mergeCell ref="BA704:BA709"/>
    <mergeCell ref="BS704:BS709"/>
    <mergeCell ref="BT704:BT709"/>
    <mergeCell ref="AR704:AR709"/>
    <mergeCell ref="AS704:AS709"/>
    <mergeCell ref="AT704:AT709"/>
    <mergeCell ref="AU704:AU709"/>
    <mergeCell ref="AV704:AV709"/>
    <mergeCell ref="AW704:AW709"/>
    <mergeCell ref="V704:V709"/>
    <mergeCell ref="W704:W709"/>
    <mergeCell ref="X704:X709"/>
    <mergeCell ref="Y704:Y709"/>
    <mergeCell ref="Z704:Z709"/>
    <mergeCell ref="AA704:AA709"/>
    <mergeCell ref="P704:P709"/>
    <mergeCell ref="Q704:Q709"/>
    <mergeCell ref="R704:R709"/>
    <mergeCell ref="S704:S709"/>
    <mergeCell ref="BT710:BT715"/>
    <mergeCell ref="BU710:BU715"/>
    <mergeCell ref="BV710:BV715"/>
    <mergeCell ref="AT710:AT715"/>
    <mergeCell ref="AU710:AU715"/>
    <mergeCell ref="AV710:AV715"/>
    <mergeCell ref="AW710:AW715"/>
    <mergeCell ref="AX710:AX715"/>
    <mergeCell ref="AY710:AY715"/>
    <mergeCell ref="X710:X715"/>
    <mergeCell ref="Y710:Y715"/>
    <mergeCell ref="Z710:Z715"/>
    <mergeCell ref="AA710:AA715"/>
    <mergeCell ref="AR710:AR715"/>
    <mergeCell ref="AS710:AS715"/>
    <mergeCell ref="R710:R715"/>
    <mergeCell ref="S710:S715"/>
    <mergeCell ref="T710:T715"/>
    <mergeCell ref="U710:U715"/>
    <mergeCell ref="V710:V715"/>
    <mergeCell ref="W710:W715"/>
    <mergeCell ref="T716:T721"/>
    <mergeCell ref="U716:U721"/>
    <mergeCell ref="J716:J721"/>
    <mergeCell ref="K716:K721"/>
    <mergeCell ref="L716:L721"/>
    <mergeCell ref="M716:M721"/>
    <mergeCell ref="N716:N721"/>
    <mergeCell ref="O716:O721"/>
    <mergeCell ref="D716:D721"/>
    <mergeCell ref="E716:E721"/>
    <mergeCell ref="F716:F721"/>
    <mergeCell ref="G716:G721"/>
    <mergeCell ref="H716:H721"/>
    <mergeCell ref="I716:I721"/>
    <mergeCell ref="AZ710:AZ715"/>
    <mergeCell ref="BA710:BA715"/>
    <mergeCell ref="BS710:BS715"/>
    <mergeCell ref="L710:L715"/>
    <mergeCell ref="M710:M715"/>
    <mergeCell ref="N710:N715"/>
    <mergeCell ref="O710:O715"/>
    <mergeCell ref="P710:P715"/>
    <mergeCell ref="Q710:Q715"/>
    <mergeCell ref="BU716:BU721"/>
    <mergeCell ref="BV716:BV721"/>
    <mergeCell ref="D722:D727"/>
    <mergeCell ref="E722:E727"/>
    <mergeCell ref="F722:F727"/>
    <mergeCell ref="G722:G727"/>
    <mergeCell ref="H722:H727"/>
    <mergeCell ref="I722:I727"/>
    <mergeCell ref="J722:J727"/>
    <mergeCell ref="K722:K727"/>
    <mergeCell ref="AX716:AX721"/>
    <mergeCell ref="AY716:AY721"/>
    <mergeCell ref="AZ716:AZ721"/>
    <mergeCell ref="BA716:BA721"/>
    <mergeCell ref="BS716:BS721"/>
    <mergeCell ref="BT716:BT721"/>
    <mergeCell ref="AR716:AR721"/>
    <mergeCell ref="AS716:AS721"/>
    <mergeCell ref="AT716:AT721"/>
    <mergeCell ref="AU716:AU721"/>
    <mergeCell ref="AV716:AV721"/>
    <mergeCell ref="AW716:AW721"/>
    <mergeCell ref="V716:V721"/>
    <mergeCell ref="W716:W721"/>
    <mergeCell ref="X716:X721"/>
    <mergeCell ref="Y716:Y721"/>
    <mergeCell ref="Z716:Z721"/>
    <mergeCell ref="AA716:AA721"/>
    <mergeCell ref="P716:P721"/>
    <mergeCell ref="Q716:Q721"/>
    <mergeCell ref="R716:R721"/>
    <mergeCell ref="S716:S721"/>
    <mergeCell ref="BT722:BT727"/>
    <mergeCell ref="BU722:BU727"/>
    <mergeCell ref="BV722:BV727"/>
    <mergeCell ref="AT722:AT727"/>
    <mergeCell ref="AU722:AU727"/>
    <mergeCell ref="AV722:AV727"/>
    <mergeCell ref="AW722:AW727"/>
    <mergeCell ref="AX722:AX727"/>
    <mergeCell ref="AY722:AY727"/>
    <mergeCell ref="X722:X727"/>
    <mergeCell ref="Y722:Y727"/>
    <mergeCell ref="Z722:Z727"/>
    <mergeCell ref="AA722:AA727"/>
    <mergeCell ref="AR722:AR727"/>
    <mergeCell ref="AS722:AS727"/>
    <mergeCell ref="R722:R727"/>
    <mergeCell ref="S722:S727"/>
    <mergeCell ref="T722:T727"/>
    <mergeCell ref="U722:U727"/>
    <mergeCell ref="V722:V727"/>
    <mergeCell ref="W722:W727"/>
    <mergeCell ref="T728:T733"/>
    <mergeCell ref="U728:U733"/>
    <mergeCell ref="J728:J733"/>
    <mergeCell ref="K728:K733"/>
    <mergeCell ref="L728:L733"/>
    <mergeCell ref="M728:M733"/>
    <mergeCell ref="N728:N733"/>
    <mergeCell ref="O728:O733"/>
    <mergeCell ref="D728:D733"/>
    <mergeCell ref="E728:E733"/>
    <mergeCell ref="F728:F733"/>
    <mergeCell ref="G728:G733"/>
    <mergeCell ref="H728:H733"/>
    <mergeCell ref="I728:I733"/>
    <mergeCell ref="AZ722:AZ727"/>
    <mergeCell ref="BA722:BA727"/>
    <mergeCell ref="BS722:BS727"/>
    <mergeCell ref="L722:L727"/>
    <mergeCell ref="M722:M727"/>
    <mergeCell ref="N722:N727"/>
    <mergeCell ref="O722:O727"/>
    <mergeCell ref="P722:P727"/>
    <mergeCell ref="Q722:Q727"/>
    <mergeCell ref="BU728:BU733"/>
    <mergeCell ref="BV728:BV733"/>
    <mergeCell ref="D734:D739"/>
    <mergeCell ref="E734:E739"/>
    <mergeCell ref="F734:F739"/>
    <mergeCell ref="G734:G739"/>
    <mergeCell ref="H734:H739"/>
    <mergeCell ref="I734:I739"/>
    <mergeCell ref="J734:J739"/>
    <mergeCell ref="K734:K739"/>
    <mergeCell ref="AX728:AX733"/>
    <mergeCell ref="AY728:AY733"/>
    <mergeCell ref="AZ728:AZ733"/>
    <mergeCell ref="BA728:BA733"/>
    <mergeCell ref="BS728:BS733"/>
    <mergeCell ref="BT728:BT733"/>
    <mergeCell ref="AR728:AR733"/>
    <mergeCell ref="AS728:AS733"/>
    <mergeCell ref="AT728:AT733"/>
    <mergeCell ref="AU728:AU733"/>
    <mergeCell ref="AV728:AV733"/>
    <mergeCell ref="AW728:AW733"/>
    <mergeCell ref="V728:V733"/>
    <mergeCell ref="W728:W733"/>
    <mergeCell ref="X728:X733"/>
    <mergeCell ref="Y728:Y733"/>
    <mergeCell ref="Z728:Z733"/>
    <mergeCell ref="AA728:AA733"/>
    <mergeCell ref="P728:P733"/>
    <mergeCell ref="Q728:Q733"/>
    <mergeCell ref="R728:R733"/>
    <mergeCell ref="S728:S733"/>
    <mergeCell ref="BT734:BT739"/>
    <mergeCell ref="BU734:BU739"/>
    <mergeCell ref="BV734:BV739"/>
    <mergeCell ref="AT734:AT739"/>
    <mergeCell ref="AU734:AU739"/>
    <mergeCell ref="AV734:AV739"/>
    <mergeCell ref="AW734:AW739"/>
    <mergeCell ref="AX734:AX739"/>
    <mergeCell ref="AY734:AY739"/>
    <mergeCell ref="X734:X739"/>
    <mergeCell ref="Y734:Y739"/>
    <mergeCell ref="Z734:Z739"/>
    <mergeCell ref="AA734:AA739"/>
    <mergeCell ref="AR734:AR739"/>
    <mergeCell ref="AS734:AS739"/>
    <mergeCell ref="R734:R739"/>
    <mergeCell ref="S734:S739"/>
    <mergeCell ref="T734:T739"/>
    <mergeCell ref="U734:U739"/>
    <mergeCell ref="V734:V739"/>
    <mergeCell ref="W734:W739"/>
    <mergeCell ref="T740:T745"/>
    <mergeCell ref="U740:U745"/>
    <mergeCell ref="J740:J745"/>
    <mergeCell ref="K740:K745"/>
    <mergeCell ref="L740:L745"/>
    <mergeCell ref="M740:M745"/>
    <mergeCell ref="N740:N745"/>
    <mergeCell ref="O740:O745"/>
    <mergeCell ref="D740:D745"/>
    <mergeCell ref="E740:E745"/>
    <mergeCell ref="F740:F745"/>
    <mergeCell ref="G740:G745"/>
    <mergeCell ref="H740:H745"/>
    <mergeCell ref="I740:I745"/>
    <mergeCell ref="AZ734:AZ739"/>
    <mergeCell ref="BA734:BA739"/>
    <mergeCell ref="BS734:BS739"/>
    <mergeCell ref="L734:L739"/>
    <mergeCell ref="M734:M739"/>
    <mergeCell ref="N734:N739"/>
    <mergeCell ref="O734:O739"/>
    <mergeCell ref="P734:P739"/>
    <mergeCell ref="Q734:Q739"/>
    <mergeCell ref="BU740:BU745"/>
    <mergeCell ref="BV740:BV745"/>
    <mergeCell ref="D746:D751"/>
    <mergeCell ref="E746:E751"/>
    <mergeCell ref="F746:F751"/>
    <mergeCell ref="G746:G751"/>
    <mergeCell ref="H746:H751"/>
    <mergeCell ref="I746:I751"/>
    <mergeCell ref="J746:J751"/>
    <mergeCell ref="K746:K751"/>
    <mergeCell ref="AX740:AX745"/>
    <mergeCell ref="AY740:AY745"/>
    <mergeCell ref="AZ740:AZ745"/>
    <mergeCell ref="BA740:BA745"/>
    <mergeCell ref="BS740:BS745"/>
    <mergeCell ref="BT740:BT745"/>
    <mergeCell ref="AR740:AR745"/>
    <mergeCell ref="AS740:AS745"/>
    <mergeCell ref="AT740:AT745"/>
    <mergeCell ref="AU740:AU745"/>
    <mergeCell ref="AV740:AV745"/>
    <mergeCell ref="AW740:AW745"/>
    <mergeCell ref="V740:V745"/>
    <mergeCell ref="W740:W745"/>
    <mergeCell ref="X740:X745"/>
    <mergeCell ref="Y740:Y745"/>
    <mergeCell ref="Z740:Z745"/>
    <mergeCell ref="AA740:AA745"/>
    <mergeCell ref="P740:P745"/>
    <mergeCell ref="Q740:Q745"/>
    <mergeCell ref="R740:R745"/>
    <mergeCell ref="S740:S745"/>
    <mergeCell ref="BT746:BT751"/>
    <mergeCell ref="BU746:BU751"/>
    <mergeCell ref="BV746:BV751"/>
    <mergeCell ref="AT746:AT751"/>
    <mergeCell ref="AU746:AU751"/>
    <mergeCell ref="AV746:AV751"/>
    <mergeCell ref="AW746:AW751"/>
    <mergeCell ref="AX746:AX751"/>
    <mergeCell ref="AY746:AY751"/>
    <mergeCell ref="X746:X751"/>
    <mergeCell ref="Y746:Y751"/>
    <mergeCell ref="Z746:Z751"/>
    <mergeCell ref="AA746:AA751"/>
    <mergeCell ref="AR746:AR751"/>
    <mergeCell ref="AS746:AS751"/>
    <mergeCell ref="R746:R751"/>
    <mergeCell ref="S746:S751"/>
    <mergeCell ref="T746:T751"/>
    <mergeCell ref="U746:U751"/>
    <mergeCell ref="V746:V751"/>
    <mergeCell ref="W746:W751"/>
    <mergeCell ref="T752:T757"/>
    <mergeCell ref="U752:U757"/>
    <mergeCell ref="J752:J757"/>
    <mergeCell ref="K752:K757"/>
    <mergeCell ref="L752:L757"/>
    <mergeCell ref="M752:M757"/>
    <mergeCell ref="N752:N757"/>
    <mergeCell ref="O752:O757"/>
    <mergeCell ref="D752:D757"/>
    <mergeCell ref="E752:E757"/>
    <mergeCell ref="F752:F757"/>
    <mergeCell ref="G752:G757"/>
    <mergeCell ref="H752:H757"/>
    <mergeCell ref="I752:I757"/>
    <mergeCell ref="AZ746:AZ751"/>
    <mergeCell ref="BA746:BA751"/>
    <mergeCell ref="BS746:BS751"/>
    <mergeCell ref="L746:L751"/>
    <mergeCell ref="M746:M751"/>
    <mergeCell ref="N746:N751"/>
    <mergeCell ref="O746:O751"/>
    <mergeCell ref="P746:P751"/>
    <mergeCell ref="Q746:Q751"/>
    <mergeCell ref="BU752:BU757"/>
    <mergeCell ref="BV752:BV757"/>
    <mergeCell ref="D758:D763"/>
    <mergeCell ref="E758:E763"/>
    <mergeCell ref="F758:F763"/>
    <mergeCell ref="G758:G763"/>
    <mergeCell ref="H758:H763"/>
    <mergeCell ref="I758:I763"/>
    <mergeCell ref="J758:J763"/>
    <mergeCell ref="K758:K763"/>
    <mergeCell ref="AX752:AX757"/>
    <mergeCell ref="AY752:AY757"/>
    <mergeCell ref="AZ752:AZ757"/>
    <mergeCell ref="BA752:BA757"/>
    <mergeCell ref="BS752:BS757"/>
    <mergeCell ref="BT752:BT757"/>
    <mergeCell ref="AR752:AR757"/>
    <mergeCell ref="AS752:AS757"/>
    <mergeCell ref="AT752:AT757"/>
    <mergeCell ref="AU752:AU757"/>
    <mergeCell ref="AV752:AV757"/>
    <mergeCell ref="AW752:AW757"/>
    <mergeCell ref="V752:V757"/>
    <mergeCell ref="W752:W757"/>
    <mergeCell ref="X752:X757"/>
    <mergeCell ref="Y752:Y757"/>
    <mergeCell ref="Z752:Z757"/>
    <mergeCell ref="AA752:AA757"/>
    <mergeCell ref="P752:P757"/>
    <mergeCell ref="Q752:Q757"/>
    <mergeCell ref="R752:R757"/>
    <mergeCell ref="S752:S757"/>
    <mergeCell ref="BT758:BT763"/>
    <mergeCell ref="BU758:BU763"/>
    <mergeCell ref="BV758:BV763"/>
    <mergeCell ref="AT758:AT763"/>
    <mergeCell ref="AU758:AU763"/>
    <mergeCell ref="AV758:AV763"/>
    <mergeCell ref="AW758:AW763"/>
    <mergeCell ref="AX758:AX763"/>
    <mergeCell ref="AY758:AY763"/>
    <mergeCell ref="X758:X763"/>
    <mergeCell ref="Y758:Y763"/>
    <mergeCell ref="Z758:Z763"/>
    <mergeCell ref="AA758:AA763"/>
    <mergeCell ref="AR758:AR763"/>
    <mergeCell ref="AS758:AS763"/>
    <mergeCell ref="R758:R763"/>
    <mergeCell ref="S758:S763"/>
    <mergeCell ref="T758:T763"/>
    <mergeCell ref="U758:U763"/>
    <mergeCell ref="V758:V763"/>
    <mergeCell ref="W758:W763"/>
    <mergeCell ref="T764:T769"/>
    <mergeCell ref="U764:U769"/>
    <mergeCell ref="J764:J769"/>
    <mergeCell ref="K764:K769"/>
    <mergeCell ref="L764:L769"/>
    <mergeCell ref="M764:M769"/>
    <mergeCell ref="N764:N769"/>
    <mergeCell ref="O764:O769"/>
    <mergeCell ref="D764:D769"/>
    <mergeCell ref="E764:E769"/>
    <mergeCell ref="F764:F769"/>
    <mergeCell ref="G764:G769"/>
    <mergeCell ref="H764:H769"/>
    <mergeCell ref="I764:I769"/>
    <mergeCell ref="AZ758:AZ763"/>
    <mergeCell ref="BA758:BA763"/>
    <mergeCell ref="BS758:BS763"/>
    <mergeCell ref="L758:L763"/>
    <mergeCell ref="M758:M763"/>
    <mergeCell ref="N758:N763"/>
    <mergeCell ref="O758:O763"/>
    <mergeCell ref="P758:P763"/>
    <mergeCell ref="Q758:Q763"/>
    <mergeCell ref="BU764:BU769"/>
    <mergeCell ref="BV764:BV769"/>
    <mergeCell ref="D770:D775"/>
    <mergeCell ref="E770:E775"/>
    <mergeCell ref="F770:F775"/>
    <mergeCell ref="G770:G775"/>
    <mergeCell ref="H770:H775"/>
    <mergeCell ref="I770:I775"/>
    <mergeCell ref="J770:J775"/>
    <mergeCell ref="K770:K775"/>
    <mergeCell ref="AX764:AX769"/>
    <mergeCell ref="AY764:AY769"/>
    <mergeCell ref="AZ764:AZ769"/>
    <mergeCell ref="BA764:BA769"/>
    <mergeCell ref="BS764:BS769"/>
    <mergeCell ref="BT764:BT769"/>
    <mergeCell ref="AR764:AR769"/>
    <mergeCell ref="AS764:AS769"/>
    <mergeCell ref="AT764:AT769"/>
    <mergeCell ref="AU764:AU769"/>
    <mergeCell ref="AV764:AV769"/>
    <mergeCell ref="AW764:AW769"/>
    <mergeCell ref="V764:V769"/>
    <mergeCell ref="W764:W769"/>
    <mergeCell ref="X764:X769"/>
    <mergeCell ref="Y764:Y769"/>
    <mergeCell ref="Z764:Z769"/>
    <mergeCell ref="AA764:AA769"/>
    <mergeCell ref="P764:P769"/>
    <mergeCell ref="Q764:Q769"/>
    <mergeCell ref="R764:R769"/>
    <mergeCell ref="S764:S769"/>
    <mergeCell ref="BT770:BT775"/>
    <mergeCell ref="BU770:BU775"/>
    <mergeCell ref="BV770:BV775"/>
    <mergeCell ref="AT770:AT775"/>
    <mergeCell ref="AU770:AU775"/>
    <mergeCell ref="AV770:AV775"/>
    <mergeCell ref="AW770:AW775"/>
    <mergeCell ref="AX770:AX775"/>
    <mergeCell ref="AY770:AY775"/>
    <mergeCell ref="X770:X775"/>
    <mergeCell ref="Y770:Y775"/>
    <mergeCell ref="Z770:Z775"/>
    <mergeCell ref="AA770:AA775"/>
    <mergeCell ref="AR770:AR775"/>
    <mergeCell ref="AS770:AS775"/>
    <mergeCell ref="R770:R775"/>
    <mergeCell ref="S770:S775"/>
    <mergeCell ref="T770:T775"/>
    <mergeCell ref="U770:U775"/>
    <mergeCell ref="V770:V775"/>
    <mergeCell ref="W770:W775"/>
    <mergeCell ref="T776:T781"/>
    <mergeCell ref="U776:U781"/>
    <mergeCell ref="J776:J781"/>
    <mergeCell ref="K776:K781"/>
    <mergeCell ref="L776:L781"/>
    <mergeCell ref="M776:M781"/>
    <mergeCell ref="N776:N781"/>
    <mergeCell ref="O776:O781"/>
    <mergeCell ref="D776:D781"/>
    <mergeCell ref="E776:E781"/>
    <mergeCell ref="F776:F781"/>
    <mergeCell ref="G776:G781"/>
    <mergeCell ref="H776:H781"/>
    <mergeCell ref="I776:I781"/>
    <mergeCell ref="AZ770:AZ775"/>
    <mergeCell ref="BA770:BA775"/>
    <mergeCell ref="BS770:BS775"/>
    <mergeCell ref="L770:L775"/>
    <mergeCell ref="M770:M775"/>
    <mergeCell ref="N770:N775"/>
    <mergeCell ref="O770:O775"/>
    <mergeCell ref="P770:P775"/>
    <mergeCell ref="Q770:Q775"/>
    <mergeCell ref="BU776:BU781"/>
    <mergeCell ref="BV776:BV781"/>
    <mergeCell ref="D782:D787"/>
    <mergeCell ref="E782:E787"/>
    <mergeCell ref="F782:F787"/>
    <mergeCell ref="G782:G787"/>
    <mergeCell ref="H782:H787"/>
    <mergeCell ref="I782:I787"/>
    <mergeCell ref="J782:J787"/>
    <mergeCell ref="K782:K787"/>
    <mergeCell ref="AX776:AX781"/>
    <mergeCell ref="AY776:AY781"/>
    <mergeCell ref="AZ776:AZ781"/>
    <mergeCell ref="BA776:BA781"/>
    <mergeCell ref="BS776:BS781"/>
    <mergeCell ref="BT776:BT781"/>
    <mergeCell ref="AR776:AR781"/>
    <mergeCell ref="AS776:AS781"/>
    <mergeCell ref="AT776:AT781"/>
    <mergeCell ref="AU776:AU781"/>
    <mergeCell ref="AV776:AV781"/>
    <mergeCell ref="AW776:AW781"/>
    <mergeCell ref="V776:V781"/>
    <mergeCell ref="W776:W781"/>
    <mergeCell ref="X776:X781"/>
    <mergeCell ref="Y776:Y781"/>
    <mergeCell ref="Z776:Z781"/>
    <mergeCell ref="AA776:AA781"/>
    <mergeCell ref="P776:P781"/>
    <mergeCell ref="Q776:Q781"/>
    <mergeCell ref="R776:R781"/>
    <mergeCell ref="S776:S781"/>
    <mergeCell ref="BA782:BA787"/>
    <mergeCell ref="BS782:BS787"/>
    <mergeCell ref="BT782:BT787"/>
    <mergeCell ref="BU782:BU787"/>
    <mergeCell ref="BV782:BV787"/>
    <mergeCell ref="AT782:AT787"/>
    <mergeCell ref="AU782:AU787"/>
    <mergeCell ref="AV782:AV787"/>
    <mergeCell ref="AW782:AW787"/>
    <mergeCell ref="AX782:AX787"/>
    <mergeCell ref="AY782:AY787"/>
    <mergeCell ref="X782:X787"/>
    <mergeCell ref="Y782:Y787"/>
    <mergeCell ref="Z782:Z787"/>
    <mergeCell ref="AA782:AA787"/>
    <mergeCell ref="AR782:AR787"/>
    <mergeCell ref="AS782:AS787"/>
    <mergeCell ref="A788:A859"/>
    <mergeCell ref="B788:B859"/>
    <mergeCell ref="C788:C859"/>
    <mergeCell ref="D788:D793"/>
    <mergeCell ref="E788:E793"/>
    <mergeCell ref="F788:F793"/>
    <mergeCell ref="S794:S799"/>
    <mergeCell ref="T794:T799"/>
    <mergeCell ref="I794:I799"/>
    <mergeCell ref="J794:J799"/>
    <mergeCell ref="K794:K799"/>
    <mergeCell ref="L794:L799"/>
    <mergeCell ref="M794:M799"/>
    <mergeCell ref="N794:N799"/>
    <mergeCell ref="D800:D805"/>
    <mergeCell ref="E800:E805"/>
    <mergeCell ref="AZ782:AZ787"/>
    <mergeCell ref="R782:R787"/>
    <mergeCell ref="S782:S787"/>
    <mergeCell ref="T782:T787"/>
    <mergeCell ref="U782:U787"/>
    <mergeCell ref="V782:V787"/>
    <mergeCell ref="W782:W787"/>
    <mergeCell ref="L782:L787"/>
    <mergeCell ref="M782:M787"/>
    <mergeCell ref="N782:N787"/>
    <mergeCell ref="O782:O787"/>
    <mergeCell ref="P782:P787"/>
    <mergeCell ref="Q782:Q787"/>
    <mergeCell ref="T788:T793"/>
    <mergeCell ref="BT794:BT799"/>
    <mergeCell ref="BU794:BU799"/>
    <mergeCell ref="BV794:BV799"/>
    <mergeCell ref="U788:U793"/>
    <mergeCell ref="V788:V793"/>
    <mergeCell ref="W788:W793"/>
    <mergeCell ref="X788:X793"/>
    <mergeCell ref="M788:M793"/>
    <mergeCell ref="N788:N793"/>
    <mergeCell ref="O788:O793"/>
    <mergeCell ref="P788:P793"/>
    <mergeCell ref="Q788:Q793"/>
    <mergeCell ref="R788:R793"/>
    <mergeCell ref="G788:G793"/>
    <mergeCell ref="H788:H793"/>
    <mergeCell ref="I788:I793"/>
    <mergeCell ref="J788:J793"/>
    <mergeCell ref="K788:K793"/>
    <mergeCell ref="L788:L793"/>
    <mergeCell ref="O794:O799"/>
    <mergeCell ref="P794:P799"/>
    <mergeCell ref="Q794:Q799"/>
    <mergeCell ref="R794:R799"/>
    <mergeCell ref="W800:W805"/>
    <mergeCell ref="X800:X805"/>
    <mergeCell ref="Y800:Y805"/>
    <mergeCell ref="Z800:Z805"/>
    <mergeCell ref="AA800:AA805"/>
    <mergeCell ref="BA788:BA793"/>
    <mergeCell ref="BS788:BS793"/>
    <mergeCell ref="BT788:BT793"/>
    <mergeCell ref="BU788:BU793"/>
    <mergeCell ref="BV788:BV793"/>
    <mergeCell ref="D794:D799"/>
    <mergeCell ref="E794:E799"/>
    <mergeCell ref="F794:F799"/>
    <mergeCell ref="G794:G799"/>
    <mergeCell ref="H794:H799"/>
    <mergeCell ref="AU788:AU793"/>
    <mergeCell ref="AV788:AV793"/>
    <mergeCell ref="AW788:AW793"/>
    <mergeCell ref="AX788:AX793"/>
    <mergeCell ref="AY788:AY793"/>
    <mergeCell ref="AZ788:AZ793"/>
    <mergeCell ref="Y788:Y793"/>
    <mergeCell ref="Z788:Z793"/>
    <mergeCell ref="AA788:AA793"/>
    <mergeCell ref="AR788:AR793"/>
    <mergeCell ref="AS788:AS793"/>
    <mergeCell ref="AT788:AT793"/>
    <mergeCell ref="S788:S793"/>
    <mergeCell ref="AW794:AW799"/>
    <mergeCell ref="AX794:AX799"/>
    <mergeCell ref="AY794:AY799"/>
    <mergeCell ref="AZ794:AZ799"/>
    <mergeCell ref="BA794:BA799"/>
    <mergeCell ref="BS794:BS799"/>
    <mergeCell ref="AA794:AA799"/>
    <mergeCell ref="AR794:AR799"/>
    <mergeCell ref="AS794:AS799"/>
    <mergeCell ref="AT794:AT799"/>
    <mergeCell ref="AU794:AU799"/>
    <mergeCell ref="AV794:AV799"/>
    <mergeCell ref="U794:U799"/>
    <mergeCell ref="V794:V799"/>
    <mergeCell ref="W794:W799"/>
    <mergeCell ref="X794:X799"/>
    <mergeCell ref="Y794:Y799"/>
    <mergeCell ref="Z794:Z799"/>
    <mergeCell ref="N800:N805"/>
    <mergeCell ref="O800:O805"/>
    <mergeCell ref="P800:P805"/>
    <mergeCell ref="U806:U811"/>
    <mergeCell ref="V806:V811"/>
    <mergeCell ref="W806:W811"/>
    <mergeCell ref="X806:X811"/>
    <mergeCell ref="M806:M811"/>
    <mergeCell ref="N806:N811"/>
    <mergeCell ref="O806:O811"/>
    <mergeCell ref="P806:P811"/>
    <mergeCell ref="Q806:Q811"/>
    <mergeCell ref="R806:R811"/>
    <mergeCell ref="F800:F805"/>
    <mergeCell ref="G800:G805"/>
    <mergeCell ref="H800:H805"/>
    <mergeCell ref="I800:I805"/>
    <mergeCell ref="J800:J805"/>
    <mergeCell ref="BV800:BV805"/>
    <mergeCell ref="D806:D811"/>
    <mergeCell ref="E806:E811"/>
    <mergeCell ref="F806:F811"/>
    <mergeCell ref="G806:G811"/>
    <mergeCell ref="H806:H811"/>
    <mergeCell ref="I806:I811"/>
    <mergeCell ref="J806:J811"/>
    <mergeCell ref="K806:K811"/>
    <mergeCell ref="L806:L811"/>
    <mergeCell ref="AY800:AY805"/>
    <mergeCell ref="AZ800:AZ805"/>
    <mergeCell ref="BA800:BA805"/>
    <mergeCell ref="BS800:BS805"/>
    <mergeCell ref="BT800:BT805"/>
    <mergeCell ref="BU800:BU805"/>
    <mergeCell ref="AS800:AS805"/>
    <mergeCell ref="AT800:AT805"/>
    <mergeCell ref="AU800:AU805"/>
    <mergeCell ref="AV800:AV805"/>
    <mergeCell ref="AW800:AW805"/>
    <mergeCell ref="AX800:AX805"/>
    <mergeCell ref="AR800:AR805"/>
    <mergeCell ref="Q800:Q805"/>
    <mergeCell ref="R800:R805"/>
    <mergeCell ref="S800:S805"/>
    <mergeCell ref="T800:T805"/>
    <mergeCell ref="U800:U805"/>
    <mergeCell ref="V800:V805"/>
    <mergeCell ref="K800:K805"/>
    <mergeCell ref="L800:L805"/>
    <mergeCell ref="M800:M805"/>
    <mergeCell ref="S812:S817"/>
    <mergeCell ref="T812:T817"/>
    <mergeCell ref="I812:I817"/>
    <mergeCell ref="J812:J817"/>
    <mergeCell ref="K812:K817"/>
    <mergeCell ref="L812:L817"/>
    <mergeCell ref="M812:M817"/>
    <mergeCell ref="N812:N817"/>
    <mergeCell ref="BA806:BA811"/>
    <mergeCell ref="BS806:BS811"/>
    <mergeCell ref="BT806:BT811"/>
    <mergeCell ref="BU806:BU811"/>
    <mergeCell ref="BV806:BV811"/>
    <mergeCell ref="D812:D817"/>
    <mergeCell ref="E812:E817"/>
    <mergeCell ref="F812:F817"/>
    <mergeCell ref="G812:G817"/>
    <mergeCell ref="H812:H817"/>
    <mergeCell ref="AU806:AU811"/>
    <mergeCell ref="AV806:AV811"/>
    <mergeCell ref="AW806:AW811"/>
    <mergeCell ref="AX806:AX811"/>
    <mergeCell ref="AY806:AY811"/>
    <mergeCell ref="AZ806:AZ811"/>
    <mergeCell ref="Y806:Y811"/>
    <mergeCell ref="Z806:Z811"/>
    <mergeCell ref="AA806:AA811"/>
    <mergeCell ref="AR806:AR811"/>
    <mergeCell ref="AS806:AS811"/>
    <mergeCell ref="AT806:AT811"/>
    <mergeCell ref="S806:S811"/>
    <mergeCell ref="T806:T811"/>
    <mergeCell ref="BT812:BT817"/>
    <mergeCell ref="BU812:BU817"/>
    <mergeCell ref="BV812:BV817"/>
    <mergeCell ref="D818:D823"/>
    <mergeCell ref="E818:E823"/>
    <mergeCell ref="F818:F823"/>
    <mergeCell ref="G818:G823"/>
    <mergeCell ref="H818:H823"/>
    <mergeCell ref="I818:I823"/>
    <mergeCell ref="J818:J823"/>
    <mergeCell ref="AW812:AW817"/>
    <mergeCell ref="AX812:AX817"/>
    <mergeCell ref="AY812:AY817"/>
    <mergeCell ref="AZ812:AZ817"/>
    <mergeCell ref="BA812:BA817"/>
    <mergeCell ref="BS812:BS817"/>
    <mergeCell ref="AA812:AA817"/>
    <mergeCell ref="AR812:AR817"/>
    <mergeCell ref="AS812:AS817"/>
    <mergeCell ref="AT812:AT817"/>
    <mergeCell ref="AU812:AU817"/>
    <mergeCell ref="AV812:AV817"/>
    <mergeCell ref="U812:U817"/>
    <mergeCell ref="V812:V817"/>
    <mergeCell ref="W812:W817"/>
    <mergeCell ref="X812:X817"/>
    <mergeCell ref="Y812:Y817"/>
    <mergeCell ref="Z812:Z817"/>
    <mergeCell ref="O812:O817"/>
    <mergeCell ref="P812:P817"/>
    <mergeCell ref="Q812:Q817"/>
    <mergeCell ref="R812:R817"/>
    <mergeCell ref="W818:W823"/>
    <mergeCell ref="X818:X823"/>
    <mergeCell ref="Y818:Y823"/>
    <mergeCell ref="Z818:Z823"/>
    <mergeCell ref="AA818:AA823"/>
    <mergeCell ref="AR818:AR823"/>
    <mergeCell ref="Q818:Q823"/>
    <mergeCell ref="R818:R823"/>
    <mergeCell ref="S818:S823"/>
    <mergeCell ref="T818:T823"/>
    <mergeCell ref="U818:U823"/>
    <mergeCell ref="V818:V823"/>
    <mergeCell ref="K818:K823"/>
    <mergeCell ref="L818:L823"/>
    <mergeCell ref="M818:M823"/>
    <mergeCell ref="N818:N823"/>
    <mergeCell ref="O818:O823"/>
    <mergeCell ref="P818:P823"/>
    <mergeCell ref="U824:U829"/>
    <mergeCell ref="V824:V829"/>
    <mergeCell ref="W824:W829"/>
    <mergeCell ref="X824:X829"/>
    <mergeCell ref="M824:M829"/>
    <mergeCell ref="N824:N829"/>
    <mergeCell ref="O824:O829"/>
    <mergeCell ref="P824:P829"/>
    <mergeCell ref="Q824:Q829"/>
    <mergeCell ref="R824:R829"/>
    <mergeCell ref="BV818:BV823"/>
    <mergeCell ref="D824:D829"/>
    <mergeCell ref="E824:E829"/>
    <mergeCell ref="F824:F829"/>
    <mergeCell ref="G824:G829"/>
    <mergeCell ref="H824:H829"/>
    <mergeCell ref="I824:I829"/>
    <mergeCell ref="J824:J829"/>
    <mergeCell ref="K824:K829"/>
    <mergeCell ref="L824:L829"/>
    <mergeCell ref="AY818:AY823"/>
    <mergeCell ref="AZ818:AZ823"/>
    <mergeCell ref="BA818:BA823"/>
    <mergeCell ref="BS818:BS823"/>
    <mergeCell ref="BT818:BT823"/>
    <mergeCell ref="BU818:BU823"/>
    <mergeCell ref="AS818:AS823"/>
    <mergeCell ref="AT818:AT823"/>
    <mergeCell ref="AU818:AU823"/>
    <mergeCell ref="AV818:AV823"/>
    <mergeCell ref="AW818:AW823"/>
    <mergeCell ref="AX818:AX823"/>
    <mergeCell ref="S830:S835"/>
    <mergeCell ref="T830:T835"/>
    <mergeCell ref="I830:I835"/>
    <mergeCell ref="J830:J835"/>
    <mergeCell ref="K830:K835"/>
    <mergeCell ref="L830:L835"/>
    <mergeCell ref="M830:M835"/>
    <mergeCell ref="N830:N835"/>
    <mergeCell ref="BA824:BA829"/>
    <mergeCell ref="BS824:BS829"/>
    <mergeCell ref="BT824:BT829"/>
    <mergeCell ref="BU824:BU829"/>
    <mergeCell ref="BV824:BV829"/>
    <mergeCell ref="D830:D835"/>
    <mergeCell ref="E830:E835"/>
    <mergeCell ref="F830:F835"/>
    <mergeCell ref="G830:G835"/>
    <mergeCell ref="H830:H835"/>
    <mergeCell ref="AU824:AU829"/>
    <mergeCell ref="AV824:AV829"/>
    <mergeCell ref="AW824:AW829"/>
    <mergeCell ref="AX824:AX829"/>
    <mergeCell ref="AY824:AY829"/>
    <mergeCell ref="AZ824:AZ829"/>
    <mergeCell ref="Y824:Y829"/>
    <mergeCell ref="Z824:Z829"/>
    <mergeCell ref="AA824:AA829"/>
    <mergeCell ref="AR824:AR829"/>
    <mergeCell ref="AS824:AS829"/>
    <mergeCell ref="AT824:AT829"/>
    <mergeCell ref="S824:S829"/>
    <mergeCell ref="T824:T829"/>
    <mergeCell ref="BT830:BT835"/>
    <mergeCell ref="BU830:BU835"/>
    <mergeCell ref="BV830:BV835"/>
    <mergeCell ref="D836:D841"/>
    <mergeCell ref="E836:E841"/>
    <mergeCell ref="F836:F841"/>
    <mergeCell ref="G836:G841"/>
    <mergeCell ref="H836:H841"/>
    <mergeCell ref="I836:I841"/>
    <mergeCell ref="J836:J841"/>
    <mergeCell ref="AW830:AW835"/>
    <mergeCell ref="AX830:AX835"/>
    <mergeCell ref="AY830:AY835"/>
    <mergeCell ref="AZ830:AZ835"/>
    <mergeCell ref="BA830:BA835"/>
    <mergeCell ref="BS830:BS835"/>
    <mergeCell ref="AA830:AA835"/>
    <mergeCell ref="AR830:AR835"/>
    <mergeCell ref="AS830:AS835"/>
    <mergeCell ref="AT830:AT835"/>
    <mergeCell ref="AU830:AU835"/>
    <mergeCell ref="AV830:AV835"/>
    <mergeCell ref="U830:U835"/>
    <mergeCell ref="V830:V835"/>
    <mergeCell ref="W830:W835"/>
    <mergeCell ref="X830:X835"/>
    <mergeCell ref="Y830:Y835"/>
    <mergeCell ref="Z830:Z835"/>
    <mergeCell ref="O830:O835"/>
    <mergeCell ref="P830:P835"/>
    <mergeCell ref="Q830:Q835"/>
    <mergeCell ref="R830:R835"/>
    <mergeCell ref="W836:W841"/>
    <mergeCell ref="X836:X841"/>
    <mergeCell ref="Y836:Y841"/>
    <mergeCell ref="Z836:Z841"/>
    <mergeCell ref="AA836:AA841"/>
    <mergeCell ref="AR836:AR841"/>
    <mergeCell ref="Q836:Q841"/>
    <mergeCell ref="R836:R841"/>
    <mergeCell ref="S836:S841"/>
    <mergeCell ref="T836:T841"/>
    <mergeCell ref="U836:U841"/>
    <mergeCell ref="V836:V841"/>
    <mergeCell ref="K836:K841"/>
    <mergeCell ref="L836:L841"/>
    <mergeCell ref="M836:M841"/>
    <mergeCell ref="N836:N841"/>
    <mergeCell ref="O836:O841"/>
    <mergeCell ref="P836:P841"/>
    <mergeCell ref="U842:U847"/>
    <mergeCell ref="V842:V847"/>
    <mergeCell ref="W842:W847"/>
    <mergeCell ref="X842:X847"/>
    <mergeCell ref="M842:M847"/>
    <mergeCell ref="N842:N847"/>
    <mergeCell ref="O842:O847"/>
    <mergeCell ref="P842:P847"/>
    <mergeCell ref="Q842:Q847"/>
    <mergeCell ref="R842:R847"/>
    <mergeCell ref="BV836:BV841"/>
    <mergeCell ref="D842:D847"/>
    <mergeCell ref="E842:E847"/>
    <mergeCell ref="F842:F847"/>
    <mergeCell ref="G842:G847"/>
    <mergeCell ref="H842:H847"/>
    <mergeCell ref="I842:I847"/>
    <mergeCell ref="J842:J847"/>
    <mergeCell ref="K842:K847"/>
    <mergeCell ref="L842:L847"/>
    <mergeCell ref="AY836:AY841"/>
    <mergeCell ref="AZ836:AZ841"/>
    <mergeCell ref="BA836:BA841"/>
    <mergeCell ref="BS836:BS841"/>
    <mergeCell ref="BT836:BT841"/>
    <mergeCell ref="BU836:BU841"/>
    <mergeCell ref="AS836:AS841"/>
    <mergeCell ref="AT836:AT841"/>
    <mergeCell ref="AU836:AU841"/>
    <mergeCell ref="AV836:AV841"/>
    <mergeCell ref="AW836:AW841"/>
    <mergeCell ref="AX836:AX841"/>
    <mergeCell ref="S848:S853"/>
    <mergeCell ref="T848:T853"/>
    <mergeCell ref="I848:I853"/>
    <mergeCell ref="J848:J853"/>
    <mergeCell ref="K848:K853"/>
    <mergeCell ref="L848:L853"/>
    <mergeCell ref="M848:M853"/>
    <mergeCell ref="N848:N853"/>
    <mergeCell ref="BA842:BA847"/>
    <mergeCell ref="BS842:BS847"/>
    <mergeCell ref="BT842:BT847"/>
    <mergeCell ref="BU842:BU847"/>
    <mergeCell ref="BV842:BV847"/>
    <mergeCell ref="D848:D853"/>
    <mergeCell ref="E848:E853"/>
    <mergeCell ref="F848:F853"/>
    <mergeCell ref="G848:G853"/>
    <mergeCell ref="H848:H853"/>
    <mergeCell ref="AU842:AU847"/>
    <mergeCell ref="AV842:AV847"/>
    <mergeCell ref="AW842:AW847"/>
    <mergeCell ref="AX842:AX847"/>
    <mergeCell ref="AY842:AY847"/>
    <mergeCell ref="AZ842:AZ847"/>
    <mergeCell ref="Y842:Y847"/>
    <mergeCell ref="Z842:Z847"/>
    <mergeCell ref="AA842:AA847"/>
    <mergeCell ref="AR842:AR847"/>
    <mergeCell ref="AS842:AS847"/>
    <mergeCell ref="AT842:AT847"/>
    <mergeCell ref="S842:S847"/>
    <mergeCell ref="T842:T847"/>
    <mergeCell ref="BT848:BT853"/>
    <mergeCell ref="BU848:BU853"/>
    <mergeCell ref="BV848:BV853"/>
    <mergeCell ref="D854:D859"/>
    <mergeCell ref="E854:E859"/>
    <mergeCell ref="F854:F859"/>
    <mergeCell ref="G854:G859"/>
    <mergeCell ref="H854:H859"/>
    <mergeCell ref="I854:I859"/>
    <mergeCell ref="J854:J859"/>
    <mergeCell ref="AW848:AW853"/>
    <mergeCell ref="AX848:AX853"/>
    <mergeCell ref="AY848:AY853"/>
    <mergeCell ref="AZ848:AZ853"/>
    <mergeCell ref="BA848:BA853"/>
    <mergeCell ref="BS848:BS853"/>
    <mergeCell ref="AA848:AA853"/>
    <mergeCell ref="AR848:AR853"/>
    <mergeCell ref="AS848:AS853"/>
    <mergeCell ref="AT848:AT853"/>
    <mergeCell ref="AU848:AU853"/>
    <mergeCell ref="AV848:AV853"/>
    <mergeCell ref="U848:U853"/>
    <mergeCell ref="V848:V853"/>
    <mergeCell ref="W848:W853"/>
    <mergeCell ref="X848:X853"/>
    <mergeCell ref="Y848:Y853"/>
    <mergeCell ref="Z848:Z853"/>
    <mergeCell ref="O848:O853"/>
    <mergeCell ref="P848:P853"/>
    <mergeCell ref="Q848:Q853"/>
    <mergeCell ref="R848:R853"/>
    <mergeCell ref="AW854:AW859"/>
    <mergeCell ref="AX854:AX859"/>
    <mergeCell ref="W854:W859"/>
    <mergeCell ref="X854:X859"/>
    <mergeCell ref="Y854:Y859"/>
    <mergeCell ref="Z854:Z859"/>
    <mergeCell ref="AA854:AA859"/>
    <mergeCell ref="AR854:AR859"/>
    <mergeCell ref="Q854:Q859"/>
    <mergeCell ref="R854:R859"/>
    <mergeCell ref="S854:S859"/>
    <mergeCell ref="T854:T859"/>
    <mergeCell ref="U854:U859"/>
    <mergeCell ref="V854:V859"/>
    <mergeCell ref="K854:K859"/>
    <mergeCell ref="L854:L859"/>
    <mergeCell ref="M854:M859"/>
    <mergeCell ref="N854:N859"/>
    <mergeCell ref="O854:O859"/>
    <mergeCell ref="P854:P859"/>
    <mergeCell ref="P860:P865"/>
    <mergeCell ref="Q860:Q865"/>
    <mergeCell ref="R860:R865"/>
    <mergeCell ref="S860:S865"/>
    <mergeCell ref="T860:T865"/>
    <mergeCell ref="U860:U865"/>
    <mergeCell ref="J860:J865"/>
    <mergeCell ref="K860:K865"/>
    <mergeCell ref="L860:L865"/>
    <mergeCell ref="M860:M865"/>
    <mergeCell ref="N860:N865"/>
    <mergeCell ref="O860:O865"/>
    <mergeCell ref="BV854:BV859"/>
    <mergeCell ref="A860:A955"/>
    <mergeCell ref="B860:B955"/>
    <mergeCell ref="C860:C955"/>
    <mergeCell ref="D860:D865"/>
    <mergeCell ref="E860:E865"/>
    <mergeCell ref="F860:F865"/>
    <mergeCell ref="G860:G865"/>
    <mergeCell ref="H860:H865"/>
    <mergeCell ref="I860:I865"/>
    <mergeCell ref="AY854:AY859"/>
    <mergeCell ref="AZ854:AZ859"/>
    <mergeCell ref="BA854:BA859"/>
    <mergeCell ref="BS854:BS859"/>
    <mergeCell ref="BT854:BT859"/>
    <mergeCell ref="BU854:BU859"/>
    <mergeCell ref="AS854:AS859"/>
    <mergeCell ref="AT854:AT859"/>
    <mergeCell ref="AU854:AU859"/>
    <mergeCell ref="AV854:AV859"/>
    <mergeCell ref="N866:N871"/>
    <mergeCell ref="O866:O871"/>
    <mergeCell ref="P866:P871"/>
    <mergeCell ref="Q866:Q871"/>
    <mergeCell ref="BU860:BU865"/>
    <mergeCell ref="BV860:BV865"/>
    <mergeCell ref="D866:D871"/>
    <mergeCell ref="E866:E871"/>
    <mergeCell ref="F866:F871"/>
    <mergeCell ref="G866:G871"/>
    <mergeCell ref="H866:H871"/>
    <mergeCell ref="I866:I871"/>
    <mergeCell ref="J866:J871"/>
    <mergeCell ref="K866:K871"/>
    <mergeCell ref="AX860:AX865"/>
    <mergeCell ref="AY860:AY865"/>
    <mergeCell ref="AZ860:AZ865"/>
    <mergeCell ref="BA860:BA865"/>
    <mergeCell ref="BS860:BS865"/>
    <mergeCell ref="BT860:BT865"/>
    <mergeCell ref="AR860:AR865"/>
    <mergeCell ref="AS860:AS865"/>
    <mergeCell ref="AT860:AT865"/>
    <mergeCell ref="AU860:AU865"/>
    <mergeCell ref="AV860:AV865"/>
    <mergeCell ref="AW860:AW865"/>
    <mergeCell ref="V860:V865"/>
    <mergeCell ref="W860:W865"/>
    <mergeCell ref="X860:X865"/>
    <mergeCell ref="Y860:Y865"/>
    <mergeCell ref="Z860:Z865"/>
    <mergeCell ref="AA860:AA865"/>
    <mergeCell ref="D872:D877"/>
    <mergeCell ref="E872:E877"/>
    <mergeCell ref="F872:F877"/>
    <mergeCell ref="G872:G877"/>
    <mergeCell ref="H872:H877"/>
    <mergeCell ref="I872:I877"/>
    <mergeCell ref="AZ866:AZ871"/>
    <mergeCell ref="BA866:BA871"/>
    <mergeCell ref="BS866:BS871"/>
    <mergeCell ref="BT866:BT871"/>
    <mergeCell ref="BU866:BU871"/>
    <mergeCell ref="BV866:BV871"/>
    <mergeCell ref="AT866:AT871"/>
    <mergeCell ref="AU866:AU871"/>
    <mergeCell ref="AV866:AV871"/>
    <mergeCell ref="AW866:AW871"/>
    <mergeCell ref="AX866:AX871"/>
    <mergeCell ref="AY866:AY871"/>
    <mergeCell ref="X866:X871"/>
    <mergeCell ref="Y866:Y871"/>
    <mergeCell ref="Z866:Z871"/>
    <mergeCell ref="AA866:AA871"/>
    <mergeCell ref="AR866:AR871"/>
    <mergeCell ref="AS866:AS871"/>
    <mergeCell ref="R866:R871"/>
    <mergeCell ref="S866:S871"/>
    <mergeCell ref="T866:T871"/>
    <mergeCell ref="U866:U871"/>
    <mergeCell ref="V866:V871"/>
    <mergeCell ref="W866:W871"/>
    <mergeCell ref="L866:L871"/>
    <mergeCell ref="M866:M871"/>
    <mergeCell ref="AV872:AV877"/>
    <mergeCell ref="AW872:AW877"/>
    <mergeCell ref="V872:V877"/>
    <mergeCell ref="W872:W877"/>
    <mergeCell ref="X872:X877"/>
    <mergeCell ref="Y872:Y877"/>
    <mergeCell ref="Z872:Z877"/>
    <mergeCell ref="AA872:AA877"/>
    <mergeCell ref="P872:P877"/>
    <mergeCell ref="Q872:Q877"/>
    <mergeCell ref="R872:R877"/>
    <mergeCell ref="S872:S877"/>
    <mergeCell ref="T872:T877"/>
    <mergeCell ref="U872:U877"/>
    <mergeCell ref="J872:J877"/>
    <mergeCell ref="K872:K877"/>
    <mergeCell ref="L872:L877"/>
    <mergeCell ref="M872:M877"/>
    <mergeCell ref="N872:N877"/>
    <mergeCell ref="O872:O877"/>
    <mergeCell ref="R878:R883"/>
    <mergeCell ref="S878:S883"/>
    <mergeCell ref="T878:T883"/>
    <mergeCell ref="U878:U883"/>
    <mergeCell ref="V878:V883"/>
    <mergeCell ref="W878:W883"/>
    <mergeCell ref="L878:L883"/>
    <mergeCell ref="M878:M883"/>
    <mergeCell ref="N878:N883"/>
    <mergeCell ref="O878:O883"/>
    <mergeCell ref="P878:P883"/>
    <mergeCell ref="Q878:Q883"/>
    <mergeCell ref="BU872:BU877"/>
    <mergeCell ref="BV872:BV877"/>
    <mergeCell ref="D878:D883"/>
    <mergeCell ref="E878:E883"/>
    <mergeCell ref="F878:F883"/>
    <mergeCell ref="G878:G883"/>
    <mergeCell ref="H878:H883"/>
    <mergeCell ref="I878:I883"/>
    <mergeCell ref="J878:J883"/>
    <mergeCell ref="K878:K883"/>
    <mergeCell ref="AX872:AX877"/>
    <mergeCell ref="AY872:AY877"/>
    <mergeCell ref="AZ872:AZ877"/>
    <mergeCell ref="BA872:BA877"/>
    <mergeCell ref="BS872:BS877"/>
    <mergeCell ref="BT872:BT877"/>
    <mergeCell ref="AR872:AR877"/>
    <mergeCell ref="AS872:AS877"/>
    <mergeCell ref="AT872:AT877"/>
    <mergeCell ref="AU872:AU877"/>
    <mergeCell ref="AZ878:AZ883"/>
    <mergeCell ref="BA878:BA883"/>
    <mergeCell ref="BS878:BS883"/>
    <mergeCell ref="BT878:BT883"/>
    <mergeCell ref="BU878:BU883"/>
    <mergeCell ref="BV878:BV883"/>
    <mergeCell ref="AT878:AT883"/>
    <mergeCell ref="AU878:AU883"/>
    <mergeCell ref="AV878:AV883"/>
    <mergeCell ref="AW878:AW883"/>
    <mergeCell ref="AX878:AX883"/>
    <mergeCell ref="AY878:AY883"/>
    <mergeCell ref="X878:X883"/>
    <mergeCell ref="Y878:Y883"/>
    <mergeCell ref="Z878:Z883"/>
    <mergeCell ref="AA878:AA883"/>
    <mergeCell ref="AR878:AR883"/>
    <mergeCell ref="AS878:AS883"/>
    <mergeCell ref="P884:P889"/>
    <mergeCell ref="Q884:Q889"/>
    <mergeCell ref="R884:R889"/>
    <mergeCell ref="S884:S889"/>
    <mergeCell ref="T884:T889"/>
    <mergeCell ref="U884:U889"/>
    <mergeCell ref="J884:J889"/>
    <mergeCell ref="K884:K889"/>
    <mergeCell ref="L884:L889"/>
    <mergeCell ref="M884:M889"/>
    <mergeCell ref="N884:N889"/>
    <mergeCell ref="O884:O889"/>
    <mergeCell ref="D884:D889"/>
    <mergeCell ref="E884:E889"/>
    <mergeCell ref="F884:F889"/>
    <mergeCell ref="G884:G889"/>
    <mergeCell ref="H884:H889"/>
    <mergeCell ref="I884:I889"/>
    <mergeCell ref="N890:N895"/>
    <mergeCell ref="O890:O895"/>
    <mergeCell ref="P890:P895"/>
    <mergeCell ref="Q890:Q895"/>
    <mergeCell ref="BU884:BU889"/>
    <mergeCell ref="BV884:BV889"/>
    <mergeCell ref="D890:D895"/>
    <mergeCell ref="E890:E895"/>
    <mergeCell ref="F890:F895"/>
    <mergeCell ref="G890:G895"/>
    <mergeCell ref="H890:H895"/>
    <mergeCell ref="I890:I895"/>
    <mergeCell ref="J890:J895"/>
    <mergeCell ref="K890:K895"/>
    <mergeCell ref="AX884:AX889"/>
    <mergeCell ref="AY884:AY889"/>
    <mergeCell ref="AZ884:AZ889"/>
    <mergeCell ref="BA884:BA889"/>
    <mergeCell ref="BS884:BS889"/>
    <mergeCell ref="BT884:BT889"/>
    <mergeCell ref="AR884:AR889"/>
    <mergeCell ref="AS884:AS889"/>
    <mergeCell ref="AT884:AT889"/>
    <mergeCell ref="AU884:AU889"/>
    <mergeCell ref="AV884:AV889"/>
    <mergeCell ref="AW884:AW889"/>
    <mergeCell ref="V884:V889"/>
    <mergeCell ref="W884:W889"/>
    <mergeCell ref="X884:X889"/>
    <mergeCell ref="Y884:Y889"/>
    <mergeCell ref="Z884:Z889"/>
    <mergeCell ref="AA884:AA889"/>
    <mergeCell ref="D896:D901"/>
    <mergeCell ref="E896:E901"/>
    <mergeCell ref="F896:F901"/>
    <mergeCell ref="G896:G901"/>
    <mergeCell ref="H896:H901"/>
    <mergeCell ref="I896:I901"/>
    <mergeCell ref="AZ890:AZ895"/>
    <mergeCell ref="BA890:BA895"/>
    <mergeCell ref="BS890:BS895"/>
    <mergeCell ref="BT890:BT895"/>
    <mergeCell ref="BU890:BU895"/>
    <mergeCell ref="BV890:BV895"/>
    <mergeCell ref="AT890:AT895"/>
    <mergeCell ref="AU890:AU895"/>
    <mergeCell ref="AV890:AV895"/>
    <mergeCell ref="AW890:AW895"/>
    <mergeCell ref="AX890:AX895"/>
    <mergeCell ref="AY890:AY895"/>
    <mergeCell ref="X890:X895"/>
    <mergeCell ref="Y890:Y895"/>
    <mergeCell ref="Z890:Z895"/>
    <mergeCell ref="AA890:AA895"/>
    <mergeCell ref="AR890:AR895"/>
    <mergeCell ref="AS890:AS895"/>
    <mergeCell ref="R890:R895"/>
    <mergeCell ref="S890:S895"/>
    <mergeCell ref="T890:T895"/>
    <mergeCell ref="U890:U895"/>
    <mergeCell ref="V890:V895"/>
    <mergeCell ref="W890:W895"/>
    <mergeCell ref="L890:L895"/>
    <mergeCell ref="M890:M895"/>
    <mergeCell ref="AV896:AV901"/>
    <mergeCell ref="AW896:AW901"/>
    <mergeCell ref="V896:V901"/>
    <mergeCell ref="W896:W901"/>
    <mergeCell ref="X896:X901"/>
    <mergeCell ref="Y896:Y901"/>
    <mergeCell ref="Z896:Z901"/>
    <mergeCell ref="AA896:AA901"/>
    <mergeCell ref="P896:P901"/>
    <mergeCell ref="Q896:Q901"/>
    <mergeCell ref="R896:R901"/>
    <mergeCell ref="S896:S901"/>
    <mergeCell ref="T896:T901"/>
    <mergeCell ref="U896:U901"/>
    <mergeCell ref="J896:J901"/>
    <mergeCell ref="K896:K901"/>
    <mergeCell ref="L896:L901"/>
    <mergeCell ref="M896:M901"/>
    <mergeCell ref="N896:N901"/>
    <mergeCell ref="O896:O901"/>
    <mergeCell ref="R902:R907"/>
    <mergeCell ref="S902:S907"/>
    <mergeCell ref="T902:T907"/>
    <mergeCell ref="U902:U907"/>
    <mergeCell ref="V902:V907"/>
    <mergeCell ref="W902:W907"/>
    <mergeCell ref="L902:L907"/>
    <mergeCell ref="M902:M907"/>
    <mergeCell ref="N902:N907"/>
    <mergeCell ref="O902:O907"/>
    <mergeCell ref="P902:P907"/>
    <mergeCell ref="Q902:Q907"/>
    <mergeCell ref="BU896:BU901"/>
    <mergeCell ref="BV896:BV901"/>
    <mergeCell ref="D902:D907"/>
    <mergeCell ref="E902:E907"/>
    <mergeCell ref="F902:F907"/>
    <mergeCell ref="G902:G907"/>
    <mergeCell ref="H902:H907"/>
    <mergeCell ref="I902:I907"/>
    <mergeCell ref="J902:J907"/>
    <mergeCell ref="K902:K907"/>
    <mergeCell ref="AX896:AX901"/>
    <mergeCell ref="AY896:AY901"/>
    <mergeCell ref="AZ896:AZ901"/>
    <mergeCell ref="BA896:BA901"/>
    <mergeCell ref="BS896:BS901"/>
    <mergeCell ref="BT896:BT901"/>
    <mergeCell ref="AR896:AR901"/>
    <mergeCell ref="AS896:AS901"/>
    <mergeCell ref="AT896:AT901"/>
    <mergeCell ref="AU896:AU901"/>
    <mergeCell ref="AZ902:AZ907"/>
    <mergeCell ref="BA902:BA907"/>
    <mergeCell ref="BS902:BS907"/>
    <mergeCell ref="BT902:BT907"/>
    <mergeCell ref="BU902:BU907"/>
    <mergeCell ref="BV902:BV907"/>
    <mergeCell ref="AT902:AT907"/>
    <mergeCell ref="AU902:AU907"/>
    <mergeCell ref="AV902:AV907"/>
    <mergeCell ref="AW902:AW907"/>
    <mergeCell ref="AX902:AX907"/>
    <mergeCell ref="AY902:AY907"/>
    <mergeCell ref="X902:X907"/>
    <mergeCell ref="Y902:Y907"/>
    <mergeCell ref="Z902:Z907"/>
    <mergeCell ref="AA902:AA907"/>
    <mergeCell ref="AR902:AR907"/>
    <mergeCell ref="AS902:AS907"/>
    <mergeCell ref="P908:P913"/>
    <mergeCell ref="Q908:Q913"/>
    <mergeCell ref="R908:R913"/>
    <mergeCell ref="S908:S913"/>
    <mergeCell ref="T908:T913"/>
    <mergeCell ref="U908:U913"/>
    <mergeCell ref="J908:J913"/>
    <mergeCell ref="K908:K913"/>
    <mergeCell ref="L908:L913"/>
    <mergeCell ref="M908:M913"/>
    <mergeCell ref="N908:N913"/>
    <mergeCell ref="O908:O913"/>
    <mergeCell ref="D908:D913"/>
    <mergeCell ref="E908:E913"/>
    <mergeCell ref="F908:F913"/>
    <mergeCell ref="G908:G913"/>
    <mergeCell ref="H908:H913"/>
    <mergeCell ref="I908:I913"/>
    <mergeCell ref="N914:N919"/>
    <mergeCell ref="O914:O919"/>
    <mergeCell ref="P914:P919"/>
    <mergeCell ref="Q914:Q919"/>
    <mergeCell ref="BU908:BU913"/>
    <mergeCell ref="BV908:BV913"/>
    <mergeCell ref="D914:D919"/>
    <mergeCell ref="E914:E919"/>
    <mergeCell ref="F914:F919"/>
    <mergeCell ref="G914:G919"/>
    <mergeCell ref="H914:H919"/>
    <mergeCell ref="I914:I919"/>
    <mergeCell ref="J914:J919"/>
    <mergeCell ref="K914:K919"/>
    <mergeCell ref="AX908:AX913"/>
    <mergeCell ref="AY908:AY913"/>
    <mergeCell ref="AZ908:AZ913"/>
    <mergeCell ref="BA908:BA913"/>
    <mergeCell ref="BS908:BS913"/>
    <mergeCell ref="BT908:BT913"/>
    <mergeCell ref="AR908:AR913"/>
    <mergeCell ref="AS908:AS913"/>
    <mergeCell ref="AT908:AT913"/>
    <mergeCell ref="AU908:AU913"/>
    <mergeCell ref="AV908:AV913"/>
    <mergeCell ref="AW908:AW913"/>
    <mergeCell ref="V908:V913"/>
    <mergeCell ref="W908:W913"/>
    <mergeCell ref="X908:X913"/>
    <mergeCell ref="Y908:Y913"/>
    <mergeCell ref="Z908:Z913"/>
    <mergeCell ref="AA908:AA913"/>
    <mergeCell ref="D920:D925"/>
    <mergeCell ref="E920:E925"/>
    <mergeCell ref="F920:F925"/>
    <mergeCell ref="G920:G925"/>
    <mergeCell ref="H920:H925"/>
    <mergeCell ref="I920:I925"/>
    <mergeCell ref="AZ914:AZ919"/>
    <mergeCell ref="BA914:BA919"/>
    <mergeCell ref="BS914:BS919"/>
    <mergeCell ref="BT914:BT919"/>
    <mergeCell ref="BU914:BU919"/>
    <mergeCell ref="BV914:BV919"/>
    <mergeCell ref="AT914:AT919"/>
    <mergeCell ref="AU914:AU919"/>
    <mergeCell ref="AV914:AV919"/>
    <mergeCell ref="AW914:AW919"/>
    <mergeCell ref="AX914:AX919"/>
    <mergeCell ref="AY914:AY919"/>
    <mergeCell ref="X914:X919"/>
    <mergeCell ref="Y914:Y919"/>
    <mergeCell ref="Z914:Z919"/>
    <mergeCell ref="AA914:AA919"/>
    <mergeCell ref="AR914:AR919"/>
    <mergeCell ref="AS914:AS919"/>
    <mergeCell ref="R914:R919"/>
    <mergeCell ref="S914:S919"/>
    <mergeCell ref="T914:T919"/>
    <mergeCell ref="U914:U919"/>
    <mergeCell ref="V914:V919"/>
    <mergeCell ref="W914:W919"/>
    <mergeCell ref="L914:L919"/>
    <mergeCell ref="M914:M919"/>
    <mergeCell ref="AV920:AV925"/>
    <mergeCell ref="AW920:AW925"/>
    <mergeCell ref="V920:V925"/>
    <mergeCell ref="W920:W925"/>
    <mergeCell ref="X920:X925"/>
    <mergeCell ref="Y920:Y925"/>
    <mergeCell ref="Z920:Z925"/>
    <mergeCell ref="AA920:AA925"/>
    <mergeCell ref="P920:P925"/>
    <mergeCell ref="Q920:Q925"/>
    <mergeCell ref="R920:R925"/>
    <mergeCell ref="S920:S925"/>
    <mergeCell ref="T920:T925"/>
    <mergeCell ref="U920:U925"/>
    <mergeCell ref="J920:J925"/>
    <mergeCell ref="K920:K925"/>
    <mergeCell ref="L920:L925"/>
    <mergeCell ref="M920:M925"/>
    <mergeCell ref="N920:N925"/>
    <mergeCell ref="O920:O925"/>
    <mergeCell ref="R926:R931"/>
    <mergeCell ref="S926:S931"/>
    <mergeCell ref="T926:T931"/>
    <mergeCell ref="U926:U931"/>
    <mergeCell ref="V926:V931"/>
    <mergeCell ref="W926:W931"/>
    <mergeCell ref="L926:L931"/>
    <mergeCell ref="M926:M931"/>
    <mergeCell ref="N926:N931"/>
    <mergeCell ref="O926:O931"/>
    <mergeCell ref="P926:P931"/>
    <mergeCell ref="Q926:Q931"/>
    <mergeCell ref="BU920:BU925"/>
    <mergeCell ref="BV920:BV925"/>
    <mergeCell ref="D926:D931"/>
    <mergeCell ref="E926:E931"/>
    <mergeCell ref="F926:F931"/>
    <mergeCell ref="G926:G931"/>
    <mergeCell ref="H926:H931"/>
    <mergeCell ref="I926:I931"/>
    <mergeCell ref="J926:J931"/>
    <mergeCell ref="K926:K931"/>
    <mergeCell ref="AX920:AX925"/>
    <mergeCell ref="AY920:AY925"/>
    <mergeCell ref="AZ920:AZ925"/>
    <mergeCell ref="BA920:BA925"/>
    <mergeCell ref="BS920:BS925"/>
    <mergeCell ref="BT920:BT925"/>
    <mergeCell ref="AR920:AR925"/>
    <mergeCell ref="AS920:AS925"/>
    <mergeCell ref="AT920:AT925"/>
    <mergeCell ref="AU920:AU925"/>
    <mergeCell ref="AZ926:AZ931"/>
    <mergeCell ref="BA926:BA931"/>
    <mergeCell ref="BS926:BS931"/>
    <mergeCell ref="BT926:BT931"/>
    <mergeCell ref="BU926:BU931"/>
    <mergeCell ref="BV926:BV931"/>
    <mergeCell ref="AT926:AT931"/>
    <mergeCell ref="AU926:AU931"/>
    <mergeCell ref="AV926:AV931"/>
    <mergeCell ref="AW926:AW931"/>
    <mergeCell ref="AX926:AX931"/>
    <mergeCell ref="AY926:AY931"/>
    <mergeCell ref="X926:X931"/>
    <mergeCell ref="Y926:Y931"/>
    <mergeCell ref="Z926:Z931"/>
    <mergeCell ref="AA926:AA931"/>
    <mergeCell ref="AR926:AR931"/>
    <mergeCell ref="AS926:AS931"/>
    <mergeCell ref="P932:P937"/>
    <mergeCell ref="Q932:Q937"/>
    <mergeCell ref="R932:R937"/>
    <mergeCell ref="S932:S937"/>
    <mergeCell ref="T932:T937"/>
    <mergeCell ref="U932:U937"/>
    <mergeCell ref="J932:J937"/>
    <mergeCell ref="K932:K937"/>
    <mergeCell ref="L932:L937"/>
    <mergeCell ref="M932:M937"/>
    <mergeCell ref="N932:N937"/>
    <mergeCell ref="O932:O937"/>
    <mergeCell ref="D932:D937"/>
    <mergeCell ref="E932:E937"/>
    <mergeCell ref="F932:F937"/>
    <mergeCell ref="G932:G937"/>
    <mergeCell ref="H932:H937"/>
    <mergeCell ref="I932:I937"/>
    <mergeCell ref="N938:N943"/>
    <mergeCell ref="O938:O943"/>
    <mergeCell ref="P938:P943"/>
    <mergeCell ref="Q938:Q943"/>
    <mergeCell ref="BU932:BU937"/>
    <mergeCell ref="BV932:BV937"/>
    <mergeCell ref="D938:D943"/>
    <mergeCell ref="E938:E943"/>
    <mergeCell ref="F938:F943"/>
    <mergeCell ref="G938:G943"/>
    <mergeCell ref="H938:H943"/>
    <mergeCell ref="I938:I943"/>
    <mergeCell ref="J938:J943"/>
    <mergeCell ref="K938:K943"/>
    <mergeCell ref="AX932:AX937"/>
    <mergeCell ref="AY932:AY937"/>
    <mergeCell ref="AZ932:AZ937"/>
    <mergeCell ref="BA932:BA937"/>
    <mergeCell ref="BS932:BS937"/>
    <mergeCell ref="BT932:BT937"/>
    <mergeCell ref="AR932:AR937"/>
    <mergeCell ref="AS932:AS937"/>
    <mergeCell ref="AT932:AT937"/>
    <mergeCell ref="AU932:AU937"/>
    <mergeCell ref="AV932:AV937"/>
    <mergeCell ref="AW932:AW937"/>
    <mergeCell ref="V932:V937"/>
    <mergeCell ref="W932:W937"/>
    <mergeCell ref="X932:X937"/>
    <mergeCell ref="Y932:Y937"/>
    <mergeCell ref="Z932:Z937"/>
    <mergeCell ref="AA932:AA937"/>
    <mergeCell ref="D944:D949"/>
    <mergeCell ref="E944:E949"/>
    <mergeCell ref="F944:F949"/>
    <mergeCell ref="G944:G949"/>
    <mergeCell ref="H944:H949"/>
    <mergeCell ref="I944:I949"/>
    <mergeCell ref="AZ938:AZ943"/>
    <mergeCell ref="BA938:BA943"/>
    <mergeCell ref="BS938:BS943"/>
    <mergeCell ref="BT938:BT943"/>
    <mergeCell ref="BU938:BU943"/>
    <mergeCell ref="BV938:BV943"/>
    <mergeCell ref="AT938:AT943"/>
    <mergeCell ref="AU938:AU943"/>
    <mergeCell ref="AV938:AV943"/>
    <mergeCell ref="AW938:AW943"/>
    <mergeCell ref="AX938:AX943"/>
    <mergeCell ref="AY938:AY943"/>
    <mergeCell ref="X938:X943"/>
    <mergeCell ref="Y938:Y943"/>
    <mergeCell ref="Z938:Z943"/>
    <mergeCell ref="AA938:AA943"/>
    <mergeCell ref="AR938:AR943"/>
    <mergeCell ref="AS938:AS943"/>
    <mergeCell ref="R938:R943"/>
    <mergeCell ref="S938:S943"/>
    <mergeCell ref="T938:T943"/>
    <mergeCell ref="U938:U943"/>
    <mergeCell ref="V938:V943"/>
    <mergeCell ref="W938:W943"/>
    <mergeCell ref="L938:L943"/>
    <mergeCell ref="M938:M943"/>
    <mergeCell ref="AV944:AV949"/>
    <mergeCell ref="AW944:AW949"/>
    <mergeCell ref="V944:V949"/>
    <mergeCell ref="W944:W949"/>
    <mergeCell ref="X944:X949"/>
    <mergeCell ref="Y944:Y949"/>
    <mergeCell ref="Z944:Z949"/>
    <mergeCell ref="AA944:AA949"/>
    <mergeCell ref="P944:P949"/>
    <mergeCell ref="Q944:Q949"/>
    <mergeCell ref="R944:R949"/>
    <mergeCell ref="S944:S949"/>
    <mergeCell ref="T944:T949"/>
    <mergeCell ref="U944:U949"/>
    <mergeCell ref="J944:J949"/>
    <mergeCell ref="K944:K949"/>
    <mergeCell ref="L944:L949"/>
    <mergeCell ref="M944:M949"/>
    <mergeCell ref="N944:N949"/>
    <mergeCell ref="O944:O949"/>
    <mergeCell ref="R950:R955"/>
    <mergeCell ref="S950:S955"/>
    <mergeCell ref="T950:T955"/>
    <mergeCell ref="U950:U955"/>
    <mergeCell ref="V950:V955"/>
    <mergeCell ref="W950:W955"/>
    <mergeCell ref="L950:L955"/>
    <mergeCell ref="M950:M955"/>
    <mergeCell ref="N950:N955"/>
    <mergeCell ref="O950:O955"/>
    <mergeCell ref="P950:P955"/>
    <mergeCell ref="Q950:Q955"/>
    <mergeCell ref="BU944:BU949"/>
    <mergeCell ref="BV944:BV949"/>
    <mergeCell ref="D950:D955"/>
    <mergeCell ref="E950:E955"/>
    <mergeCell ref="F950:F955"/>
    <mergeCell ref="G950:G955"/>
    <mergeCell ref="H950:H955"/>
    <mergeCell ref="I950:I955"/>
    <mergeCell ref="J950:J955"/>
    <mergeCell ref="K950:K955"/>
    <mergeCell ref="AX944:AX949"/>
    <mergeCell ref="AY944:AY949"/>
    <mergeCell ref="AZ944:AZ949"/>
    <mergeCell ref="BA944:BA949"/>
    <mergeCell ref="BS944:BS949"/>
    <mergeCell ref="BT944:BT949"/>
    <mergeCell ref="AR944:AR949"/>
    <mergeCell ref="AS944:AS949"/>
    <mergeCell ref="AT944:AT949"/>
    <mergeCell ref="AU944:AU949"/>
    <mergeCell ref="AZ950:AZ955"/>
    <mergeCell ref="BA950:BA955"/>
    <mergeCell ref="BS950:BS955"/>
    <mergeCell ref="BT950:BT955"/>
    <mergeCell ref="BU950:BU955"/>
    <mergeCell ref="BV950:BV955"/>
    <mergeCell ref="AT950:AT955"/>
    <mergeCell ref="AU950:AU955"/>
    <mergeCell ref="AV950:AV955"/>
    <mergeCell ref="AW950:AW955"/>
    <mergeCell ref="AX950:AX955"/>
    <mergeCell ref="AY950:AY955"/>
    <mergeCell ref="X950:X955"/>
    <mergeCell ref="Y950:Y955"/>
    <mergeCell ref="Z950:Z955"/>
    <mergeCell ref="AA950:AA955"/>
    <mergeCell ref="AR950:AR955"/>
    <mergeCell ref="AS950:AS955"/>
  </mergeCells>
  <conditionalFormatting sqref="R8:R955">
    <cfRule type="cellIs" dxfId="110" priority="37" operator="equal">
      <formula>"Muy Baja"</formula>
    </cfRule>
    <cfRule type="cellIs" dxfId="109" priority="36" operator="equal">
      <formula>"Baja"</formula>
    </cfRule>
    <cfRule type="cellIs" dxfId="108" priority="35" operator="equal">
      <formula>"Media"</formula>
    </cfRule>
    <cfRule type="cellIs" dxfId="107" priority="34" operator="equal">
      <formula>"Alta"</formula>
    </cfRule>
    <cfRule type="cellIs" dxfId="106" priority="33" operator="equal">
      <formula>"Muy Alta"</formula>
    </cfRule>
  </conditionalFormatting>
  <conditionalFormatting sqref="T8:T955">
    <cfRule type="cellIs" dxfId="105" priority="32" operator="equal">
      <formula>"Leve"</formula>
    </cfRule>
    <cfRule type="cellIs" dxfId="104" priority="31" operator="equal">
      <formula>"Menor"</formula>
    </cfRule>
    <cfRule type="cellIs" dxfId="103" priority="30" operator="equal">
      <formula>"Moderado"</formula>
    </cfRule>
    <cfRule type="cellIs" dxfId="102" priority="29" operator="equal">
      <formula>"Mayor"</formula>
    </cfRule>
    <cfRule type="cellIs" dxfId="101" priority="28" operator="equal">
      <formula>"Catastrófico"</formula>
    </cfRule>
  </conditionalFormatting>
  <conditionalFormatting sqref="V8:V955">
    <cfRule type="cellIs" dxfId="100" priority="24" operator="equal">
      <formula>"Mayor"</formula>
    </cfRule>
    <cfRule type="cellIs" dxfId="99" priority="23" operator="equal">
      <formula>"Catastrófico"</formula>
    </cfRule>
    <cfRule type="cellIs" dxfId="98" priority="27" operator="equal">
      <formula>"Leve"</formula>
    </cfRule>
    <cfRule type="cellIs" dxfId="97" priority="26" operator="equal">
      <formula>"Menor"</formula>
    </cfRule>
    <cfRule type="cellIs" dxfId="96" priority="25" operator="equal">
      <formula>"Moderado"</formula>
    </cfRule>
  </conditionalFormatting>
  <conditionalFormatting sqref="X8:X955">
    <cfRule type="cellIs" dxfId="95" priority="21" operator="equal">
      <formula>"Menor"</formula>
    </cfRule>
    <cfRule type="cellIs" dxfId="94" priority="22" operator="equal">
      <formula>"Leve"</formula>
    </cfRule>
    <cfRule type="cellIs" dxfId="93" priority="18" operator="equal">
      <formula>"Catastrófico"</formula>
    </cfRule>
    <cfRule type="cellIs" dxfId="92" priority="19" operator="equal">
      <formula>"Mayor"</formula>
    </cfRule>
    <cfRule type="cellIs" dxfId="91" priority="20" operator="equal">
      <formula>"Moderado"</formula>
    </cfRule>
  </conditionalFormatting>
  <conditionalFormatting sqref="AA8:AA955">
    <cfRule type="cellIs" dxfId="90" priority="17" operator="equal">
      <formula>"Bajo"</formula>
    </cfRule>
    <cfRule type="cellIs" dxfId="89" priority="16" operator="equal">
      <formula>"Moderado"</formula>
    </cfRule>
    <cfRule type="cellIs" dxfId="88" priority="15" operator="equal">
      <formula>"Alto"</formula>
    </cfRule>
    <cfRule type="cellIs" dxfId="87" priority="14" operator="equal">
      <formula>"Extremo"</formula>
    </cfRule>
  </conditionalFormatting>
  <conditionalFormatting sqref="AU8:AU955">
    <cfRule type="cellIs" dxfId="86" priority="13" operator="equal">
      <formula>"Muy Alta"</formula>
    </cfRule>
    <cfRule type="cellIs" dxfId="85" priority="12" operator="equal">
      <formula>"Alta"</formula>
    </cfRule>
    <cfRule type="cellIs" dxfId="84" priority="11" operator="equal">
      <formula>"Media"</formula>
    </cfRule>
    <cfRule type="cellIs" dxfId="83" priority="10" operator="equal">
      <formula>"Baja"</formula>
    </cfRule>
    <cfRule type="cellIs" dxfId="82" priority="9" operator="equal">
      <formula>"Muy Baja"</formula>
    </cfRule>
  </conditionalFormatting>
  <conditionalFormatting sqref="AX8:AX955">
    <cfRule type="cellIs" dxfId="81" priority="8" operator="equal">
      <formula>"Catastrófico"</formula>
    </cfRule>
    <cfRule type="cellIs" dxfId="80" priority="7" operator="equal">
      <formula>"Mayor"</formula>
    </cfRule>
    <cfRule type="cellIs" dxfId="79" priority="6" operator="equal">
      <formula>"Menor"</formula>
    </cfRule>
    <cfRule type="cellIs" dxfId="78" priority="5" operator="equal">
      <formula>"Leve"</formula>
    </cfRule>
  </conditionalFormatting>
  <conditionalFormatting sqref="AX8:AZ955">
    <cfRule type="cellIs" dxfId="77" priority="3" operator="equal">
      <formula>"Moderado"</formula>
    </cfRule>
  </conditionalFormatting>
  <conditionalFormatting sqref="AY8:AZ955">
    <cfRule type="cellIs" dxfId="76" priority="2" operator="equal">
      <formula>"Alto"</formula>
    </cfRule>
    <cfRule type="cellIs" dxfId="75" priority="4" operator="equal">
      <formula>"Bajo"</formula>
    </cfRule>
    <cfRule type="cellIs" dxfId="74" priority="1" operator="equal">
      <formula>"Extremo"</formula>
    </cfRule>
  </conditionalFormatting>
  <dataValidations count="2">
    <dataValidation type="list" allowBlank="1" showInputMessage="1" showErrorMessage="1" sqref="D8:D955" xr:uid="{54540B13-47FD-49EB-ABD0-AA00DEA238E0}">
      <formula1>"RG, RS, RF, RIC, RLAFT"</formula1>
    </dataValidation>
    <dataValidation type="list" allowBlank="1" showInputMessage="1" showErrorMessage="1" sqref="K8:K955" xr:uid="{DD090B5F-AA41-41C4-96B9-D1F6DCE66BC2}">
      <formula1>"SI, NO"</formula1>
    </dataValidation>
  </dataValidations>
  <pageMargins left="0.70866141732283472" right="0.70866141732283472" top="0.74803149606299213" bottom="0.74803149606299213" header="0.31496062992125984" footer="0.31496062992125984"/>
  <pageSetup scale="10" orientation="landscape" r:id="rId1"/>
  <headerFooter>
    <oddFooter>&amp;C&amp;G
DIES-05-FR-01
v.2
Hoja 2</oddFooter>
  </headerFooter>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6D443-BA4E-466D-A318-8C3A2A898F21}">
  <dimension ref="A1:BV165"/>
  <sheetViews>
    <sheetView tabSelected="1" zoomScale="40" zoomScaleNormal="40" workbookViewId="0">
      <selection activeCell="BT8" sqref="BT8:BT13"/>
    </sheetView>
  </sheetViews>
  <sheetFormatPr baseColWidth="10" defaultColWidth="9.140625" defaultRowHeight="15" x14ac:dyDescent="0.25"/>
  <cols>
    <col min="1" max="1" width="23.7109375" customWidth="1"/>
    <col min="2" max="2" width="26.28515625" customWidth="1"/>
    <col min="3" max="3" width="28" customWidth="1"/>
    <col min="7" max="7" width="25.5703125" customWidth="1"/>
    <col min="8" max="9" width="16.140625" hidden="1" customWidth="1"/>
    <col min="10" max="10" width="46.28515625" customWidth="1"/>
    <col min="12" max="12" width="16.5703125" customWidth="1"/>
    <col min="13" max="13" width="33.85546875" customWidth="1"/>
    <col min="14" max="15" width="15.28515625" hidden="1" customWidth="1"/>
    <col min="16" max="16" width="17.28515625" hidden="1" customWidth="1"/>
    <col min="17" max="17" width="13" hidden="1" customWidth="1"/>
    <col min="22" max="22" width="12.7109375" customWidth="1"/>
    <col min="24" max="24" width="13.85546875" customWidth="1"/>
    <col min="26" max="26" width="12.5703125" customWidth="1"/>
    <col min="27" max="27" width="12.7109375" customWidth="1"/>
    <col min="29" max="29" width="85.5703125" customWidth="1"/>
    <col min="30" max="30" width="5.7109375" customWidth="1"/>
    <col min="31" max="31" width="78.28515625" customWidth="1"/>
    <col min="44" max="44" width="40" customWidth="1"/>
    <col min="47" max="47" width="13" customWidth="1"/>
    <col min="50" max="53" width="13" customWidth="1"/>
    <col min="54" max="54" width="72.28515625" customWidth="1"/>
    <col min="55" max="55" width="38" customWidth="1"/>
    <col min="56" max="56" width="15.85546875" customWidth="1"/>
    <col min="61" max="61" width="21.85546875" customWidth="1"/>
    <col min="62" max="62" width="27.85546875" customWidth="1"/>
    <col min="63" max="63" width="67.7109375" customWidth="1"/>
    <col min="64" max="64" width="60.7109375" customWidth="1"/>
    <col min="69" max="69" width="11.42578125" customWidth="1"/>
    <col min="71" max="71" width="29" hidden="1" customWidth="1"/>
    <col min="72" max="74" width="23.5703125" customWidth="1"/>
  </cols>
  <sheetData>
    <row r="1" spans="1:74" ht="15.75" x14ac:dyDescent="0.25">
      <c r="A1" s="1336" t="s">
        <v>1386</v>
      </c>
      <c r="B1" s="1337"/>
      <c r="C1" s="1337"/>
      <c r="D1" s="1337"/>
      <c r="E1" s="1337"/>
      <c r="F1" s="1337"/>
      <c r="G1" s="1337"/>
      <c r="H1" s="390"/>
    </row>
    <row r="2" spans="1:74" x14ac:dyDescent="0.25">
      <c r="A2" s="391"/>
      <c r="B2" s="391"/>
      <c r="C2" s="391"/>
      <c r="D2" s="391"/>
      <c r="E2" s="391"/>
      <c r="F2" s="391"/>
      <c r="G2" s="391"/>
      <c r="H2" s="391"/>
    </row>
    <row r="3" spans="1:74" ht="15.75" x14ac:dyDescent="0.25">
      <c r="A3" s="1500" t="s">
        <v>2523</v>
      </c>
      <c r="B3" s="1501"/>
      <c r="C3" s="1501"/>
      <c r="D3" s="1501"/>
      <c r="E3" s="1501"/>
      <c r="F3" s="1501"/>
      <c r="G3" s="1501"/>
      <c r="H3" s="392"/>
    </row>
    <row r="5" spans="1:74" ht="15.75" x14ac:dyDescent="0.25">
      <c r="A5" s="888" t="s">
        <v>128</v>
      </c>
      <c r="B5" s="888" t="s">
        <v>129</v>
      </c>
      <c r="C5" s="888" t="s">
        <v>130</v>
      </c>
      <c r="D5" s="913" t="s">
        <v>131</v>
      </c>
      <c r="E5" s="914"/>
      <c r="F5" s="914"/>
      <c r="G5" s="914"/>
      <c r="H5" s="914"/>
      <c r="I5" s="914"/>
      <c r="J5" s="914"/>
      <c r="K5" s="914"/>
      <c r="L5" s="914"/>
      <c r="M5" s="914"/>
      <c r="N5" s="914"/>
      <c r="O5" s="914"/>
      <c r="P5" s="914"/>
      <c r="Q5" s="915"/>
      <c r="R5" s="912" t="s">
        <v>132</v>
      </c>
      <c r="S5" s="912"/>
      <c r="T5" s="912"/>
      <c r="U5" s="912"/>
      <c r="V5" s="912"/>
      <c r="W5" s="912"/>
      <c r="X5" s="912"/>
      <c r="Y5" s="912"/>
      <c r="Z5" s="912"/>
      <c r="AA5" s="912"/>
      <c r="AB5" s="897" t="s">
        <v>133</v>
      </c>
      <c r="AC5" s="898"/>
      <c r="AD5" s="898"/>
      <c r="AE5" s="898"/>
      <c r="AF5" s="898"/>
      <c r="AG5" s="898"/>
      <c r="AH5" s="898"/>
      <c r="AI5" s="898"/>
      <c r="AJ5" s="898"/>
      <c r="AK5" s="898"/>
      <c r="AL5" s="898"/>
      <c r="AM5" s="898"/>
      <c r="AN5" s="898"/>
      <c r="AO5" s="898"/>
      <c r="AP5" s="898"/>
      <c r="AQ5" s="898"/>
      <c r="AR5" s="896" t="s">
        <v>134</v>
      </c>
      <c r="AS5" s="911" t="s">
        <v>135</v>
      </c>
      <c r="AT5" s="911"/>
      <c r="AU5" s="911"/>
      <c r="AV5" s="911"/>
      <c r="AW5" s="911"/>
      <c r="AX5" s="911"/>
      <c r="AY5" s="911"/>
      <c r="AZ5" s="911"/>
      <c r="BA5" s="911"/>
      <c r="BB5" s="944" t="s">
        <v>136</v>
      </c>
      <c r="BC5" s="944"/>
      <c r="BD5" s="944"/>
      <c r="BE5" s="944"/>
      <c r="BF5" s="944"/>
      <c r="BG5" s="944"/>
      <c r="BH5" s="944"/>
      <c r="BI5" s="944"/>
      <c r="BJ5" s="944"/>
      <c r="BK5" s="937" t="s">
        <v>137</v>
      </c>
      <c r="BL5" s="916"/>
      <c r="BM5" s="916"/>
      <c r="BN5" s="916"/>
      <c r="BO5" s="916"/>
      <c r="BP5" s="916"/>
      <c r="BQ5" s="916"/>
      <c r="BR5" s="940"/>
      <c r="BS5" s="941"/>
      <c r="BT5" s="942"/>
      <c r="BU5" s="942"/>
      <c r="BV5" s="943"/>
    </row>
    <row r="6" spans="1:74" ht="21" customHeight="1" x14ac:dyDescent="0.25">
      <c r="A6" s="888"/>
      <c r="B6" s="888"/>
      <c r="C6" s="888"/>
      <c r="D6" s="142"/>
      <c r="E6" s="143"/>
      <c r="F6" s="143"/>
      <c r="G6" s="143"/>
      <c r="H6" s="143"/>
      <c r="I6" s="143"/>
      <c r="J6" s="143"/>
      <c r="K6" s="143"/>
      <c r="L6" s="143"/>
      <c r="M6" s="143"/>
      <c r="N6" s="143"/>
      <c r="O6" s="143"/>
      <c r="P6" s="913" t="s">
        <v>138</v>
      </c>
      <c r="Q6" s="915"/>
      <c r="R6" s="912" t="s">
        <v>139</v>
      </c>
      <c r="S6" s="912"/>
      <c r="T6" s="912" t="s">
        <v>140</v>
      </c>
      <c r="U6" s="912"/>
      <c r="V6" s="912"/>
      <c r="W6" s="912"/>
      <c r="X6" s="912"/>
      <c r="Y6" s="912"/>
      <c r="Z6" s="111"/>
      <c r="AA6" s="112"/>
      <c r="AB6" s="897"/>
      <c r="AC6" s="898"/>
      <c r="AD6" s="898"/>
      <c r="AE6" s="898"/>
      <c r="AF6" s="140"/>
      <c r="AG6" s="923"/>
      <c r="AH6" s="923"/>
      <c r="AI6" s="923"/>
      <c r="AJ6" s="923"/>
      <c r="AK6" s="923"/>
      <c r="AL6" s="923"/>
      <c r="AM6" s="923"/>
      <c r="AN6" s="923"/>
      <c r="AO6" s="923"/>
      <c r="AP6" s="897"/>
      <c r="AQ6" s="897"/>
      <c r="AR6" s="946"/>
      <c r="AS6" s="916" t="s">
        <v>141</v>
      </c>
      <c r="AT6" s="916"/>
      <c r="AU6" s="916"/>
      <c r="AV6" s="911" t="s">
        <v>142</v>
      </c>
      <c r="AW6" s="911"/>
      <c r="AX6" s="911"/>
      <c r="AY6" s="144"/>
      <c r="AZ6" s="144"/>
      <c r="BA6" s="145"/>
      <c r="BB6" s="113"/>
      <c r="BC6" s="114"/>
      <c r="BD6" s="114"/>
      <c r="BE6" s="945" t="s">
        <v>143</v>
      </c>
      <c r="BF6" s="945"/>
      <c r="BG6" s="945"/>
      <c r="BH6" s="945"/>
      <c r="BI6" s="114"/>
      <c r="BJ6" s="114"/>
      <c r="BK6" s="937" t="s">
        <v>144</v>
      </c>
      <c r="BL6" s="938"/>
      <c r="BM6" s="938"/>
      <c r="BN6" s="938"/>
      <c r="BO6" s="938"/>
      <c r="BP6" s="938"/>
      <c r="BQ6" s="938"/>
      <c r="BR6" s="939"/>
      <c r="BS6" s="146" t="s">
        <v>145</v>
      </c>
      <c r="BT6" s="896" t="s">
        <v>146</v>
      </c>
      <c r="BU6" s="896"/>
      <c r="BV6" s="896"/>
    </row>
    <row r="7" spans="1:74" ht="246" customHeight="1" x14ac:dyDescent="0.25">
      <c r="A7" s="889"/>
      <c r="B7" s="889"/>
      <c r="C7" s="889"/>
      <c r="D7" s="918" t="s">
        <v>147</v>
      </c>
      <c r="E7" s="919"/>
      <c r="F7" s="920"/>
      <c r="G7" s="115" t="s">
        <v>148</v>
      </c>
      <c r="H7" s="116" t="s">
        <v>149</v>
      </c>
      <c r="I7" s="116" t="s">
        <v>150</v>
      </c>
      <c r="J7" s="697" t="s">
        <v>151</v>
      </c>
      <c r="K7" s="117" t="s">
        <v>152</v>
      </c>
      <c r="L7" s="115" t="s">
        <v>153</v>
      </c>
      <c r="M7" s="115" t="s">
        <v>154</v>
      </c>
      <c r="N7" s="116" t="s">
        <v>155</v>
      </c>
      <c r="O7" s="116" t="s">
        <v>156</v>
      </c>
      <c r="P7" s="115" t="s">
        <v>157</v>
      </c>
      <c r="Q7" s="115" t="s">
        <v>158</v>
      </c>
      <c r="R7" s="917" t="s">
        <v>159</v>
      </c>
      <c r="S7" s="917"/>
      <c r="T7" s="917" t="s">
        <v>160</v>
      </c>
      <c r="U7" s="917"/>
      <c r="V7" s="917" t="s">
        <v>161</v>
      </c>
      <c r="W7" s="917"/>
      <c r="X7" s="917" t="s">
        <v>162</v>
      </c>
      <c r="Y7" s="917"/>
      <c r="Z7" s="118"/>
      <c r="AA7" s="118" t="s">
        <v>163</v>
      </c>
      <c r="AB7" s="119" t="s">
        <v>164</v>
      </c>
      <c r="AC7" s="119" t="s">
        <v>165</v>
      </c>
      <c r="AD7" s="120" t="s">
        <v>166</v>
      </c>
      <c r="AE7" s="119" t="s">
        <v>167</v>
      </c>
      <c r="AF7" s="120" t="s">
        <v>168</v>
      </c>
      <c r="AG7" s="921" t="s">
        <v>169</v>
      </c>
      <c r="AH7" s="921"/>
      <c r="AI7" s="922" t="s">
        <v>170</v>
      </c>
      <c r="AJ7" s="922"/>
      <c r="AK7" s="120" t="s">
        <v>171</v>
      </c>
      <c r="AL7" s="119" t="s">
        <v>172</v>
      </c>
      <c r="AM7" s="119" t="s">
        <v>173</v>
      </c>
      <c r="AN7" s="120" t="s">
        <v>174</v>
      </c>
      <c r="AO7" s="120" t="s">
        <v>175</v>
      </c>
      <c r="AP7" s="121" t="s">
        <v>176</v>
      </c>
      <c r="AQ7" s="121" t="s">
        <v>177</v>
      </c>
      <c r="AR7" s="1429"/>
      <c r="AS7" s="122" t="s">
        <v>178</v>
      </c>
      <c r="AT7" s="1427" t="s">
        <v>179</v>
      </c>
      <c r="AU7" s="1428"/>
      <c r="AV7" s="118" t="s">
        <v>180</v>
      </c>
      <c r="AW7" s="1427" t="s">
        <v>181</v>
      </c>
      <c r="AX7" s="1428"/>
      <c r="AY7" s="118" t="s">
        <v>182</v>
      </c>
      <c r="AZ7" s="123" t="s">
        <v>183</v>
      </c>
      <c r="BA7" s="123" t="s">
        <v>184</v>
      </c>
      <c r="BB7" s="116" t="s">
        <v>185</v>
      </c>
      <c r="BC7" s="116" t="s">
        <v>186</v>
      </c>
      <c r="BD7" s="124" t="s">
        <v>187</v>
      </c>
      <c r="BE7" s="141" t="s">
        <v>126</v>
      </c>
      <c r="BF7" s="141" t="s">
        <v>188</v>
      </c>
      <c r="BG7" s="141" t="s">
        <v>189</v>
      </c>
      <c r="BH7" s="141" t="s">
        <v>190</v>
      </c>
      <c r="BI7" s="125" t="s">
        <v>191</v>
      </c>
      <c r="BJ7" s="116" t="s">
        <v>192</v>
      </c>
      <c r="BK7" s="123" t="s">
        <v>193</v>
      </c>
      <c r="BL7" s="123" t="s">
        <v>194</v>
      </c>
      <c r="BM7" s="123" t="s">
        <v>126</v>
      </c>
      <c r="BN7" s="123" t="s">
        <v>188</v>
      </c>
      <c r="BO7" s="123" t="s">
        <v>189</v>
      </c>
      <c r="BP7" s="123" t="s">
        <v>190</v>
      </c>
      <c r="BQ7" s="123" t="s">
        <v>195</v>
      </c>
      <c r="BR7" s="123" t="s">
        <v>196</v>
      </c>
      <c r="BS7" s="126" t="s">
        <v>197</v>
      </c>
      <c r="BT7" s="110" t="s">
        <v>198</v>
      </c>
      <c r="BU7" s="110" t="s">
        <v>199</v>
      </c>
      <c r="BV7" s="110" t="s">
        <v>200</v>
      </c>
    </row>
    <row r="8" spans="1:74" ht="69.75" customHeight="1" x14ac:dyDescent="0.25">
      <c r="A8" s="1355" t="s">
        <v>287</v>
      </c>
      <c r="B8" s="1430" t="s">
        <v>202</v>
      </c>
      <c r="C8" s="1358" t="s">
        <v>288</v>
      </c>
      <c r="D8" s="827" t="s">
        <v>2524</v>
      </c>
      <c r="E8" s="830" t="s">
        <v>289</v>
      </c>
      <c r="F8" s="833">
        <v>1</v>
      </c>
      <c r="G8" s="821" t="s">
        <v>349</v>
      </c>
      <c r="H8" s="836"/>
      <c r="I8" s="797"/>
      <c r="J8" s="839" t="s">
        <v>2525</v>
      </c>
      <c r="K8" s="842" t="s">
        <v>324</v>
      </c>
      <c r="L8" s="803" t="s">
        <v>325</v>
      </c>
      <c r="M8" s="845" t="s">
        <v>1421</v>
      </c>
      <c r="N8" s="803"/>
      <c r="O8" s="803"/>
      <c r="P8" s="867"/>
      <c r="Q8" s="1341" t="s">
        <v>1829</v>
      </c>
      <c r="R8" s="797" t="s">
        <v>252</v>
      </c>
      <c r="S8" s="860">
        <f>IF(R8="Muy Alta",100%,IF(R8="Alta",80%,IF(R8="Media",60%,IF(R8="Baja",40%,IF(R8="Muy Baja",20%,"")))))</f>
        <v>0.4</v>
      </c>
      <c r="T8" s="797" t="s">
        <v>213</v>
      </c>
      <c r="U8" s="860">
        <f>IF(T8="Catastrófico",100%,IF(T8="Mayor",80%,IF(T8="Moderado",60%,IF(T8="Menor",40%,IF(T8="Leve",20%,"")))))</f>
        <v>0.6</v>
      </c>
      <c r="V8" s="797" t="s">
        <v>213</v>
      </c>
      <c r="W8" s="860">
        <f>IF(V8="Catastrófico",100%,IF(V8="Mayor",80%,IF(V8="Moderado",60%,IF(V8="Menor",40%,IF(V8="Leve",20%,"")))))</f>
        <v>0.6</v>
      </c>
      <c r="X8" s="863" t="str">
        <f>IF(Y8=100%,"Catastrófico",IF(Y8=80%,"Mayor",IF(Y8=60%,"Moderado",IF(Y8=40%,"Menor",IF(Y8=20%,"Leve","")))))</f>
        <v>Moderado</v>
      </c>
      <c r="Y8" s="860">
        <f>IF(AND(U8="",W8=""),"",MAX(U8,W8))</f>
        <v>0.6</v>
      </c>
      <c r="Z8" s="860" t="str">
        <f>CONCATENATE(R8,X8)</f>
        <v>BajaModerado</v>
      </c>
      <c r="AA8" s="851" t="str">
        <f>IF(Z8="Muy AltaLeve","Alto",IF(Z8="Muy AltaMenor","Alto",IF(Z8="Muy AltaModerado","Alto",IF(Z8="Muy AltaMayor","Alto",IF(Z8="Muy AltaCatastrófico","Extremo",IF(Z8="AltaLeve","Moderado",IF(Z8="AltaMenor","Moderado",IF(Z8="AltaModerado","Alto",IF(Z8="AltaMayor","Alto",IF(Z8="AltaCatastrófico","Extremo",IF(Z8="MediaLeve","Moderado",IF(Z8="MediaMenor","Moderado",IF(Z8="MediaModerado","Moderado",IF(Z8="MediaMayor","Alto",IF(Z8="MediaCatastrófico","Extremo",IF(Z8="BajaLeve","Bajo",IF(Z8="BajaMenor","Moderado",IF(Z8="BajaModerado","Moderado",IF(Z8="BajaMayor","Alto",IF(Z8="BajaCatastrófico","Extremo",IF(Z8="Muy BajaLeve","Bajo",IF(Z8="Muy BajaMenor","Bajo",IF(Z8="Muy BajaModerado","Moderado",IF(Z8="Muy BajaMayor","Alto",IF(Z8="Muy BajaCatastrófico","Extremo","")))))))))))))))))))))))))</f>
        <v>Moderado</v>
      </c>
      <c r="AB8" s="98">
        <v>1</v>
      </c>
      <c r="AC8" s="304" t="s">
        <v>2526</v>
      </c>
      <c r="AD8" s="180" t="s">
        <v>274</v>
      </c>
      <c r="AE8" s="9" t="s">
        <v>356</v>
      </c>
      <c r="AF8" s="234" t="str">
        <f t="shared" ref="AF8:AF19" si="0">IF(OR(AG8="Preventivo",AG8="Detectivo"),"Probabilidad",IF(AG8="Correctivo","Impacto",""))</f>
        <v>Probabilidad</v>
      </c>
      <c r="AG8" s="235" t="s">
        <v>216</v>
      </c>
      <c r="AH8" s="15">
        <f t="shared" ref="AH8:AH19" si="1">IF(AG8="","",IF(AG8="Preventivo",25%,IF(AG8="Detectivo",15%,IF(AG8="Correctivo",10%))))</f>
        <v>0.25</v>
      </c>
      <c r="AI8" s="235" t="s">
        <v>217</v>
      </c>
      <c r="AJ8" s="15">
        <f t="shared" ref="AJ8:AJ19" si="2">IF(AI8="Automático",25%,IF(AI8="Manual",15%,""))</f>
        <v>0.15</v>
      </c>
      <c r="AK8" s="102">
        <f t="shared" ref="AK8:AK19" si="3">IF(OR(AH8="",AJ8=""),"",AH8+AJ8)</f>
        <v>0.4</v>
      </c>
      <c r="AL8" s="101">
        <f>IFERROR(IF(AF8="Probabilidad",(S8-(+S8*AK8)),IF(AF8="Impacto",S8,"")),"")</f>
        <v>0.24</v>
      </c>
      <c r="AM8" s="101">
        <f>IFERROR(IF(AF8="Impacto",(Y8-(+Y8*AK8)),IF(AF8="Probabilidad",Y8,"")),"")</f>
        <v>0.6</v>
      </c>
      <c r="AN8" s="51" t="s">
        <v>218</v>
      </c>
      <c r="AO8" s="51" t="s">
        <v>296</v>
      </c>
      <c r="AP8" s="51" t="s">
        <v>220</v>
      </c>
      <c r="AQ8" s="51" t="s">
        <v>221</v>
      </c>
      <c r="AR8" s="836" t="s">
        <v>1406</v>
      </c>
      <c r="AS8" s="854">
        <f>S8</f>
        <v>0.4</v>
      </c>
      <c r="AT8" s="854">
        <f>IF(AL8="","",MIN(AL8:AL13))</f>
        <v>0.14399999999999999</v>
      </c>
      <c r="AU8" s="851" t="str">
        <f>IFERROR(IF(AT8="","",IF(AT8&lt;=0.2,"Muy Baja",IF(AT8&lt;=0.4,"Baja",IF(AT8&lt;=0.6,"Media",IF(AT8&lt;=0.8,"Alta","Muy Alta"))))),"")</f>
        <v>Muy Baja</v>
      </c>
      <c r="AV8" s="854">
        <f>Y8</f>
        <v>0.6</v>
      </c>
      <c r="AW8" s="854">
        <f>IF(AM8="","",MIN(AM8:AM13))</f>
        <v>0.6</v>
      </c>
      <c r="AX8" s="851" t="str">
        <f>IFERROR(IF(AW8="","",IF(AW8&lt;=0.2,"Leve",IF(AW8&lt;=0.4,"Menor",IF(AW8&lt;=0.6,"Moderado",IF(AW8&lt;=0.8,"Mayor","Catastrófico"))))),"")</f>
        <v>Moderado</v>
      </c>
      <c r="AY8" s="851" t="str">
        <f>AA8</f>
        <v>Moderado</v>
      </c>
      <c r="AZ8" s="851" t="str">
        <f>IFERROR(IF(OR(AND(AU8="Muy Baja",AX8="Leve"),AND(AU8="Muy Baja",AX8="Menor"),AND(AU8="Baja",AX8="Leve")),"Bajo",IF(OR(AND(AU8="Muy baja",AX8="Moderado"),AND(AU8="Baja",AX8="Menor"),AND(AU8="Baja",AX8="Moderado"),AND(AU8="Media",AX8="Leve"),AND(AU8="Media",AX8="Menor"),AND(AU8="Media",AX8="Moderado"),AND(AU8="Alta",AX8="Leve"),AND(AU8="Alta",AX8="Menor")),"Moderado",IF(OR(AND(AU8="Muy Baja",AX8="Mayor"),AND(AU8="Baja",AX8="Mayor"),AND(AU8="Media",AX8="Mayor"),AND(AU8="Alta",AX8="Moderado"),AND(AU8="Alta",AX8="Mayor"),AND(AU8="Muy Alta",AX8="Leve"),AND(AU8="Muy Alta",AX8="Menor"),AND(AU8="Muy Alta",AX8="Moderado"),AND(AU8="Muy Alta",AX8="Mayor")),"Alto",IF(OR(AND(AU8="Muy Baja",AX8="Catastrófico"),AND(AU8="Baja",AX8="Catastrófico"),AND(AU8="Media",AX8="Catastrófico"),AND(AU8="Alta",AX8="Catastrófico"),AND(AU8="Muy Alta",AX8="Catastrófico")),"Extremo","")))),"")</f>
        <v>Moderado</v>
      </c>
      <c r="BA8" s="797" t="s">
        <v>223</v>
      </c>
      <c r="BB8" s="374" t="s">
        <v>2527</v>
      </c>
      <c r="BC8" s="131" t="s">
        <v>2528</v>
      </c>
      <c r="BD8" s="104">
        <f t="shared" ref="BD8:BD19" si="4">IF(SUM(BE8:BH8)=0,"",SUM(BE8:BH8))</f>
        <v>12</v>
      </c>
      <c r="BE8" s="9">
        <v>3</v>
      </c>
      <c r="BF8" s="9">
        <v>3</v>
      </c>
      <c r="BG8" s="9">
        <v>3</v>
      </c>
      <c r="BH8" s="9">
        <v>3</v>
      </c>
      <c r="BI8" s="131" t="s">
        <v>502</v>
      </c>
      <c r="BJ8" s="131" t="s">
        <v>2529</v>
      </c>
      <c r="BK8" s="47" t="s">
        <v>2530</v>
      </c>
      <c r="BL8" s="757" t="s">
        <v>2531</v>
      </c>
      <c r="BM8" s="49">
        <v>3</v>
      </c>
      <c r="BN8" s="49"/>
      <c r="BO8" s="49"/>
      <c r="BP8" s="49"/>
      <c r="BQ8" s="105">
        <f t="shared" ref="BQ8:BQ19" si="5">IF(SUM(BM8:BP8)=0,"",SUM(BM8:BP8))</f>
        <v>3</v>
      </c>
      <c r="BR8" s="129">
        <f t="shared" ref="BR8:BR19" si="6">IF(ISERROR(BQ8/BD8),"",(BQ8/BD8))</f>
        <v>0.25</v>
      </c>
      <c r="BS8" s="818" t="s">
        <v>361</v>
      </c>
      <c r="BT8" s="803" t="s">
        <v>305</v>
      </c>
      <c r="BU8" s="803" t="s">
        <v>278</v>
      </c>
      <c r="BV8" s="806" t="s">
        <v>278</v>
      </c>
    </row>
    <row r="9" spans="1:74" ht="68.25" customHeight="1" x14ac:dyDescent="0.25">
      <c r="A9" s="1348"/>
      <c r="B9" s="1274"/>
      <c r="C9" s="1353"/>
      <c r="D9" s="828"/>
      <c r="E9" s="831"/>
      <c r="F9" s="834"/>
      <c r="G9" s="822"/>
      <c r="H9" s="837"/>
      <c r="I9" s="798"/>
      <c r="J9" s="840"/>
      <c r="K9" s="843"/>
      <c r="L9" s="804"/>
      <c r="M9" s="846"/>
      <c r="N9" s="804"/>
      <c r="O9" s="804"/>
      <c r="P9" s="868"/>
      <c r="Q9" s="1342"/>
      <c r="R9" s="798"/>
      <c r="S9" s="861"/>
      <c r="T9" s="798"/>
      <c r="U9" s="861"/>
      <c r="V9" s="798"/>
      <c r="W9" s="861"/>
      <c r="X9" s="864"/>
      <c r="Y9" s="861"/>
      <c r="Z9" s="861"/>
      <c r="AA9" s="852"/>
      <c r="AB9" s="152">
        <v>2</v>
      </c>
      <c r="AC9" s="375" t="s">
        <v>2532</v>
      </c>
      <c r="AD9" s="180" t="s">
        <v>274</v>
      </c>
      <c r="AE9" s="29" t="s">
        <v>356</v>
      </c>
      <c r="AF9" s="147" t="str">
        <f t="shared" si="0"/>
        <v>Probabilidad</v>
      </c>
      <c r="AG9" s="153" t="s">
        <v>216</v>
      </c>
      <c r="AH9" s="148">
        <f t="shared" si="1"/>
        <v>0.25</v>
      </c>
      <c r="AI9" s="153" t="s">
        <v>217</v>
      </c>
      <c r="AJ9" s="148">
        <f t="shared" si="2"/>
        <v>0.15</v>
      </c>
      <c r="AK9" s="149">
        <f t="shared" si="3"/>
        <v>0.4</v>
      </c>
      <c r="AL9" s="154">
        <f>IFERROR(IF(AND(AF8="Probabilidad",AF9="Probabilidad"),(AL8-(+AL8*AK9)),IF(AF9="Probabilidad",(S8-(+S8*AK9)),IF(AF9="Impacto",AL8,""))),"")</f>
        <v>0.14399999999999999</v>
      </c>
      <c r="AM9" s="154">
        <f>IFERROR(IF(AND(AF8="Impacto",AF9="Impacto"),(AM8-(+AM8*AK9)),IF(AF9="Impacto",(Y8-(Y8*AK9)),IF(AF9="Probabilidad",AM8,""))),"")</f>
        <v>0.6</v>
      </c>
      <c r="AN9" s="155" t="s">
        <v>218</v>
      </c>
      <c r="AO9" s="155" t="s">
        <v>296</v>
      </c>
      <c r="AP9" s="155" t="s">
        <v>220</v>
      </c>
      <c r="AQ9" s="155" t="s">
        <v>221</v>
      </c>
      <c r="AR9" s="837"/>
      <c r="AS9" s="855"/>
      <c r="AT9" s="855"/>
      <c r="AU9" s="852"/>
      <c r="AV9" s="855"/>
      <c r="AW9" s="855"/>
      <c r="AX9" s="852"/>
      <c r="AY9" s="852"/>
      <c r="AZ9" s="852"/>
      <c r="BA9" s="798"/>
      <c r="BB9" s="238" t="s">
        <v>358</v>
      </c>
      <c r="BC9" s="131" t="s">
        <v>2533</v>
      </c>
      <c r="BD9" s="175">
        <f t="shared" si="4"/>
        <v>1</v>
      </c>
      <c r="BE9" s="151"/>
      <c r="BF9" s="151"/>
      <c r="BG9" s="151">
        <v>1</v>
      </c>
      <c r="BH9" s="151"/>
      <c r="BI9" s="421" t="s">
        <v>502</v>
      </c>
      <c r="BJ9" s="421" t="s">
        <v>2529</v>
      </c>
      <c r="BK9" s="131"/>
      <c r="BL9" s="131"/>
      <c r="BM9" s="157"/>
      <c r="BN9" s="157"/>
      <c r="BO9" s="157"/>
      <c r="BP9" s="157"/>
      <c r="BQ9" s="158" t="str">
        <f t="shared" si="5"/>
        <v/>
      </c>
      <c r="BR9" s="159" t="str">
        <f t="shared" si="6"/>
        <v/>
      </c>
      <c r="BS9" s="819"/>
      <c r="BT9" s="804"/>
      <c r="BU9" s="804"/>
      <c r="BV9" s="807"/>
    </row>
    <row r="10" spans="1:74" ht="15.75" customHeight="1" x14ac:dyDescent="0.25">
      <c r="A10" s="1348"/>
      <c r="B10" s="1274"/>
      <c r="C10" s="1353"/>
      <c r="D10" s="828"/>
      <c r="E10" s="831"/>
      <c r="F10" s="834"/>
      <c r="G10" s="822"/>
      <c r="H10" s="837"/>
      <c r="I10" s="798"/>
      <c r="J10" s="840"/>
      <c r="K10" s="843"/>
      <c r="L10" s="804"/>
      <c r="M10" s="846"/>
      <c r="N10" s="804"/>
      <c r="O10" s="804"/>
      <c r="P10" s="868"/>
      <c r="Q10" s="1342"/>
      <c r="R10" s="798"/>
      <c r="S10" s="861"/>
      <c r="T10" s="798"/>
      <c r="U10" s="861"/>
      <c r="V10" s="798"/>
      <c r="W10" s="861"/>
      <c r="X10" s="864"/>
      <c r="Y10" s="861"/>
      <c r="Z10" s="861"/>
      <c r="AA10" s="852"/>
      <c r="AB10" s="152">
        <v>3</v>
      </c>
      <c r="AC10" s="176"/>
      <c r="AD10" s="151"/>
      <c r="AE10" s="151" t="s">
        <v>1829</v>
      </c>
      <c r="AF10" s="147" t="str">
        <f t="shared" si="0"/>
        <v/>
      </c>
      <c r="AG10" s="153"/>
      <c r="AH10" s="148" t="str">
        <f t="shared" si="1"/>
        <v/>
      </c>
      <c r="AI10" s="153"/>
      <c r="AJ10" s="148" t="str">
        <f t="shared" si="2"/>
        <v/>
      </c>
      <c r="AK10" s="149" t="str">
        <f t="shared" si="3"/>
        <v/>
      </c>
      <c r="AL10" s="154" t="str">
        <f>IFERROR(IF(AND(AF9="Probabilidad",AF10="Probabilidad"),(AL9-(+AL9*AK10)),IF(AND(AF9="Impacto",AF10="Probabilidad"),(AL8-(+AL8*AK10)),IF(AF10="Impacto",AL9,""))),"")</f>
        <v/>
      </c>
      <c r="AM10" s="154" t="str">
        <f>IFERROR(IF(AND(AF9="Impacto",AF10="Impacto"),(AM9-(+AM9*AK10)),IF(AND(AF9="Probabilidad",AF10="Impacto"),(AM8-(+AM8*AK10)),IF(AF10="Probabilidad",AM9,""))),"")</f>
        <v/>
      </c>
      <c r="AN10" s="155"/>
      <c r="AO10" s="155"/>
      <c r="AP10" s="155"/>
      <c r="AQ10" s="155"/>
      <c r="AR10" s="837"/>
      <c r="AS10" s="855"/>
      <c r="AT10" s="855"/>
      <c r="AU10" s="852"/>
      <c r="AV10" s="855"/>
      <c r="AW10" s="855"/>
      <c r="AX10" s="852"/>
      <c r="AY10" s="852"/>
      <c r="AZ10" s="852"/>
      <c r="BA10" s="798"/>
      <c r="BB10" s="131"/>
      <c r="BC10" s="131"/>
      <c r="BD10" s="175" t="str">
        <f t="shared" si="4"/>
        <v/>
      </c>
      <c r="BE10" s="151"/>
      <c r="BF10" s="151"/>
      <c r="BG10" s="151"/>
      <c r="BH10" s="151"/>
      <c r="BI10" s="131"/>
      <c r="BJ10" s="131"/>
      <c r="BK10" s="131"/>
      <c r="BL10" s="131"/>
      <c r="BM10" s="157"/>
      <c r="BN10" s="157"/>
      <c r="BO10" s="157"/>
      <c r="BP10" s="157"/>
      <c r="BQ10" s="158" t="str">
        <f t="shared" si="5"/>
        <v/>
      </c>
      <c r="BR10" s="159" t="str">
        <f t="shared" si="6"/>
        <v/>
      </c>
      <c r="BS10" s="819"/>
      <c r="BT10" s="804"/>
      <c r="BU10" s="804"/>
      <c r="BV10" s="807"/>
    </row>
    <row r="11" spans="1:74" ht="15.75" customHeight="1" x14ac:dyDescent="0.25">
      <c r="A11" s="1348"/>
      <c r="B11" s="1274"/>
      <c r="C11" s="1353"/>
      <c r="D11" s="828"/>
      <c r="E11" s="831"/>
      <c r="F11" s="834"/>
      <c r="G11" s="822"/>
      <c r="H11" s="837"/>
      <c r="I11" s="798"/>
      <c r="J11" s="840"/>
      <c r="K11" s="843"/>
      <c r="L11" s="804"/>
      <c r="M11" s="846"/>
      <c r="N11" s="804"/>
      <c r="O11" s="804"/>
      <c r="P11" s="868"/>
      <c r="Q11" s="1342"/>
      <c r="R11" s="798"/>
      <c r="S11" s="861"/>
      <c r="T11" s="798"/>
      <c r="U11" s="861"/>
      <c r="V11" s="798"/>
      <c r="W11" s="861"/>
      <c r="X11" s="864"/>
      <c r="Y11" s="861"/>
      <c r="Z11" s="861"/>
      <c r="AA11" s="852"/>
      <c r="AB11" s="152">
        <v>4</v>
      </c>
      <c r="AC11" s="176"/>
      <c r="AD11" s="151"/>
      <c r="AE11" s="151"/>
      <c r="AF11" s="147" t="str">
        <f t="shared" si="0"/>
        <v/>
      </c>
      <c r="AG11" s="153"/>
      <c r="AH11" s="148" t="str">
        <f t="shared" si="1"/>
        <v/>
      </c>
      <c r="AI11" s="153"/>
      <c r="AJ11" s="148" t="str">
        <f t="shared" si="2"/>
        <v/>
      </c>
      <c r="AK11" s="149" t="str">
        <f t="shared" si="3"/>
        <v/>
      </c>
      <c r="AL11" s="154" t="str">
        <f>IFERROR(IF(AND(AF10="Probabilidad",AF11="Probabilidad"),(AL10-(+AL10*AK11)),IF(AND(AF10="Impacto",AF11="Probabilidad"),(AL9-(+AL9*AK11)),IF(AF11="Impacto",AL10,""))),"")</f>
        <v/>
      </c>
      <c r="AM11" s="154" t="str">
        <f>IFERROR(IF(AND(AF10="Impacto",AF11="Impacto"),(AM10-(+AM10*AK11)),IF(AND(AF10="Probabilidad",AF11="Impacto"),(AM9-(+AM9*AK11)),IF(AF11="Probabilidad",AM10,""))),"")</f>
        <v/>
      </c>
      <c r="AN11" s="155"/>
      <c r="AO11" s="155"/>
      <c r="AP11" s="155"/>
      <c r="AQ11" s="155"/>
      <c r="AR11" s="837"/>
      <c r="AS11" s="855"/>
      <c r="AT11" s="855"/>
      <c r="AU11" s="852"/>
      <c r="AV11" s="855"/>
      <c r="AW11" s="855"/>
      <c r="AX11" s="852"/>
      <c r="AY11" s="852"/>
      <c r="AZ11" s="852"/>
      <c r="BA11" s="798"/>
      <c r="BB11" s="131"/>
      <c r="BC11" s="131"/>
      <c r="BD11" s="175" t="str">
        <f t="shared" si="4"/>
        <v/>
      </c>
      <c r="BE11" s="151"/>
      <c r="BF11" s="151"/>
      <c r="BG11" s="151"/>
      <c r="BH11" s="151"/>
      <c r="BI11" s="131"/>
      <c r="BJ11" s="131"/>
      <c r="BK11" s="131"/>
      <c r="BL11" s="131"/>
      <c r="BM11" s="157"/>
      <c r="BN11" s="157"/>
      <c r="BO11" s="157"/>
      <c r="BP11" s="157"/>
      <c r="BQ11" s="158" t="str">
        <f t="shared" si="5"/>
        <v/>
      </c>
      <c r="BR11" s="159" t="str">
        <f t="shared" si="6"/>
        <v/>
      </c>
      <c r="BS11" s="819"/>
      <c r="BT11" s="804"/>
      <c r="BU11" s="804"/>
      <c r="BV11" s="807"/>
    </row>
    <row r="12" spans="1:74" ht="15.75" customHeight="1" x14ac:dyDescent="0.25">
      <c r="A12" s="1348"/>
      <c r="B12" s="1274"/>
      <c r="C12" s="1353"/>
      <c r="D12" s="828"/>
      <c r="E12" s="831"/>
      <c r="F12" s="834"/>
      <c r="G12" s="822"/>
      <c r="H12" s="837"/>
      <c r="I12" s="798"/>
      <c r="J12" s="840"/>
      <c r="K12" s="843"/>
      <c r="L12" s="804"/>
      <c r="M12" s="846"/>
      <c r="N12" s="804"/>
      <c r="O12" s="804"/>
      <c r="P12" s="868"/>
      <c r="Q12" s="1342"/>
      <c r="R12" s="798"/>
      <c r="S12" s="861"/>
      <c r="T12" s="798"/>
      <c r="U12" s="861"/>
      <c r="V12" s="798"/>
      <c r="W12" s="861"/>
      <c r="X12" s="864"/>
      <c r="Y12" s="861"/>
      <c r="Z12" s="861"/>
      <c r="AA12" s="852"/>
      <c r="AB12" s="152">
        <v>5</v>
      </c>
      <c r="AC12" s="176"/>
      <c r="AD12" s="151"/>
      <c r="AE12" s="151"/>
      <c r="AF12" s="147" t="str">
        <f t="shared" si="0"/>
        <v/>
      </c>
      <c r="AG12" s="153"/>
      <c r="AH12" s="148" t="str">
        <f t="shared" si="1"/>
        <v/>
      </c>
      <c r="AI12" s="153"/>
      <c r="AJ12" s="148" t="str">
        <f t="shared" si="2"/>
        <v/>
      </c>
      <c r="AK12" s="149" t="str">
        <f t="shared" si="3"/>
        <v/>
      </c>
      <c r="AL12" s="154" t="str">
        <f>IFERROR(IF(AND(AF11="Probabilidad",AF12="Probabilidad"),(AL11-(+AL11*AK12)),IF(AND(AF11="Impacto",AF12="Probabilidad"),(AL10-(+AL10*AK12)),IF(AF12="Impacto",AL11,""))),"")</f>
        <v/>
      </c>
      <c r="AM12" s="154" t="str">
        <f>IFERROR(IF(AND(AF11="Impacto",AF12="Impacto"),(AM11-(+AM11*AK12)),IF(AND(AF11="Probabilidad",AF12="Impacto"),(AM10-(+AM10*AK12)),IF(AF12="Probabilidad",AM11,""))),"")</f>
        <v/>
      </c>
      <c r="AN12" s="155"/>
      <c r="AO12" s="155"/>
      <c r="AP12" s="155"/>
      <c r="AQ12" s="155"/>
      <c r="AR12" s="837"/>
      <c r="AS12" s="855"/>
      <c r="AT12" s="855"/>
      <c r="AU12" s="852"/>
      <c r="AV12" s="855"/>
      <c r="AW12" s="855"/>
      <c r="AX12" s="852"/>
      <c r="AY12" s="852"/>
      <c r="AZ12" s="852"/>
      <c r="BA12" s="798"/>
      <c r="BB12" s="131"/>
      <c r="BC12" s="131"/>
      <c r="BD12" s="175" t="str">
        <f t="shared" si="4"/>
        <v/>
      </c>
      <c r="BE12" s="151"/>
      <c r="BF12" s="151"/>
      <c r="BG12" s="151"/>
      <c r="BH12" s="151"/>
      <c r="BI12" s="131"/>
      <c r="BJ12" s="131"/>
      <c r="BK12" s="131"/>
      <c r="BL12" s="131"/>
      <c r="BM12" s="157"/>
      <c r="BN12" s="157"/>
      <c r="BO12" s="157"/>
      <c r="BP12" s="157"/>
      <c r="BQ12" s="158" t="str">
        <f t="shared" si="5"/>
        <v/>
      </c>
      <c r="BR12" s="159" t="str">
        <f t="shared" si="6"/>
        <v/>
      </c>
      <c r="BS12" s="819"/>
      <c r="BT12" s="804"/>
      <c r="BU12" s="804"/>
      <c r="BV12" s="807"/>
    </row>
    <row r="13" spans="1:74" ht="15.75" customHeight="1" x14ac:dyDescent="0.25">
      <c r="A13" s="1348"/>
      <c r="B13" s="1274"/>
      <c r="C13" s="1353"/>
      <c r="D13" s="829"/>
      <c r="E13" s="832"/>
      <c r="F13" s="835"/>
      <c r="G13" s="823"/>
      <c r="H13" s="838"/>
      <c r="I13" s="799"/>
      <c r="J13" s="841"/>
      <c r="K13" s="844"/>
      <c r="L13" s="805"/>
      <c r="M13" s="847"/>
      <c r="N13" s="805"/>
      <c r="O13" s="805"/>
      <c r="P13" s="869"/>
      <c r="Q13" s="1343"/>
      <c r="R13" s="799"/>
      <c r="S13" s="862"/>
      <c r="T13" s="799"/>
      <c r="U13" s="862"/>
      <c r="V13" s="799"/>
      <c r="W13" s="862"/>
      <c r="X13" s="865"/>
      <c r="Y13" s="862"/>
      <c r="Z13" s="862"/>
      <c r="AA13" s="853"/>
      <c r="AB13" s="164">
        <v>6</v>
      </c>
      <c r="AC13" s="691"/>
      <c r="AD13" s="162"/>
      <c r="AE13" s="162"/>
      <c r="AF13" s="99" t="str">
        <f t="shared" si="0"/>
        <v/>
      </c>
      <c r="AG13" s="242"/>
      <c r="AH13" s="163" t="str">
        <f t="shared" si="1"/>
        <v/>
      </c>
      <c r="AI13" s="242"/>
      <c r="AJ13" s="163" t="str">
        <f t="shared" si="2"/>
        <v/>
      </c>
      <c r="AK13" s="166" t="str">
        <f t="shared" si="3"/>
        <v/>
      </c>
      <c r="AL13" s="154" t="str">
        <f>IFERROR(IF(AND(AF12="Probabilidad",AF13="Probabilidad"),(AL12-(+AL12*AK13)),IF(AND(AF12="Impacto",AF13="Probabilidad"),(AL11-(+AL11*AK13)),IF(AF13="Impacto",AL12,""))),"")</f>
        <v/>
      </c>
      <c r="AM13" s="154" t="str">
        <f>IFERROR(IF(AND(AF12="Impacto",AF13="Impacto"),(AM12-(+AM12*AK13)),IF(AND(AF12="Probabilidad",AF13="Impacto"),(AM11-(+AM11*AK13)),IF(AF13="Probabilidad",AM12,""))),"")</f>
        <v/>
      </c>
      <c r="AN13" s="52"/>
      <c r="AO13" s="52"/>
      <c r="AP13" s="52"/>
      <c r="AQ13" s="52"/>
      <c r="AR13" s="838"/>
      <c r="AS13" s="856"/>
      <c r="AT13" s="856"/>
      <c r="AU13" s="853"/>
      <c r="AV13" s="856"/>
      <c r="AW13" s="856"/>
      <c r="AX13" s="853"/>
      <c r="AY13" s="853"/>
      <c r="AZ13" s="853"/>
      <c r="BA13" s="799"/>
      <c r="BB13" s="169"/>
      <c r="BC13" s="169"/>
      <c r="BD13" s="178" t="str">
        <f t="shared" si="4"/>
        <v/>
      </c>
      <c r="BE13" s="162"/>
      <c r="BF13" s="162"/>
      <c r="BG13" s="162"/>
      <c r="BH13" s="162"/>
      <c r="BI13" s="169"/>
      <c r="BJ13" s="169"/>
      <c r="BK13" s="169"/>
      <c r="BL13" s="169"/>
      <c r="BM13" s="170"/>
      <c r="BN13" s="170"/>
      <c r="BO13" s="170"/>
      <c r="BP13" s="170"/>
      <c r="BQ13" s="171" t="str">
        <f t="shared" si="5"/>
        <v/>
      </c>
      <c r="BR13" s="172" t="str">
        <f t="shared" si="6"/>
        <v/>
      </c>
      <c r="BS13" s="820"/>
      <c r="BT13" s="805"/>
      <c r="BU13" s="805"/>
      <c r="BV13" s="808"/>
    </row>
    <row r="14" spans="1:74" ht="70.5" customHeight="1" x14ac:dyDescent="0.25">
      <c r="A14" s="1348"/>
      <c r="B14" s="1274"/>
      <c r="C14" s="1353"/>
      <c r="D14" s="827" t="s">
        <v>2524</v>
      </c>
      <c r="E14" s="830" t="s">
        <v>289</v>
      </c>
      <c r="F14" s="833">
        <v>2</v>
      </c>
      <c r="G14" s="947" t="s">
        <v>290</v>
      </c>
      <c r="H14" s="836"/>
      <c r="I14" s="797"/>
      <c r="J14" s="839" t="s">
        <v>2534</v>
      </c>
      <c r="K14" s="842" t="s">
        <v>324</v>
      </c>
      <c r="L14" s="803" t="s">
        <v>325</v>
      </c>
      <c r="M14" s="845" t="s">
        <v>2535</v>
      </c>
      <c r="N14" s="803"/>
      <c r="O14" s="803"/>
      <c r="P14" s="867"/>
      <c r="Q14" s="1341" t="s">
        <v>1829</v>
      </c>
      <c r="R14" s="797" t="s">
        <v>252</v>
      </c>
      <c r="S14" s="860">
        <f>IF(R14="Muy Alta",100%,IF(R14="Alta",80%,IF(R14="Media",60%,IF(R14="Baja",40%,IF(R14="Muy Baja",20%,"")))))</f>
        <v>0.4</v>
      </c>
      <c r="T14" s="797" t="s">
        <v>253</v>
      </c>
      <c r="U14" s="860">
        <f>IF(T14="Catastrófico",100%,IF(T14="Mayor",80%,IF(T14="Moderado",60%,IF(T14="Menor",40%,IF(T14="Leve",20%,"")))))</f>
        <v>0.4</v>
      </c>
      <c r="V14" s="797" t="s">
        <v>213</v>
      </c>
      <c r="W14" s="860">
        <f>IF(V14="Catastrófico",100%,IF(V14="Mayor",80%,IF(V14="Moderado",60%,IF(V14="Menor",40%,IF(V14="Leve",20%,"")))))</f>
        <v>0.6</v>
      </c>
      <c r="X14" s="863" t="str">
        <f>IF(Y14=100%,"Catastrófico",IF(Y14=80%,"Mayor",IF(Y14=60%,"Moderado",IF(Y14=40%,"Menor",IF(Y14=20%,"Leve","")))))</f>
        <v>Moderado</v>
      </c>
      <c r="Y14" s="860">
        <f>IF(AND(U14="",W14=""),"",MAX(U14,W14))</f>
        <v>0.6</v>
      </c>
      <c r="Z14" s="860" t="str">
        <f>CONCATENATE(R14,X14)</f>
        <v>BajaModerado</v>
      </c>
      <c r="AA14" s="851" t="str">
        <f>IF(Z14="Muy AltaLeve","Alto",IF(Z14="Muy AltaMenor","Alto",IF(Z14="Muy AltaModerado","Alto",IF(Z14="Muy AltaMayor","Alto",IF(Z14="Muy AltaCatastrófico","Extremo",IF(Z14="AltaLeve","Moderado",IF(Z14="AltaMenor","Moderado",IF(Z14="AltaModerado","Alto",IF(Z14="AltaMayor","Alto",IF(Z14="AltaCatastrófico","Extremo",IF(Z14="MediaLeve","Moderado",IF(Z14="MediaMenor","Moderado",IF(Z14="MediaModerado","Moderado",IF(Z14="MediaMayor","Alto",IF(Z14="MediaCatastrófico","Extremo",IF(Z14="BajaLeve","Bajo",IF(Z14="BajaMenor","Moderado",IF(Z14="BajaModerado","Moderado",IF(Z14="BajaMayor","Alto",IF(Z14="BajaCatastrófico","Extremo",IF(Z14="Muy BajaLeve","Bajo",IF(Z14="Muy BajaMenor","Bajo",IF(Z14="Muy BajaModerado","Moderado",IF(Z14="Muy BajaMayor","Alto",IF(Z14="Muy BajaCatastrófico","Extremo","")))))))))))))))))))))))))</f>
        <v>Moderado</v>
      </c>
      <c r="AB14" s="98">
        <v>1</v>
      </c>
      <c r="AC14" s="304" t="s">
        <v>2536</v>
      </c>
      <c r="AD14" s="180" t="s">
        <v>274</v>
      </c>
      <c r="AE14" s="9" t="s">
        <v>321</v>
      </c>
      <c r="AF14" s="100" t="str">
        <f t="shared" si="0"/>
        <v>Probabilidad</v>
      </c>
      <c r="AG14" s="10" t="s">
        <v>216</v>
      </c>
      <c r="AH14" s="15">
        <f t="shared" si="1"/>
        <v>0.25</v>
      </c>
      <c r="AI14" s="10" t="s">
        <v>217</v>
      </c>
      <c r="AJ14" s="15">
        <f t="shared" si="2"/>
        <v>0.15</v>
      </c>
      <c r="AK14" s="102">
        <f t="shared" si="3"/>
        <v>0.4</v>
      </c>
      <c r="AL14" s="101">
        <f>IFERROR(IF(AF14="Probabilidad",(S14-(+S14*AK14)),IF(AF14="Impacto",S14,"")),"")</f>
        <v>0.24</v>
      </c>
      <c r="AM14" s="101">
        <f>IFERROR(IF(AF14="Impacto",(Y14-(+Y14*AK14)),IF(AF14="Probabilidad",Y14,"")),"")</f>
        <v>0.6</v>
      </c>
      <c r="AN14" s="155" t="s">
        <v>218</v>
      </c>
      <c r="AO14" s="155" t="s">
        <v>296</v>
      </c>
      <c r="AP14" s="155" t="s">
        <v>220</v>
      </c>
      <c r="AQ14" s="155" t="s">
        <v>221</v>
      </c>
      <c r="AR14" s="1432" t="s">
        <v>297</v>
      </c>
      <c r="AS14" s="854">
        <f>S14</f>
        <v>0.4</v>
      </c>
      <c r="AT14" s="854">
        <f>IF(AL14="","",MIN(AL14:AL19))</f>
        <v>0.14399999999999999</v>
      </c>
      <c r="AU14" s="851" t="str">
        <f>IFERROR(IF(AT14="","",IF(AT14&lt;=0.2,"Muy Baja",IF(AT14&lt;=0.4,"Baja",IF(AT14&lt;=0.6,"Media",IF(AT14&lt;=0.8,"Alta","Muy Alta"))))),"")</f>
        <v>Muy Baja</v>
      </c>
      <c r="AV14" s="854">
        <f>Y14</f>
        <v>0.6</v>
      </c>
      <c r="AW14" s="854">
        <f>IF(AM14="","",MIN(AM14:AM19))</f>
        <v>0.6</v>
      </c>
      <c r="AX14" s="851" t="str">
        <f>IFERROR(IF(AW14="","",IF(AW14&lt;=0.2,"Leve",IF(AW14&lt;=0.4,"Menor",IF(AW14&lt;=0.6,"Moderado",IF(AW14&lt;=0.8,"Mayor","Catastrófico"))))),"")</f>
        <v>Moderado</v>
      </c>
      <c r="AY14" s="851" t="str">
        <f>AA14</f>
        <v>Moderado</v>
      </c>
      <c r="AZ14" s="851" t="str">
        <f>IFERROR(IF(OR(AND(AU14="Muy Baja",AX14="Leve"),AND(AU14="Muy Baja",AX14="Menor"),AND(AU14="Baja",AX14="Leve")),"Bajo",IF(OR(AND(AU14="Muy baja",AX14="Moderado"),AND(AU14="Baja",AX14="Menor"),AND(AU14="Baja",AX14="Moderado"),AND(AU14="Media",AX14="Leve"),AND(AU14="Media",AX14="Menor"),AND(AU14="Media",AX14="Moderado"),AND(AU14="Alta",AX14="Leve"),AND(AU14="Alta",AX14="Menor")),"Moderado",IF(OR(AND(AU14="Muy Baja",AX14="Mayor"),AND(AU14="Baja",AX14="Mayor"),AND(AU14="Media",AX14="Mayor"),AND(AU14="Alta",AX14="Moderado"),AND(AU14="Alta",AX14="Mayor"),AND(AU14="Muy Alta",AX14="Leve"),AND(AU14="Muy Alta",AX14="Menor"),AND(AU14="Muy Alta",AX14="Moderado"),AND(AU14="Muy Alta",AX14="Mayor")),"Alto",IF(OR(AND(AU14="Muy Baja",AX14="Catastrófico"),AND(AU14="Baja",AX14="Catastrófico"),AND(AU14="Media",AX14="Catastrófico"),AND(AU14="Alta",AX14="Catastrófico"),AND(AU14="Muy Alta",AX14="Catastrófico")),"Extremo","")))),"")</f>
        <v>Moderado</v>
      </c>
      <c r="BA14" s="797" t="s">
        <v>223</v>
      </c>
      <c r="BB14" s="131" t="s">
        <v>2537</v>
      </c>
      <c r="BC14" s="131" t="s">
        <v>2538</v>
      </c>
      <c r="BD14" s="104">
        <f t="shared" si="4"/>
        <v>4</v>
      </c>
      <c r="BE14" s="9">
        <v>1</v>
      </c>
      <c r="BF14" s="9">
        <v>1</v>
      </c>
      <c r="BG14" s="9">
        <v>1</v>
      </c>
      <c r="BH14" s="9">
        <v>1</v>
      </c>
      <c r="BI14" s="131" t="s">
        <v>2539</v>
      </c>
      <c r="BJ14" s="131" t="s">
        <v>2540</v>
      </c>
      <c r="BK14" s="47" t="s">
        <v>302</v>
      </c>
      <c r="BL14" s="702" t="s">
        <v>303</v>
      </c>
      <c r="BM14" s="49">
        <v>1</v>
      </c>
      <c r="BN14" s="49"/>
      <c r="BO14" s="49"/>
      <c r="BP14" s="49"/>
      <c r="BQ14" s="105">
        <f t="shared" si="5"/>
        <v>1</v>
      </c>
      <c r="BR14" s="129">
        <f t="shared" si="6"/>
        <v>0.25</v>
      </c>
      <c r="BS14" s="818" t="s">
        <v>361</v>
      </c>
      <c r="BT14" s="803" t="s">
        <v>305</v>
      </c>
      <c r="BU14" s="803" t="s">
        <v>361</v>
      </c>
      <c r="BV14" s="806" t="s">
        <v>361</v>
      </c>
    </row>
    <row r="15" spans="1:74" ht="145.5" x14ac:dyDescent="0.25">
      <c r="A15" s="1348"/>
      <c r="B15" s="1274"/>
      <c r="C15" s="1353"/>
      <c r="D15" s="828"/>
      <c r="E15" s="831"/>
      <c r="F15" s="834"/>
      <c r="G15" s="948"/>
      <c r="H15" s="837"/>
      <c r="I15" s="798"/>
      <c r="J15" s="840"/>
      <c r="K15" s="843"/>
      <c r="L15" s="804"/>
      <c r="M15" s="846"/>
      <c r="N15" s="804"/>
      <c r="O15" s="804"/>
      <c r="P15" s="868"/>
      <c r="Q15" s="1342"/>
      <c r="R15" s="798"/>
      <c r="S15" s="861"/>
      <c r="T15" s="798"/>
      <c r="U15" s="861"/>
      <c r="V15" s="798"/>
      <c r="W15" s="861"/>
      <c r="X15" s="864"/>
      <c r="Y15" s="861"/>
      <c r="Z15" s="861"/>
      <c r="AA15" s="852"/>
      <c r="AB15" s="152">
        <v>2</v>
      </c>
      <c r="AC15" s="131" t="s">
        <v>2541</v>
      </c>
      <c r="AD15" s="180" t="s">
        <v>274</v>
      </c>
      <c r="AE15" s="151" t="s">
        <v>321</v>
      </c>
      <c r="AF15" s="147" t="str">
        <f t="shared" si="0"/>
        <v>Probabilidad</v>
      </c>
      <c r="AG15" s="235" t="s">
        <v>216</v>
      </c>
      <c r="AH15" s="231">
        <f t="shared" si="1"/>
        <v>0.25</v>
      </c>
      <c r="AI15" s="235" t="s">
        <v>217</v>
      </c>
      <c r="AJ15" s="148">
        <f t="shared" si="2"/>
        <v>0.15</v>
      </c>
      <c r="AK15" s="149">
        <f t="shared" si="3"/>
        <v>0.4</v>
      </c>
      <c r="AL15" s="154">
        <f>IFERROR(IF(AND(AF14="Probabilidad",AF15="Probabilidad"),(AL14-(+AL14*AK15)),IF(AF15="Probabilidad",(S14-(+S14*AK15)),IF(AF15="Impacto",AL14,""))),"")</f>
        <v>0.14399999999999999</v>
      </c>
      <c r="AM15" s="154">
        <f>IFERROR(IF(AND(AF14="Impacto",AF15="Impacto"),(AM14-(+AM14*AK15)),IF(AF15="Impacto",(Y14-(Y14*AK15)),IF(AF15="Probabilidad",AM14,""))),"")</f>
        <v>0.6</v>
      </c>
      <c r="AN15" s="155" t="s">
        <v>218</v>
      </c>
      <c r="AO15" s="155" t="s">
        <v>296</v>
      </c>
      <c r="AP15" s="155" t="s">
        <v>220</v>
      </c>
      <c r="AQ15" s="155" t="s">
        <v>221</v>
      </c>
      <c r="AR15" s="1433"/>
      <c r="AS15" s="855"/>
      <c r="AT15" s="855"/>
      <c r="AU15" s="852"/>
      <c r="AV15" s="855"/>
      <c r="AW15" s="855"/>
      <c r="AX15" s="852"/>
      <c r="AY15" s="852"/>
      <c r="AZ15" s="852"/>
      <c r="BA15" s="798"/>
      <c r="BB15" s="131" t="s">
        <v>2542</v>
      </c>
      <c r="BC15" s="131" t="s">
        <v>2543</v>
      </c>
      <c r="BD15" s="175">
        <f t="shared" si="4"/>
        <v>4</v>
      </c>
      <c r="BE15" s="151">
        <v>1</v>
      </c>
      <c r="BF15" s="151">
        <v>1</v>
      </c>
      <c r="BG15" s="151">
        <v>1</v>
      </c>
      <c r="BH15" s="151">
        <v>1</v>
      </c>
      <c r="BI15" s="131" t="s">
        <v>2539</v>
      </c>
      <c r="BJ15" s="131" t="s">
        <v>2544</v>
      </c>
      <c r="BK15" s="131" t="s">
        <v>2545</v>
      </c>
      <c r="BL15" s="131" t="s">
        <v>312</v>
      </c>
      <c r="BM15" s="157">
        <v>1</v>
      </c>
      <c r="BN15" s="157"/>
      <c r="BO15" s="157"/>
      <c r="BP15" s="157"/>
      <c r="BQ15" s="158">
        <f t="shared" si="5"/>
        <v>1</v>
      </c>
      <c r="BR15" s="159">
        <f t="shared" si="6"/>
        <v>0.25</v>
      </c>
      <c r="BS15" s="819"/>
      <c r="BT15" s="804"/>
      <c r="BU15" s="804"/>
      <c r="BV15" s="807"/>
    </row>
    <row r="16" spans="1:74" ht="15.75" customHeight="1" x14ac:dyDescent="0.25">
      <c r="A16" s="1348"/>
      <c r="B16" s="1274"/>
      <c r="C16" s="1353"/>
      <c r="D16" s="828"/>
      <c r="E16" s="831"/>
      <c r="F16" s="834"/>
      <c r="G16" s="948"/>
      <c r="H16" s="837"/>
      <c r="I16" s="798"/>
      <c r="J16" s="840"/>
      <c r="K16" s="843"/>
      <c r="L16" s="804"/>
      <c r="M16" s="846"/>
      <c r="N16" s="804"/>
      <c r="O16" s="804"/>
      <c r="P16" s="868"/>
      <c r="Q16" s="1342"/>
      <c r="R16" s="798"/>
      <c r="S16" s="861"/>
      <c r="T16" s="798"/>
      <c r="U16" s="861"/>
      <c r="V16" s="798"/>
      <c r="W16" s="861"/>
      <c r="X16" s="864"/>
      <c r="Y16" s="861"/>
      <c r="Z16" s="861"/>
      <c r="AA16" s="852"/>
      <c r="AB16" s="152">
        <v>3</v>
      </c>
      <c r="AC16" s="151"/>
      <c r="AD16" s="151"/>
      <c r="AE16" s="29"/>
      <c r="AF16" s="147" t="str">
        <f t="shared" si="0"/>
        <v/>
      </c>
      <c r="AG16" s="153"/>
      <c r="AH16" s="148" t="str">
        <f t="shared" si="1"/>
        <v/>
      </c>
      <c r="AI16" s="153"/>
      <c r="AJ16" s="148" t="str">
        <f t="shared" si="2"/>
        <v/>
      </c>
      <c r="AK16" s="149" t="str">
        <f t="shared" si="3"/>
        <v/>
      </c>
      <c r="AL16" s="154" t="str">
        <f>IFERROR(IF(AND(AF15="Probabilidad",AF16="Probabilidad"),(AL15-(+AL15*AK16)),IF(AND(AF15="Impacto",AF16="Probabilidad"),(AL14-(+AL14*AK16)),IF(AF16="Impacto",AL15,""))),"")</f>
        <v/>
      </c>
      <c r="AM16" s="154" t="str">
        <f>IFERROR(IF(AND(AF15="Impacto",AF16="Impacto"),(AM15-(+AM15*AK16)),IF(AND(AF15="Probabilidad",AF16="Impacto"),(AM14-(+AM14*AK16)),IF(AF16="Probabilidad",AM15,""))),"")</f>
        <v/>
      </c>
      <c r="AN16" s="155"/>
      <c r="AO16" s="155"/>
      <c r="AP16" s="155"/>
      <c r="AQ16" s="155"/>
      <c r="AR16" s="1433"/>
      <c r="AS16" s="855"/>
      <c r="AT16" s="855"/>
      <c r="AU16" s="852"/>
      <c r="AV16" s="855"/>
      <c r="AW16" s="855"/>
      <c r="AX16" s="852"/>
      <c r="AY16" s="852"/>
      <c r="AZ16" s="852"/>
      <c r="BA16" s="798"/>
      <c r="BB16" s="131"/>
      <c r="BC16" s="131"/>
      <c r="BD16" s="175" t="str">
        <f t="shared" si="4"/>
        <v/>
      </c>
      <c r="BE16" s="151"/>
      <c r="BF16" s="151"/>
      <c r="BG16" s="151"/>
      <c r="BH16" s="151"/>
      <c r="BI16" s="131"/>
      <c r="BJ16" s="131"/>
      <c r="BK16" s="131"/>
      <c r="BL16" s="131"/>
      <c r="BM16" s="157"/>
      <c r="BN16" s="157"/>
      <c r="BO16" s="157"/>
      <c r="BP16" s="157"/>
      <c r="BQ16" s="158" t="str">
        <f t="shared" si="5"/>
        <v/>
      </c>
      <c r="BR16" s="159" t="str">
        <f t="shared" si="6"/>
        <v/>
      </c>
      <c r="BS16" s="819"/>
      <c r="BT16" s="804"/>
      <c r="BU16" s="804"/>
      <c r="BV16" s="807"/>
    </row>
    <row r="17" spans="1:74" ht="15.75" customHeight="1" x14ac:dyDescent="0.25">
      <c r="A17" s="1348"/>
      <c r="B17" s="1274"/>
      <c r="C17" s="1353"/>
      <c r="D17" s="828"/>
      <c r="E17" s="831"/>
      <c r="F17" s="834"/>
      <c r="G17" s="948"/>
      <c r="H17" s="837"/>
      <c r="I17" s="798"/>
      <c r="J17" s="840"/>
      <c r="K17" s="843"/>
      <c r="L17" s="804"/>
      <c r="M17" s="846"/>
      <c r="N17" s="804"/>
      <c r="O17" s="804"/>
      <c r="P17" s="868"/>
      <c r="Q17" s="1342"/>
      <c r="R17" s="798"/>
      <c r="S17" s="861"/>
      <c r="T17" s="798"/>
      <c r="U17" s="861"/>
      <c r="V17" s="798"/>
      <c r="W17" s="861"/>
      <c r="X17" s="864"/>
      <c r="Y17" s="861"/>
      <c r="Z17" s="861"/>
      <c r="AA17" s="852"/>
      <c r="AB17" s="152">
        <v>4</v>
      </c>
      <c r="AC17" s="151"/>
      <c r="AD17" s="151"/>
      <c r="AE17" s="151"/>
      <c r="AF17" s="147" t="str">
        <f t="shared" si="0"/>
        <v/>
      </c>
      <c r="AG17" s="153"/>
      <c r="AH17" s="148" t="str">
        <f t="shared" si="1"/>
        <v/>
      </c>
      <c r="AI17" s="153"/>
      <c r="AJ17" s="148" t="str">
        <f t="shared" si="2"/>
        <v/>
      </c>
      <c r="AK17" s="149" t="str">
        <f t="shared" si="3"/>
        <v/>
      </c>
      <c r="AL17" s="154" t="str">
        <f>IFERROR(IF(AND(AF16="Probabilidad",AF17="Probabilidad"),(AL16-(+AL16*AK17)),IF(AND(AF16="Impacto",AF17="Probabilidad"),(AL15-(+AL15*AK17)),IF(AF17="Impacto",AL16,""))),"")</f>
        <v/>
      </c>
      <c r="AM17" s="154" t="str">
        <f>IFERROR(IF(AND(AF16="Impacto",AF17="Impacto"),(AM16-(+AM16*AK17)),IF(AND(AF16="Probabilidad",AF17="Impacto"),(AM15-(+AM15*AK17)),IF(AF17="Probabilidad",AM16,""))),"")</f>
        <v/>
      </c>
      <c r="AN17" s="155"/>
      <c r="AO17" s="155"/>
      <c r="AP17" s="155"/>
      <c r="AQ17" s="155"/>
      <c r="AR17" s="1433"/>
      <c r="AS17" s="855"/>
      <c r="AT17" s="855"/>
      <c r="AU17" s="852"/>
      <c r="AV17" s="855"/>
      <c r="AW17" s="855"/>
      <c r="AX17" s="852"/>
      <c r="AY17" s="852"/>
      <c r="AZ17" s="852"/>
      <c r="BA17" s="798"/>
      <c r="BB17" s="131"/>
      <c r="BC17" s="131"/>
      <c r="BD17" s="175" t="str">
        <f t="shared" si="4"/>
        <v/>
      </c>
      <c r="BE17" s="151"/>
      <c r="BF17" s="151"/>
      <c r="BG17" s="151"/>
      <c r="BH17" s="151"/>
      <c r="BI17" s="131"/>
      <c r="BJ17" s="131"/>
      <c r="BK17" s="131"/>
      <c r="BL17" s="131"/>
      <c r="BM17" s="157"/>
      <c r="BN17" s="157"/>
      <c r="BO17" s="157"/>
      <c r="BP17" s="157"/>
      <c r="BQ17" s="158" t="str">
        <f t="shared" si="5"/>
        <v/>
      </c>
      <c r="BR17" s="159" t="str">
        <f t="shared" si="6"/>
        <v/>
      </c>
      <c r="BS17" s="819"/>
      <c r="BT17" s="804"/>
      <c r="BU17" s="804"/>
      <c r="BV17" s="807"/>
    </row>
    <row r="18" spans="1:74" ht="15.75" customHeight="1" x14ac:dyDescent="0.25">
      <c r="A18" s="1348"/>
      <c r="B18" s="1274"/>
      <c r="C18" s="1353"/>
      <c r="D18" s="828"/>
      <c r="E18" s="831"/>
      <c r="F18" s="834"/>
      <c r="G18" s="948"/>
      <c r="H18" s="837"/>
      <c r="I18" s="798"/>
      <c r="J18" s="840"/>
      <c r="K18" s="843"/>
      <c r="L18" s="804"/>
      <c r="M18" s="846"/>
      <c r="N18" s="804"/>
      <c r="O18" s="804"/>
      <c r="P18" s="868"/>
      <c r="Q18" s="1342"/>
      <c r="R18" s="798"/>
      <c r="S18" s="861"/>
      <c r="T18" s="798"/>
      <c r="U18" s="861"/>
      <c r="V18" s="798"/>
      <c r="W18" s="861"/>
      <c r="X18" s="864"/>
      <c r="Y18" s="861"/>
      <c r="Z18" s="861"/>
      <c r="AA18" s="852"/>
      <c r="AB18" s="152">
        <v>5</v>
      </c>
      <c r="AC18" s="151"/>
      <c r="AD18" s="151"/>
      <c r="AE18" s="151"/>
      <c r="AF18" s="147" t="str">
        <f t="shared" si="0"/>
        <v/>
      </c>
      <c r="AG18" s="153"/>
      <c r="AH18" s="148" t="str">
        <f t="shared" si="1"/>
        <v/>
      </c>
      <c r="AI18" s="153"/>
      <c r="AJ18" s="148" t="str">
        <f t="shared" si="2"/>
        <v/>
      </c>
      <c r="AK18" s="149" t="str">
        <f t="shared" si="3"/>
        <v/>
      </c>
      <c r="AL18" s="154" t="str">
        <f>IFERROR(IF(AND(AF17="Probabilidad",AF18="Probabilidad"),(AL17-(+AL17*AK18)),IF(AND(AF17="Impacto",AF18="Probabilidad"),(AL16-(+AL16*AK18)),IF(AF18="Impacto",AL17,""))),"")</f>
        <v/>
      </c>
      <c r="AM18" s="154" t="str">
        <f>IFERROR(IF(AND(AF17="Impacto",AF18="Impacto"),(AM17-(+AM17*AK18)),IF(AND(AF17="Probabilidad",AF18="Impacto"),(AM16-(+AM16*AK18)),IF(AF18="Probabilidad",AM17,""))),"")</f>
        <v/>
      </c>
      <c r="AN18" s="155"/>
      <c r="AO18" s="155"/>
      <c r="AP18" s="155"/>
      <c r="AQ18" s="155"/>
      <c r="AR18" s="1433"/>
      <c r="AS18" s="855"/>
      <c r="AT18" s="855"/>
      <c r="AU18" s="852"/>
      <c r="AV18" s="855"/>
      <c r="AW18" s="855"/>
      <c r="AX18" s="852"/>
      <c r="AY18" s="852"/>
      <c r="AZ18" s="852"/>
      <c r="BA18" s="798"/>
      <c r="BB18" s="131"/>
      <c r="BC18" s="131"/>
      <c r="BD18" s="175" t="str">
        <f t="shared" si="4"/>
        <v/>
      </c>
      <c r="BE18" s="151"/>
      <c r="BF18" s="151"/>
      <c r="BG18" s="151"/>
      <c r="BH18" s="151"/>
      <c r="BI18" s="131"/>
      <c r="BJ18" s="131"/>
      <c r="BK18" s="131"/>
      <c r="BL18" s="131"/>
      <c r="BM18" s="157"/>
      <c r="BN18" s="157"/>
      <c r="BO18" s="157"/>
      <c r="BP18" s="157"/>
      <c r="BQ18" s="158" t="str">
        <f t="shared" si="5"/>
        <v/>
      </c>
      <c r="BR18" s="159" t="str">
        <f t="shared" si="6"/>
        <v/>
      </c>
      <c r="BS18" s="819"/>
      <c r="BT18" s="804"/>
      <c r="BU18" s="804"/>
      <c r="BV18" s="807"/>
    </row>
    <row r="19" spans="1:74" x14ac:dyDescent="0.25">
      <c r="A19" s="1349"/>
      <c r="B19" s="1431"/>
      <c r="C19" s="1354"/>
      <c r="D19" s="829"/>
      <c r="E19" s="832"/>
      <c r="F19" s="835"/>
      <c r="G19" s="949"/>
      <c r="H19" s="838"/>
      <c r="I19" s="799"/>
      <c r="J19" s="841"/>
      <c r="K19" s="844"/>
      <c r="L19" s="805"/>
      <c r="M19" s="847"/>
      <c r="N19" s="805"/>
      <c r="O19" s="805"/>
      <c r="P19" s="869"/>
      <c r="Q19" s="1343"/>
      <c r="R19" s="799"/>
      <c r="S19" s="862"/>
      <c r="T19" s="799"/>
      <c r="U19" s="862"/>
      <c r="V19" s="799"/>
      <c r="W19" s="862"/>
      <c r="X19" s="865"/>
      <c r="Y19" s="862"/>
      <c r="Z19" s="862"/>
      <c r="AA19" s="853"/>
      <c r="AB19" s="164">
        <v>6</v>
      </c>
      <c r="AC19" s="162"/>
      <c r="AD19" s="162"/>
      <c r="AE19" s="162"/>
      <c r="AF19" s="177" t="str">
        <f t="shared" si="0"/>
        <v/>
      </c>
      <c r="AG19" s="165"/>
      <c r="AH19" s="163" t="str">
        <f t="shared" si="1"/>
        <v/>
      </c>
      <c r="AI19" s="165"/>
      <c r="AJ19" s="163" t="str">
        <f t="shared" si="2"/>
        <v/>
      </c>
      <c r="AK19" s="166" t="str">
        <f t="shared" si="3"/>
        <v/>
      </c>
      <c r="AL19" s="222" t="str">
        <f>IFERROR(IF(AND(AF18="Probabilidad",AF19="Probabilidad"),(AL18-(+AL18*AK19)),IF(AND(AF18="Impacto",AF19="Probabilidad"),(AL17-(+AL17*AK19)),IF(AF19="Impacto",AL18,""))),"")</f>
        <v/>
      </c>
      <c r="AM19" s="222" t="str">
        <f>IFERROR(IF(AND(AF18="Impacto",AF19="Impacto"),(AM18-(+AM18*AK19)),IF(AND(AF18="Probabilidad",AF19="Impacto"),(AM17-(+AM17*AK19)),IF(AF19="Probabilidad",AM18,""))),"")</f>
        <v/>
      </c>
      <c r="AN19" s="52"/>
      <c r="AO19" s="52"/>
      <c r="AP19" s="52"/>
      <c r="AQ19" s="52"/>
      <c r="AR19" s="1434"/>
      <c r="AS19" s="856"/>
      <c r="AT19" s="856"/>
      <c r="AU19" s="853"/>
      <c r="AV19" s="856"/>
      <c r="AW19" s="856"/>
      <c r="AX19" s="853"/>
      <c r="AY19" s="853"/>
      <c r="AZ19" s="853"/>
      <c r="BA19" s="799"/>
      <c r="BB19" s="169"/>
      <c r="BC19" s="169"/>
      <c r="BD19" s="178" t="str">
        <f t="shared" si="4"/>
        <v/>
      </c>
      <c r="BE19" s="162"/>
      <c r="BF19" s="162"/>
      <c r="BG19" s="162"/>
      <c r="BH19" s="162"/>
      <c r="BI19" s="169"/>
      <c r="BJ19" s="169"/>
      <c r="BK19" s="169"/>
      <c r="BL19" s="169"/>
      <c r="BM19" s="170"/>
      <c r="BN19" s="170"/>
      <c r="BO19" s="170"/>
      <c r="BP19" s="170"/>
      <c r="BQ19" s="171" t="str">
        <f t="shared" si="5"/>
        <v/>
      </c>
      <c r="BR19" s="172" t="str">
        <f t="shared" si="6"/>
        <v/>
      </c>
      <c r="BS19" s="820"/>
      <c r="BT19" s="805"/>
      <c r="BU19" s="805"/>
      <c r="BV19" s="808"/>
    </row>
    <row r="20" spans="1:74" ht="145.5" x14ac:dyDescent="0.25">
      <c r="A20" s="809" t="s">
        <v>416</v>
      </c>
      <c r="B20" s="1513" t="s">
        <v>417</v>
      </c>
      <c r="C20" s="815" t="s">
        <v>418</v>
      </c>
      <c r="D20" s="827" t="s">
        <v>2524</v>
      </c>
      <c r="E20" s="830" t="s">
        <v>419</v>
      </c>
      <c r="F20" s="833">
        <v>1</v>
      </c>
      <c r="G20" s="1262" t="s">
        <v>420</v>
      </c>
      <c r="H20" s="836"/>
      <c r="I20" s="797"/>
      <c r="J20" s="1088" t="s">
        <v>2546</v>
      </c>
      <c r="K20" s="842" t="s">
        <v>324</v>
      </c>
      <c r="L20" s="803" t="s">
        <v>325</v>
      </c>
      <c r="M20" s="845" t="s">
        <v>2547</v>
      </c>
      <c r="N20" s="803"/>
      <c r="O20" s="803"/>
      <c r="P20" s="867" t="s">
        <v>232</v>
      </c>
      <c r="Q20" s="879" t="s">
        <v>232</v>
      </c>
      <c r="R20" s="797" t="s">
        <v>212</v>
      </c>
      <c r="S20" s="860">
        <f>IF(R20="Muy Alta",100%,IF(R20="Alta",80%,IF(R20="Media",60%,IF(R20="Baja",40%,IF(R20="Muy Baja",20%,"")))))</f>
        <v>0.6</v>
      </c>
      <c r="T20" s="797"/>
      <c r="U20" s="860" t="str">
        <f>IF(T20="Catastrófico",100%,IF(T20="Mayor",80%,IF(T20="Moderado",60%,IF(T20="Menor",40%,IF(T20="Leve",20%,"")))))</f>
        <v/>
      </c>
      <c r="V20" s="797" t="s">
        <v>213</v>
      </c>
      <c r="W20" s="860">
        <f>IF(V20="Catastrófico",100%,IF(V20="Mayor",80%,IF(V20="Moderado",60%,IF(V20="Menor",40%,IF(V20="Leve",20%,"")))))</f>
        <v>0.6</v>
      </c>
      <c r="X20" s="863" t="str">
        <f>IF(Y20=100%,"Catastrófico",IF(Y20=80%,"Mayor",IF(Y20=60%,"Moderado",IF(Y20=40%,"Menor",IF(Y20=20%,"Leve","")))))</f>
        <v>Moderado</v>
      </c>
      <c r="Y20" s="860">
        <f>IF(AND(U20="",W20=""),"",MAX(U20,W20))</f>
        <v>0.6</v>
      </c>
      <c r="Z20" s="860" t="str">
        <f>CONCATENATE(R20,X20)</f>
        <v>MediaModerado</v>
      </c>
      <c r="AA20" s="851" t="str">
        <f>IF(Z20="Muy AltaLeve","Alto",IF(Z20="Muy AltaMenor","Alto",IF(Z20="Muy AltaModerado","Alto",IF(Z20="Muy AltaMayor","Alto",IF(Z20="Muy AltaCatastrófico","Extremo",IF(Z20="AltaLeve","Moderado",IF(Z20="AltaMenor","Moderado",IF(Z20="AltaModerado","Alto",IF(Z20="AltaMayor","Alto",IF(Z20="AltaCatastrófico","Extremo",IF(Z20="MediaLeve","Moderado",IF(Z20="MediaMenor","Moderado",IF(Z20="MediaModerado","Moderado",IF(Z20="MediaMayor","Alto",IF(Z20="MediaCatastrófico","Extremo",IF(Z20="BajaLeve","Bajo",IF(Z20="BajaMenor","Moderado",IF(Z20="BajaModerado","Moderado",IF(Z20="BajaMayor","Alto",IF(Z20="BajaCatastrófico","Extremo",IF(Z20="Muy BajaLeve","Bajo",IF(Z20="Muy BajaMenor","Bajo",IF(Z20="Muy BajaModerado","Moderado",IF(Z20="Muy BajaMayor","Alto",IF(Z20="Muy BajaCatastrófico","Extremo","")))))))))))))))))))))))))</f>
        <v>Moderado</v>
      </c>
      <c r="AB20" s="98">
        <v>1</v>
      </c>
      <c r="AC20" s="351" t="s">
        <v>436</v>
      </c>
      <c r="AD20" s="448" t="s">
        <v>1768</v>
      </c>
      <c r="AE20" s="449" t="s">
        <v>438</v>
      </c>
      <c r="AF20" s="100" t="str">
        <f t="shared" ref="AF20:AF35" si="7">IF(OR(AG20="Preventivo",AG20="Detectivo"),"Probabilidad",IF(AG20="Correctivo","Impacto",""))</f>
        <v>Probabilidad</v>
      </c>
      <c r="AG20" s="10" t="s">
        <v>216</v>
      </c>
      <c r="AH20" s="15">
        <f t="shared" ref="AH20:AH35" si="8">IF(AG20="","",IF(AG20="Preventivo",25%,IF(AG20="Detectivo",15%,IF(AG20="Correctivo",10%))))</f>
        <v>0.25</v>
      </c>
      <c r="AI20" s="10" t="s">
        <v>217</v>
      </c>
      <c r="AJ20" s="15">
        <f t="shared" ref="AJ20:AJ35" si="9">IF(AI20="Automático",25%,IF(AI20="Manual",15%,""))</f>
        <v>0.15</v>
      </c>
      <c r="AK20" s="102">
        <f t="shared" ref="AK20:AK35" si="10">IF(OR(AH20="",AJ20=""),"",AH20+AJ20)</f>
        <v>0.4</v>
      </c>
      <c r="AL20" s="101">
        <f>IFERROR(IF(AF20="Probabilidad",(S20-(+S20*AK20)),IF(AF20="Impacto",S20,"")),"")</f>
        <v>0.36</v>
      </c>
      <c r="AM20" s="101">
        <f>IFERROR(IF(AF20="Impacto",(Y20-(+Y20*AK20)),IF(AF20="Probabilidad",Y20,"")),"")</f>
        <v>0.6</v>
      </c>
      <c r="AN20" s="51" t="s">
        <v>218</v>
      </c>
      <c r="AO20" s="51" t="s">
        <v>296</v>
      </c>
      <c r="AP20" s="51" t="s">
        <v>243</v>
      </c>
      <c r="AQ20" s="51" t="s">
        <v>221</v>
      </c>
      <c r="AR20" s="836" t="s">
        <v>2548</v>
      </c>
      <c r="AS20" s="854">
        <f>S20</f>
        <v>0.6</v>
      </c>
      <c r="AT20" s="854">
        <f>IF(AL20="","",MIN(AL20:AL25))</f>
        <v>0.216</v>
      </c>
      <c r="AU20" s="851" t="str">
        <f>IFERROR(IF(AT20="","",IF(AT20&lt;=0.2,"Muy Baja",IF(AT20&lt;=0.4,"Baja",IF(AT20&lt;=0.6,"Media",IF(AT20&lt;=0.8,"Alta","Muy Alta"))))),"")</f>
        <v>Baja</v>
      </c>
      <c r="AV20" s="854">
        <f>Y20</f>
        <v>0.6</v>
      </c>
      <c r="AW20" s="854">
        <f>IF(AM20="","",MIN(AM20:AM25))</f>
        <v>0.6</v>
      </c>
      <c r="AX20" s="851" t="str">
        <f>IFERROR(IF(AW20="","",IF(AW20&lt;=0.2,"Leve",IF(AW20&lt;=0.4,"Menor",IF(AW20&lt;=0.6,"Moderado",IF(AW20&lt;=0.8,"Mayor","Catastrófico"))))),"")</f>
        <v>Moderado</v>
      </c>
      <c r="AY20" s="851" t="str">
        <f>AA20</f>
        <v>Moderado</v>
      </c>
      <c r="AZ20" s="851" t="str">
        <f>IFERROR(IF(OR(AND(AU20="Muy Baja",AX20="Leve"),AND(AU20="Muy Baja",AX20="Menor"),AND(AU20="Baja",AX20="Leve")),"Bajo",IF(OR(AND(AU20="Muy baja",AX20="Moderado"),AND(AU20="Baja",AX20="Menor"),AND(AU20="Baja",AX20="Moderado"),AND(AU20="Media",AX20="Leve"),AND(AU20="Media",AX20="Menor"),AND(AU20="Media",AX20="Moderado"),AND(AU20="Alta",AX20="Leve"),AND(AU20="Alta",AX20="Menor")),"Moderado",IF(OR(AND(AU20="Muy Baja",AX20="Mayor"),AND(AU20="Baja",AX20="Mayor"),AND(AU20="Media",AX20="Mayor"),AND(AU20="Alta",AX20="Moderado"),AND(AU20="Alta",AX20="Mayor"),AND(AU20="Muy Alta",AX20="Leve"),AND(AU20="Muy Alta",AX20="Menor"),AND(AU20="Muy Alta",AX20="Moderado"),AND(AU20="Muy Alta",AX20="Mayor")),"Alto",IF(OR(AND(AU20="Muy Baja",AX20="Catastrófico"),AND(AU20="Baja",AX20="Catastrófico"),AND(AU20="Media",AX20="Catastrófico"),AND(AU20="Alta",AX20="Catastrófico"),AND(AU20="Muy Alta",AX20="Catastrófico")),"Extremo","")))),"")</f>
        <v>Moderado</v>
      </c>
      <c r="BA20" s="797" t="s">
        <v>223</v>
      </c>
      <c r="BB20" s="362" t="s">
        <v>439</v>
      </c>
      <c r="BC20" s="363" t="s">
        <v>440</v>
      </c>
      <c r="BD20" s="104">
        <f t="shared" ref="BD20:BD36" si="11">IF(SUM(BE20:BH20)=0,"",SUM(BE20:BH20))</f>
        <v>4</v>
      </c>
      <c r="BE20" s="9">
        <v>1</v>
      </c>
      <c r="BF20" s="9">
        <v>1</v>
      </c>
      <c r="BG20" s="9">
        <v>1</v>
      </c>
      <c r="BH20" s="9">
        <v>1</v>
      </c>
      <c r="BI20" s="47" t="s">
        <v>430</v>
      </c>
      <c r="BJ20" s="47" t="s">
        <v>1747</v>
      </c>
      <c r="BK20" s="238" t="s">
        <v>442</v>
      </c>
      <c r="BL20" s="238" t="s">
        <v>2549</v>
      </c>
      <c r="BM20" s="239">
        <v>1</v>
      </c>
      <c r="BN20" s="49"/>
      <c r="BO20" s="49"/>
      <c r="BP20" s="49"/>
      <c r="BQ20" s="105">
        <f t="shared" ref="BQ20:BQ55" si="12">IF(SUM(BM20:BP20)=0,"",SUM(BM20:BP20))</f>
        <v>1</v>
      </c>
      <c r="BR20" s="129">
        <f t="shared" ref="BR20:BR55" si="13">IF(ISERROR(BQ20/BD20),"",(BQ20/BD20))</f>
        <v>0.25</v>
      </c>
      <c r="BS20" s="819" t="s">
        <v>232</v>
      </c>
      <c r="BT20" s="1053" t="s">
        <v>2550</v>
      </c>
      <c r="BU20" s="1053" t="s">
        <v>232</v>
      </c>
      <c r="BV20" s="1068" t="s">
        <v>232</v>
      </c>
    </row>
    <row r="21" spans="1:74" ht="120" x14ac:dyDescent="0.25">
      <c r="A21" s="810"/>
      <c r="B21" s="1187"/>
      <c r="C21" s="816"/>
      <c r="D21" s="828"/>
      <c r="E21" s="831"/>
      <c r="F21" s="834"/>
      <c r="G21" s="1017"/>
      <c r="H21" s="837"/>
      <c r="I21" s="798"/>
      <c r="J21" s="1019"/>
      <c r="K21" s="843"/>
      <c r="L21" s="804"/>
      <c r="M21" s="846"/>
      <c r="N21" s="804"/>
      <c r="O21" s="804"/>
      <c r="P21" s="868"/>
      <c r="Q21" s="880"/>
      <c r="R21" s="798"/>
      <c r="S21" s="861"/>
      <c r="T21" s="798"/>
      <c r="U21" s="861"/>
      <c r="V21" s="798"/>
      <c r="W21" s="861"/>
      <c r="X21" s="864"/>
      <c r="Y21" s="861"/>
      <c r="Z21" s="861"/>
      <c r="AA21" s="852"/>
      <c r="AB21" s="434">
        <v>2</v>
      </c>
      <c r="AC21" s="435" t="s">
        <v>425</v>
      </c>
      <c r="AD21" s="436" t="s">
        <v>658</v>
      </c>
      <c r="AE21" s="437" t="s">
        <v>426</v>
      </c>
      <c r="AF21" s="438" t="str">
        <f t="shared" si="7"/>
        <v>Probabilidad</v>
      </c>
      <c r="AG21" s="153" t="s">
        <v>216</v>
      </c>
      <c r="AH21" s="148">
        <f t="shared" si="8"/>
        <v>0.25</v>
      </c>
      <c r="AI21" s="153" t="s">
        <v>217</v>
      </c>
      <c r="AJ21" s="148">
        <f t="shared" si="9"/>
        <v>0.15</v>
      </c>
      <c r="AK21" s="149">
        <f t="shared" si="10"/>
        <v>0.4</v>
      </c>
      <c r="AL21" s="154">
        <f>IFERROR(IF(AND(AF20="Probabilidad",AF21="Probabilidad"),(AL20-(+AL20*AK21)),IF(AF21="Probabilidad",(S20-(+S20*AK21)),IF(AF21="Impacto",AL20,""))),"")</f>
        <v>0.216</v>
      </c>
      <c r="AM21" s="154">
        <f>IFERROR(IF(AND(AF20="Impacto",AF21="Impacto"),(AM20-(+AM20*AK21)),IF(AF21="Impacto",(Y20-(Y20*AK21)),IF(AF21="Probabilidad",AM20,""))),"")</f>
        <v>0.6</v>
      </c>
      <c r="AN21" s="439" t="s">
        <v>218</v>
      </c>
      <c r="AO21" s="280" t="s">
        <v>219</v>
      </c>
      <c r="AP21" s="280" t="s">
        <v>243</v>
      </c>
      <c r="AQ21" s="280" t="s">
        <v>221</v>
      </c>
      <c r="AR21" s="1502"/>
      <c r="AS21" s="855"/>
      <c r="AT21" s="855"/>
      <c r="AU21" s="852"/>
      <c r="AV21" s="855"/>
      <c r="AW21" s="855"/>
      <c r="AX21" s="852"/>
      <c r="AY21" s="852"/>
      <c r="AZ21" s="852"/>
      <c r="BA21" s="798"/>
      <c r="BB21" s="131"/>
      <c r="BC21" s="131"/>
      <c r="BD21" s="175" t="str">
        <f t="shared" si="11"/>
        <v/>
      </c>
      <c r="BE21" s="151"/>
      <c r="BF21" s="151"/>
      <c r="BG21" s="151"/>
      <c r="BH21" s="151"/>
      <c r="BI21" s="131"/>
      <c r="BJ21" s="131"/>
      <c r="BK21" s="131"/>
      <c r="BL21" s="131"/>
      <c r="BM21" s="157"/>
      <c r="BN21" s="157"/>
      <c r="BO21" s="157"/>
      <c r="BP21" s="157"/>
      <c r="BQ21" s="158" t="str">
        <f t="shared" si="12"/>
        <v/>
      </c>
      <c r="BR21" s="159" t="str">
        <f t="shared" si="13"/>
        <v/>
      </c>
      <c r="BS21" s="819"/>
      <c r="BT21" s="804"/>
      <c r="BU21" s="804"/>
      <c r="BV21" s="1036"/>
    </row>
    <row r="22" spans="1:74" x14ac:dyDescent="0.25">
      <c r="A22" s="810"/>
      <c r="B22" s="1187"/>
      <c r="C22" s="816"/>
      <c r="D22" s="828"/>
      <c r="E22" s="831"/>
      <c r="F22" s="834"/>
      <c r="G22" s="1017"/>
      <c r="H22" s="837"/>
      <c r="I22" s="798"/>
      <c r="J22" s="1019"/>
      <c r="K22" s="843"/>
      <c r="L22" s="804"/>
      <c r="M22" s="846"/>
      <c r="N22" s="804"/>
      <c r="O22" s="804"/>
      <c r="P22" s="868"/>
      <c r="Q22" s="880"/>
      <c r="R22" s="798"/>
      <c r="S22" s="861"/>
      <c r="T22" s="798"/>
      <c r="U22" s="861"/>
      <c r="V22" s="798"/>
      <c r="W22" s="861"/>
      <c r="X22" s="864"/>
      <c r="Y22" s="861"/>
      <c r="Z22" s="861"/>
      <c r="AA22" s="852"/>
      <c r="AB22" s="152">
        <v>3</v>
      </c>
      <c r="AC22" s="238"/>
      <c r="AD22" s="29"/>
      <c r="AE22" s="440"/>
      <c r="AF22" s="147" t="str">
        <f t="shared" si="7"/>
        <v/>
      </c>
      <c r="AG22" s="153"/>
      <c r="AH22" s="148" t="str">
        <f t="shared" si="8"/>
        <v/>
      </c>
      <c r="AI22" s="153"/>
      <c r="AJ22" s="148" t="str">
        <f t="shared" si="9"/>
        <v/>
      </c>
      <c r="AK22" s="149" t="str">
        <f t="shared" si="10"/>
        <v/>
      </c>
      <c r="AL22" s="154" t="str">
        <f>IFERROR(IF(AND(AF21="Probabilidad",AF22="Probabilidad"),(AL21-(+AL21*AK22)),IF(AND(AF21="Impacto",AF22="Probabilidad"),(AL20-(+AL20*AK22)),IF(AF22="Impacto",AL21,""))),"")</f>
        <v/>
      </c>
      <c r="AM22" s="154" t="str">
        <f>IFERROR(IF(AND(AF21="Impacto",AF22="Impacto"),(AM21-(+AM21*AK22)),IF(AND(AF21="Probabilidad",AF22="Impacto"),(AM20-(+AM20*AK22)),IF(AF22="Probabilidad",AM21,""))),"")</f>
        <v/>
      </c>
      <c r="AN22" s="155"/>
      <c r="AO22" s="52"/>
      <c r="AP22" s="52"/>
      <c r="AQ22" s="52"/>
      <c r="AR22" s="837"/>
      <c r="AS22" s="855"/>
      <c r="AT22" s="855"/>
      <c r="AU22" s="852"/>
      <c r="AV22" s="855"/>
      <c r="AW22" s="855"/>
      <c r="AX22" s="852"/>
      <c r="AY22" s="852"/>
      <c r="AZ22" s="852"/>
      <c r="BA22" s="798"/>
      <c r="BB22" s="131"/>
      <c r="BC22" s="131"/>
      <c r="BD22" s="175" t="str">
        <f t="shared" si="11"/>
        <v/>
      </c>
      <c r="BE22" s="151"/>
      <c r="BF22" s="151"/>
      <c r="BG22" s="151"/>
      <c r="BH22" s="151"/>
      <c r="BI22" s="131"/>
      <c r="BJ22" s="131"/>
      <c r="BK22" s="131"/>
      <c r="BL22" s="131"/>
      <c r="BM22" s="157"/>
      <c r="BN22" s="157"/>
      <c r="BO22" s="157"/>
      <c r="BP22" s="157"/>
      <c r="BQ22" s="158" t="str">
        <f t="shared" si="12"/>
        <v/>
      </c>
      <c r="BR22" s="159" t="str">
        <f t="shared" si="13"/>
        <v/>
      </c>
      <c r="BS22" s="819"/>
      <c r="BT22" s="804"/>
      <c r="BU22" s="804"/>
      <c r="BV22" s="1036"/>
    </row>
    <row r="23" spans="1:74" x14ac:dyDescent="0.25">
      <c r="A23" s="810"/>
      <c r="B23" s="1187"/>
      <c r="C23" s="816"/>
      <c r="D23" s="828"/>
      <c r="E23" s="831"/>
      <c r="F23" s="834"/>
      <c r="G23" s="1017"/>
      <c r="H23" s="837"/>
      <c r="I23" s="798"/>
      <c r="J23" s="1019"/>
      <c r="K23" s="843"/>
      <c r="L23" s="804"/>
      <c r="M23" s="846"/>
      <c r="N23" s="804"/>
      <c r="O23" s="804"/>
      <c r="P23" s="868"/>
      <c r="Q23" s="880"/>
      <c r="R23" s="798"/>
      <c r="S23" s="861"/>
      <c r="T23" s="798"/>
      <c r="U23" s="861"/>
      <c r="V23" s="798"/>
      <c r="W23" s="861"/>
      <c r="X23" s="864"/>
      <c r="Y23" s="861"/>
      <c r="Z23" s="861"/>
      <c r="AA23" s="852"/>
      <c r="AB23" s="152">
        <v>4</v>
      </c>
      <c r="AC23" s="131"/>
      <c r="AD23" s="151"/>
      <c r="AE23" s="221"/>
      <c r="AF23" s="147" t="str">
        <f t="shared" si="7"/>
        <v/>
      </c>
      <c r="AG23" s="153"/>
      <c r="AH23" s="148" t="str">
        <f t="shared" si="8"/>
        <v/>
      </c>
      <c r="AI23" s="153"/>
      <c r="AJ23" s="148" t="str">
        <f t="shared" si="9"/>
        <v/>
      </c>
      <c r="AK23" s="149" t="str">
        <f t="shared" si="10"/>
        <v/>
      </c>
      <c r="AL23" s="154" t="str">
        <f>IFERROR(IF(AND(AF22="Probabilidad",AF23="Probabilidad"),(AL22-(+AL22*AK23)),IF(AND(AF22="Impacto",AF23="Probabilidad"),(AL21-(+AL21*AK23)),IF(AF23="Impacto",AL22,""))),"")</f>
        <v/>
      </c>
      <c r="AM23" s="154" t="str">
        <f>IFERROR(IF(AND(AF22="Impacto",AF23="Impacto"),(AM22-(+AM22*AK23)),IF(AND(AF22="Probabilidad",AF23="Impacto"),(AM21-(+AM21*AK23)),IF(AF23="Probabilidad",AM22,""))),"")</f>
        <v/>
      </c>
      <c r="AN23" s="155"/>
      <c r="AO23" s="155"/>
      <c r="AP23" s="155"/>
      <c r="AQ23" s="155"/>
      <c r="AR23" s="837"/>
      <c r="AS23" s="855"/>
      <c r="AT23" s="855"/>
      <c r="AU23" s="852"/>
      <c r="AV23" s="855"/>
      <c r="AW23" s="855"/>
      <c r="AX23" s="852"/>
      <c r="AY23" s="852"/>
      <c r="AZ23" s="852"/>
      <c r="BA23" s="798"/>
      <c r="BB23" s="131"/>
      <c r="BC23" s="131"/>
      <c r="BD23" s="175" t="str">
        <f t="shared" si="11"/>
        <v/>
      </c>
      <c r="BE23" s="151"/>
      <c r="BF23" s="151"/>
      <c r="BG23" s="151"/>
      <c r="BH23" s="151"/>
      <c r="BI23" s="131"/>
      <c r="BJ23" s="131"/>
      <c r="BK23" s="131"/>
      <c r="BL23" s="131"/>
      <c r="BM23" s="157"/>
      <c r="BN23" s="157"/>
      <c r="BO23" s="157"/>
      <c r="BP23" s="157"/>
      <c r="BQ23" s="158" t="str">
        <f t="shared" si="12"/>
        <v/>
      </c>
      <c r="BR23" s="159" t="str">
        <f t="shared" si="13"/>
        <v/>
      </c>
      <c r="BS23" s="819"/>
      <c r="BT23" s="804"/>
      <c r="BU23" s="804"/>
      <c r="BV23" s="1036"/>
    </row>
    <row r="24" spans="1:74" x14ac:dyDescent="0.25">
      <c r="A24" s="810"/>
      <c r="B24" s="1187"/>
      <c r="C24" s="816"/>
      <c r="D24" s="828"/>
      <c r="E24" s="831"/>
      <c r="F24" s="834"/>
      <c r="G24" s="1017"/>
      <c r="H24" s="837"/>
      <c r="I24" s="798"/>
      <c r="J24" s="1019"/>
      <c r="K24" s="843"/>
      <c r="L24" s="804"/>
      <c r="M24" s="846"/>
      <c r="N24" s="804"/>
      <c r="O24" s="804"/>
      <c r="P24" s="868"/>
      <c r="Q24" s="880"/>
      <c r="R24" s="798"/>
      <c r="S24" s="861"/>
      <c r="T24" s="798"/>
      <c r="U24" s="861"/>
      <c r="V24" s="798"/>
      <c r="W24" s="861"/>
      <c r="X24" s="864"/>
      <c r="Y24" s="861"/>
      <c r="Z24" s="861"/>
      <c r="AA24" s="852"/>
      <c r="AB24" s="152">
        <v>5</v>
      </c>
      <c r="AC24" s="131"/>
      <c r="AD24" s="151"/>
      <c r="AE24" s="221"/>
      <c r="AF24" s="147" t="str">
        <f t="shared" si="7"/>
        <v/>
      </c>
      <c r="AG24" s="153"/>
      <c r="AH24" s="148" t="str">
        <f t="shared" si="8"/>
        <v/>
      </c>
      <c r="AI24" s="153"/>
      <c r="AJ24" s="148" t="str">
        <f t="shared" si="9"/>
        <v/>
      </c>
      <c r="AK24" s="149" t="str">
        <f t="shared" si="10"/>
        <v/>
      </c>
      <c r="AL24" s="154" t="str">
        <f>IFERROR(IF(AND(AF23="Probabilidad",AF24="Probabilidad"),(AL23-(+AL23*AK24)),IF(AND(AF23="Impacto",AF24="Probabilidad"),(AL22-(+AL22*AK24)),IF(AF24="Impacto",AL23,""))),"")</f>
        <v/>
      </c>
      <c r="AM24" s="154" t="str">
        <f>IFERROR(IF(AND(AF23="Impacto",AF24="Impacto"),(AM23-(+AM23*AK24)),IF(AND(AF23="Probabilidad",AF24="Impacto"),(AM22-(+AM22*AK24)),IF(AF24="Probabilidad",AM23,""))),"")</f>
        <v/>
      </c>
      <c r="AN24" s="155"/>
      <c r="AO24" s="155"/>
      <c r="AP24" s="155"/>
      <c r="AQ24" s="155"/>
      <c r="AR24" s="837"/>
      <c r="AS24" s="855"/>
      <c r="AT24" s="855"/>
      <c r="AU24" s="852"/>
      <c r="AV24" s="855"/>
      <c r="AW24" s="855"/>
      <c r="AX24" s="852"/>
      <c r="AY24" s="852"/>
      <c r="AZ24" s="852"/>
      <c r="BA24" s="798"/>
      <c r="BB24" s="131"/>
      <c r="BC24" s="131"/>
      <c r="BD24" s="175" t="str">
        <f t="shared" si="11"/>
        <v/>
      </c>
      <c r="BE24" s="151"/>
      <c r="BF24" s="151"/>
      <c r="BG24" s="151"/>
      <c r="BH24" s="151"/>
      <c r="BI24" s="131"/>
      <c r="BJ24" s="131"/>
      <c r="BK24" s="131"/>
      <c r="BL24" s="131"/>
      <c r="BM24" s="157"/>
      <c r="BN24" s="157"/>
      <c r="BO24" s="157"/>
      <c r="BP24" s="157"/>
      <c r="BQ24" s="158" t="str">
        <f t="shared" si="12"/>
        <v/>
      </c>
      <c r="BR24" s="159" t="str">
        <f t="shared" si="13"/>
        <v/>
      </c>
      <c r="BS24" s="819"/>
      <c r="BT24" s="804"/>
      <c r="BU24" s="804"/>
      <c r="BV24" s="1036"/>
    </row>
    <row r="25" spans="1:74" x14ac:dyDescent="0.25">
      <c r="A25" s="810"/>
      <c r="B25" s="1187"/>
      <c r="C25" s="816"/>
      <c r="D25" s="1077"/>
      <c r="E25" s="831"/>
      <c r="F25" s="1015"/>
      <c r="G25" s="1017"/>
      <c r="H25" s="837"/>
      <c r="I25" s="866"/>
      <c r="J25" s="1020"/>
      <c r="K25" s="843"/>
      <c r="L25" s="906"/>
      <c r="M25" s="1043"/>
      <c r="N25" s="906"/>
      <c r="O25" s="906"/>
      <c r="P25" s="1023"/>
      <c r="Q25" s="1022"/>
      <c r="R25" s="866"/>
      <c r="S25" s="899"/>
      <c r="T25" s="866"/>
      <c r="U25" s="899"/>
      <c r="V25" s="866"/>
      <c r="W25" s="899"/>
      <c r="X25" s="910"/>
      <c r="Y25" s="899"/>
      <c r="Z25" s="899"/>
      <c r="AA25" s="936"/>
      <c r="AB25" s="295">
        <v>6</v>
      </c>
      <c r="AC25" s="212"/>
      <c r="AD25" s="293"/>
      <c r="AE25" s="413"/>
      <c r="AF25" s="99" t="str">
        <f t="shared" si="7"/>
        <v/>
      </c>
      <c r="AG25" s="242"/>
      <c r="AH25" s="294" t="str">
        <f t="shared" si="8"/>
        <v/>
      </c>
      <c r="AI25" s="242"/>
      <c r="AJ25" s="294" t="str">
        <f t="shared" si="9"/>
        <v/>
      </c>
      <c r="AK25" s="296" t="str">
        <f t="shared" si="10"/>
        <v/>
      </c>
      <c r="AL25" s="297" t="str">
        <f>IFERROR(IF(AND(AF24="Probabilidad",AF25="Probabilidad"),(AL24-(+AL24*AK25)),IF(AND(AF24="Impacto",AF25="Probabilidad"),(AL23-(+AL23*AK25)),IF(AF25="Impacto",AL24,""))),"")</f>
        <v/>
      </c>
      <c r="AM25" s="297" t="str">
        <f>IFERROR(IF(AND(AF24="Impacto",AF25="Impacto"),(AM24-(+AM24*AK25)),IF(AND(AF24="Probabilidad",AF25="Impacto"),(AM23-(+AM23*AK25)),IF(AF25="Probabilidad",AM24,""))),"")</f>
        <v/>
      </c>
      <c r="AN25" s="127"/>
      <c r="AO25" s="127"/>
      <c r="AP25" s="127"/>
      <c r="AQ25" s="127"/>
      <c r="AR25" s="837"/>
      <c r="AS25" s="907"/>
      <c r="AT25" s="907"/>
      <c r="AU25" s="936"/>
      <c r="AV25" s="907"/>
      <c r="AW25" s="907"/>
      <c r="AX25" s="936"/>
      <c r="AY25" s="936"/>
      <c r="AZ25" s="936"/>
      <c r="BA25" s="866"/>
      <c r="BB25" s="212"/>
      <c r="BC25" s="212"/>
      <c r="BD25" s="341" t="str">
        <f t="shared" si="11"/>
        <v/>
      </c>
      <c r="BE25" s="293"/>
      <c r="BF25" s="293"/>
      <c r="BG25" s="293"/>
      <c r="BH25" s="293"/>
      <c r="BI25" s="212"/>
      <c r="BJ25" s="212"/>
      <c r="BK25" s="212"/>
      <c r="BL25" s="212"/>
      <c r="BM25" s="299"/>
      <c r="BN25" s="299"/>
      <c r="BO25" s="299"/>
      <c r="BP25" s="299"/>
      <c r="BQ25" s="300" t="str">
        <f t="shared" si="12"/>
        <v/>
      </c>
      <c r="BR25" s="301" t="str">
        <f t="shared" si="13"/>
        <v/>
      </c>
      <c r="BS25" s="819"/>
      <c r="BT25" s="906"/>
      <c r="BU25" s="906"/>
      <c r="BV25" s="1037"/>
    </row>
    <row r="26" spans="1:74" ht="117.75" x14ac:dyDescent="0.25">
      <c r="A26" s="810"/>
      <c r="B26" s="1187"/>
      <c r="C26" s="816"/>
      <c r="D26" s="991" t="s">
        <v>2524</v>
      </c>
      <c r="E26" s="992" t="s">
        <v>419</v>
      </c>
      <c r="F26" s="993">
        <v>2</v>
      </c>
      <c r="G26" s="984" t="s">
        <v>454</v>
      </c>
      <c r="H26" s="952"/>
      <c r="I26" s="973"/>
      <c r="J26" s="1018" t="s">
        <v>2551</v>
      </c>
      <c r="K26" s="957" t="s">
        <v>324</v>
      </c>
      <c r="L26" s="984" t="s">
        <v>325</v>
      </c>
      <c r="M26" s="1038" t="s">
        <v>2552</v>
      </c>
      <c r="N26" s="984"/>
      <c r="O26" s="984"/>
      <c r="P26" s="985" t="s">
        <v>232</v>
      </c>
      <c r="Q26" s="986" t="s">
        <v>232</v>
      </c>
      <c r="R26" s="973" t="s">
        <v>458</v>
      </c>
      <c r="S26" s="987">
        <f>IF(R26="Muy Alta",100%,IF(R26="Alta",80%,IF(R26="Media",60%,IF(R26="Baja",40%,IF(R26="Muy Baja",20%,"")))))</f>
        <v>1</v>
      </c>
      <c r="T26" s="973"/>
      <c r="U26" s="987" t="str">
        <f>IF(T26="Catastrófico",100%,IF(T26="Mayor",80%,IF(T26="Moderado",60%,IF(T26="Menor",40%,IF(T26="Leve",20%,"")))))</f>
        <v/>
      </c>
      <c r="V26" s="973" t="s">
        <v>213</v>
      </c>
      <c r="W26" s="987">
        <f>IF(V26="Catastrófico",100%,IF(V26="Mayor",80%,IF(V26="Moderado",60%,IF(V26="Menor",40%,IF(V26="Leve",20%,"")))))</f>
        <v>0.6</v>
      </c>
      <c r="X26" s="990" t="str">
        <f>IF(Y26=100%,"Catastrófico",IF(Y26=80%,"Mayor",IF(Y26=60%,"Moderado",IF(Y26=40%,"Menor",IF(Y26=20%,"Leve","")))))</f>
        <v>Moderado</v>
      </c>
      <c r="Y26" s="987">
        <f>IF(AND(U26="",W26=""),"",MAX(U26,W26))</f>
        <v>0.6</v>
      </c>
      <c r="Z26" s="987" t="str">
        <f>CONCATENATE(R26,X26)</f>
        <v>Muy AltaModerado</v>
      </c>
      <c r="AA26" s="972" t="str">
        <f>IF(Z26="Muy AltaLeve","Alto",IF(Z26="Muy AltaMenor","Alto",IF(Z26="Muy AltaModerado","Alto",IF(Z26="Muy AltaMayor","Alto",IF(Z26="Muy AltaCatastrófico","Extremo",IF(Z26="AltaLeve","Moderado",IF(Z26="AltaMenor","Moderado",IF(Z26="AltaModerado","Alto",IF(Z26="AltaMayor","Alto",IF(Z26="AltaCatastrófico","Extremo",IF(Z26="MediaLeve","Moderado",IF(Z26="MediaMenor","Moderado",IF(Z26="MediaModerado","Moderado",IF(Z26="MediaMayor","Alto",IF(Z26="MediaCatastrófico","Extremo",IF(Z26="BajaLeve","Bajo",IF(Z26="BajaMenor","Moderado",IF(Z26="BajaModerado","Moderado",IF(Z26="BajaMayor","Alto",IF(Z26="BajaCatastrófico","Extremo",IF(Z26="Muy BajaLeve","Bajo",IF(Z26="Muy BajaMenor","Bajo",IF(Z26="Muy BajaModerado","Moderado",IF(Z26="Muy BajaMayor","Alto",IF(Z26="Muy BajaCatastrófico","Extremo","")))))))))))))))))))))))))</f>
        <v>Alto</v>
      </c>
      <c r="AB26" s="245">
        <v>1</v>
      </c>
      <c r="AC26" s="251" t="s">
        <v>2553</v>
      </c>
      <c r="AD26" s="243">
        <v>1</v>
      </c>
      <c r="AE26" s="422" t="s">
        <v>2554</v>
      </c>
      <c r="AF26" s="246" t="str">
        <f t="shared" si="7"/>
        <v>Probabilidad</v>
      </c>
      <c r="AG26" s="247" t="s">
        <v>216</v>
      </c>
      <c r="AH26" s="244">
        <f t="shared" si="8"/>
        <v>0.25</v>
      </c>
      <c r="AI26" s="247" t="s">
        <v>217</v>
      </c>
      <c r="AJ26" s="244">
        <f t="shared" si="9"/>
        <v>0.15</v>
      </c>
      <c r="AK26" s="248">
        <f t="shared" si="10"/>
        <v>0.4</v>
      </c>
      <c r="AL26" s="249">
        <f>IFERROR(IF(AF26="Probabilidad",(S26-(+S26*AK26)),IF(AF26="Impacto",S26,"")),"")</f>
        <v>0.6</v>
      </c>
      <c r="AM26" s="249">
        <f>IFERROR(IF(AF26="Impacto",(Y26-(+Y26*AK26)),IF(AF26="Probabilidad",Y26,"")),"")</f>
        <v>0.6</v>
      </c>
      <c r="AN26" s="250" t="s">
        <v>218</v>
      </c>
      <c r="AO26" s="250" t="s">
        <v>219</v>
      </c>
      <c r="AP26" s="250" t="s">
        <v>243</v>
      </c>
      <c r="AQ26" s="250" t="s">
        <v>221</v>
      </c>
      <c r="AR26" s="952" t="s">
        <v>2555</v>
      </c>
      <c r="AS26" s="989">
        <f>S26</f>
        <v>1</v>
      </c>
      <c r="AT26" s="989">
        <f>IF(AL26="","",MIN(AL26:AL31))</f>
        <v>0.29399999999999998</v>
      </c>
      <c r="AU26" s="972" t="str">
        <f>IFERROR(IF(AT26="","",IF(AT26&lt;=0.2,"Muy Baja",IF(AT26&lt;=0.4,"Baja",IF(AT26&lt;=0.6,"Media",IF(AT26&lt;=0.8,"Alta","Muy Alta"))))),"")</f>
        <v>Baja</v>
      </c>
      <c r="AV26" s="989">
        <f>Y26</f>
        <v>0.6</v>
      </c>
      <c r="AW26" s="989">
        <f>IF(AM26="","",MIN(AM26:AM31))</f>
        <v>0.6</v>
      </c>
      <c r="AX26" s="972" t="str">
        <f>IFERROR(IF(AW26="","",IF(AW26&lt;=0.2,"Leve",IF(AW26&lt;=0.4,"Menor",IF(AW26&lt;=0.6,"Moderado",IF(AW26&lt;=0.8,"Mayor","Catastrófico"))))),"")</f>
        <v>Moderado</v>
      </c>
      <c r="AY26" s="972" t="str">
        <f>AA26</f>
        <v>Alto</v>
      </c>
      <c r="AZ26" s="972" t="str">
        <f>IFERROR(IF(OR(AND(AU26="Muy Baja",AX26="Leve"),AND(AU26="Muy Baja",AX26="Menor"),AND(AU26="Baja",AX26="Leve")),"Bajo",IF(OR(AND(AU26="Muy baja",AX26="Moderado"),AND(AU26="Baja",AX26="Menor"),AND(AU26="Baja",AX26="Moderado"),AND(AU26="Media",AX26="Leve"),AND(AU26="Media",AX26="Menor"),AND(AU26="Media",AX26="Moderado"),AND(AU26="Alta",AX26="Leve"),AND(AU26="Alta",AX26="Menor")),"Moderado",IF(OR(AND(AU26="Muy Baja",AX26="Mayor"),AND(AU26="Baja",AX26="Mayor"),AND(AU26="Media",AX26="Mayor"),AND(AU26="Alta",AX26="Moderado"),AND(AU26="Alta",AX26="Mayor"),AND(AU26="Muy Alta",AX26="Leve"),AND(AU26="Muy Alta",AX26="Menor"),AND(AU26="Muy Alta",AX26="Moderado"),AND(AU26="Muy Alta",AX26="Mayor")),"Alto",IF(OR(AND(AU26="Muy Baja",AX26="Catastrófico"),AND(AU26="Baja",AX26="Catastrófico"),AND(AU26="Media",AX26="Catastrófico"),AND(AU26="Alta",AX26="Catastrófico"),AND(AU26="Muy Alta",AX26="Catastrófico")),"Extremo","")))),"")</f>
        <v>Moderado</v>
      </c>
      <c r="BA26" s="973" t="s">
        <v>223</v>
      </c>
      <c r="BB26" s="415" t="s">
        <v>2556</v>
      </c>
      <c r="BC26" s="416" t="s">
        <v>2557</v>
      </c>
      <c r="BD26" s="271">
        <f t="shared" si="11"/>
        <v>4</v>
      </c>
      <c r="BE26" s="403">
        <v>1</v>
      </c>
      <c r="BF26" s="404">
        <v>1</v>
      </c>
      <c r="BG26" s="404">
        <v>1</v>
      </c>
      <c r="BH26" s="404">
        <v>1</v>
      </c>
      <c r="BI26" s="399" t="s">
        <v>672</v>
      </c>
      <c r="BJ26" s="399" t="s">
        <v>2558</v>
      </c>
      <c r="BK26" s="251" t="s">
        <v>2559</v>
      </c>
      <c r="BL26" s="251" t="s">
        <v>2560</v>
      </c>
      <c r="BM26" s="254">
        <v>1</v>
      </c>
      <c r="BN26" s="254"/>
      <c r="BO26" s="254"/>
      <c r="BP26" s="254"/>
      <c r="BQ26" s="255">
        <f t="shared" si="12"/>
        <v>1</v>
      </c>
      <c r="BR26" s="256">
        <f t="shared" si="13"/>
        <v>0.25</v>
      </c>
      <c r="BS26" s="951" t="s">
        <v>232</v>
      </c>
      <c r="BT26" s="984" t="s">
        <v>2550</v>
      </c>
      <c r="BU26" s="984" t="s">
        <v>232</v>
      </c>
      <c r="BV26" s="1035" t="s">
        <v>232</v>
      </c>
    </row>
    <row r="27" spans="1:74" ht="90.75" customHeight="1" x14ac:dyDescent="0.25">
      <c r="A27" s="810"/>
      <c r="B27" s="1187"/>
      <c r="C27" s="816"/>
      <c r="D27" s="828"/>
      <c r="E27" s="831"/>
      <c r="F27" s="834"/>
      <c r="G27" s="804"/>
      <c r="H27" s="837"/>
      <c r="I27" s="798"/>
      <c r="J27" s="1019"/>
      <c r="K27" s="843"/>
      <c r="L27" s="804"/>
      <c r="M27" s="1039"/>
      <c r="N27" s="804"/>
      <c r="O27" s="804"/>
      <c r="P27" s="868"/>
      <c r="Q27" s="880"/>
      <c r="R27" s="798"/>
      <c r="S27" s="861"/>
      <c r="T27" s="798"/>
      <c r="U27" s="861"/>
      <c r="V27" s="798"/>
      <c r="W27" s="861"/>
      <c r="X27" s="864"/>
      <c r="Y27" s="861"/>
      <c r="Z27" s="861"/>
      <c r="AA27" s="852"/>
      <c r="AB27" s="152">
        <v>2</v>
      </c>
      <c r="AC27" s="131" t="s">
        <v>2561</v>
      </c>
      <c r="AD27" s="151">
        <v>1</v>
      </c>
      <c r="AE27" s="221" t="s">
        <v>2562</v>
      </c>
      <c r="AF27" s="147" t="str">
        <f t="shared" si="7"/>
        <v>Probabilidad</v>
      </c>
      <c r="AG27" s="153" t="s">
        <v>286</v>
      </c>
      <c r="AH27" s="148">
        <f t="shared" si="8"/>
        <v>0.15</v>
      </c>
      <c r="AI27" s="153" t="s">
        <v>217</v>
      </c>
      <c r="AJ27" s="148">
        <f t="shared" si="9"/>
        <v>0.15</v>
      </c>
      <c r="AK27" s="149">
        <f t="shared" si="10"/>
        <v>0.3</v>
      </c>
      <c r="AL27" s="154">
        <f>IFERROR(IF(AND(AF26="Probabilidad",AF27="Probabilidad"),(AL26-(+AL26*AK27)),IF(AF27="Probabilidad",(S26-(+S26*AK27)),IF(AF27="Impacto",AL26,""))),"")</f>
        <v>0.42</v>
      </c>
      <c r="AM27" s="154">
        <f>IFERROR(IF(AND(AF26="Impacto",AF27="Impacto"),(AM26-(+AM26*AK27)),IF(AF27="Impacto",(Y26-(Y26*AK27)),IF(AF27="Probabilidad",AM26,""))),"")</f>
        <v>0.6</v>
      </c>
      <c r="AN27" s="155" t="s">
        <v>218</v>
      </c>
      <c r="AO27" s="155" t="s">
        <v>242</v>
      </c>
      <c r="AP27" s="155" t="s">
        <v>243</v>
      </c>
      <c r="AQ27" s="155" t="s">
        <v>221</v>
      </c>
      <c r="AR27" s="837"/>
      <c r="AS27" s="855"/>
      <c r="AT27" s="855"/>
      <c r="AU27" s="852"/>
      <c r="AV27" s="855"/>
      <c r="AW27" s="855"/>
      <c r="AX27" s="852"/>
      <c r="AY27" s="852"/>
      <c r="AZ27" s="852"/>
      <c r="BA27" s="798"/>
      <c r="BB27" s="441"/>
      <c r="BC27" s="442"/>
      <c r="BD27" s="175" t="str">
        <f t="shared" si="11"/>
        <v/>
      </c>
      <c r="BE27" s="443"/>
      <c r="BF27" s="444"/>
      <c r="BG27" s="444"/>
      <c r="BH27" s="444"/>
      <c r="BI27" s="411"/>
      <c r="BJ27" s="411"/>
      <c r="BK27" s="131"/>
      <c r="BL27" s="131"/>
      <c r="BM27" s="157"/>
      <c r="BN27" s="157"/>
      <c r="BO27" s="157"/>
      <c r="BP27" s="157"/>
      <c r="BQ27" s="158" t="str">
        <f t="shared" si="12"/>
        <v/>
      </c>
      <c r="BR27" s="159" t="str">
        <f t="shared" si="13"/>
        <v/>
      </c>
      <c r="BS27" s="819"/>
      <c r="BT27" s="804"/>
      <c r="BU27" s="804"/>
      <c r="BV27" s="1036"/>
    </row>
    <row r="28" spans="1:74" ht="90.75" customHeight="1" x14ac:dyDescent="0.25">
      <c r="A28" s="810"/>
      <c r="B28" s="1187"/>
      <c r="C28" s="816"/>
      <c r="D28" s="828"/>
      <c r="E28" s="831"/>
      <c r="F28" s="834"/>
      <c r="G28" s="804"/>
      <c r="H28" s="837"/>
      <c r="I28" s="798"/>
      <c r="J28" s="1019"/>
      <c r="K28" s="843"/>
      <c r="L28" s="804"/>
      <c r="M28" s="1039"/>
      <c r="N28" s="804"/>
      <c r="O28" s="804"/>
      <c r="P28" s="868"/>
      <c r="Q28" s="880"/>
      <c r="R28" s="798"/>
      <c r="S28" s="861"/>
      <c r="T28" s="798"/>
      <c r="U28" s="861"/>
      <c r="V28" s="798"/>
      <c r="W28" s="861"/>
      <c r="X28" s="864"/>
      <c r="Y28" s="861"/>
      <c r="Z28" s="861"/>
      <c r="AA28" s="852"/>
      <c r="AB28" s="152">
        <v>3</v>
      </c>
      <c r="AC28" s="131" t="s">
        <v>2563</v>
      </c>
      <c r="AD28" s="151">
        <v>1</v>
      </c>
      <c r="AE28" s="221" t="s">
        <v>2564</v>
      </c>
      <c r="AF28" s="147" t="str">
        <f t="shared" si="7"/>
        <v>Probabilidad</v>
      </c>
      <c r="AG28" s="153" t="s">
        <v>286</v>
      </c>
      <c r="AH28" s="148">
        <f t="shared" si="8"/>
        <v>0.15</v>
      </c>
      <c r="AI28" s="153" t="s">
        <v>217</v>
      </c>
      <c r="AJ28" s="148">
        <f t="shared" si="9"/>
        <v>0.15</v>
      </c>
      <c r="AK28" s="149">
        <f t="shared" si="10"/>
        <v>0.3</v>
      </c>
      <c r="AL28" s="154">
        <f>IFERROR(IF(AND(AF27="Probabilidad",AF28="Probabilidad"),(AL27-(+AL27*AK28)),IF(AND(AF27="Impacto",AF28="Probabilidad"),(AL26-(+AL26*AK28)),IF(AF28="Impacto",AL27,""))),"")</f>
        <v>0.29399999999999998</v>
      </c>
      <c r="AM28" s="154">
        <f>IFERROR(IF(AND(AF27="Impacto",AF28="Impacto"),(AM27-(+AM27*AK28)),IF(AND(AF27="Probabilidad",AF28="Impacto"),(AM26-(+AM26*AK28)),IF(AF28="Probabilidad",AM27,""))),"")</f>
        <v>0.6</v>
      </c>
      <c r="AN28" s="155" t="s">
        <v>218</v>
      </c>
      <c r="AO28" s="155" t="s">
        <v>242</v>
      </c>
      <c r="AP28" s="155" t="s">
        <v>243</v>
      </c>
      <c r="AQ28" s="155" t="s">
        <v>221</v>
      </c>
      <c r="AR28" s="837"/>
      <c r="AS28" s="855"/>
      <c r="AT28" s="855"/>
      <c r="AU28" s="852"/>
      <c r="AV28" s="855"/>
      <c r="AW28" s="855"/>
      <c r="AX28" s="852"/>
      <c r="AY28" s="852"/>
      <c r="AZ28" s="852"/>
      <c r="BA28" s="798"/>
      <c r="BB28" s="131"/>
      <c r="BC28" s="131"/>
      <c r="BD28" s="175" t="str">
        <f t="shared" si="11"/>
        <v/>
      </c>
      <c r="BE28" s="151"/>
      <c r="BF28" s="151"/>
      <c r="BG28" s="151"/>
      <c r="BH28" s="151"/>
      <c r="BI28" s="131"/>
      <c r="BJ28" s="131"/>
      <c r="BK28" s="131"/>
      <c r="BL28" s="131"/>
      <c r="BM28" s="157"/>
      <c r="BN28" s="157"/>
      <c r="BO28" s="157"/>
      <c r="BP28" s="157"/>
      <c r="BQ28" s="158" t="str">
        <f t="shared" si="12"/>
        <v/>
      </c>
      <c r="BR28" s="159" t="str">
        <f t="shared" si="13"/>
        <v/>
      </c>
      <c r="BS28" s="819"/>
      <c r="BT28" s="804"/>
      <c r="BU28" s="804"/>
      <c r="BV28" s="1036"/>
    </row>
    <row r="29" spans="1:74" ht="15.75" customHeight="1" x14ac:dyDescent="0.25">
      <c r="A29" s="810"/>
      <c r="B29" s="1187"/>
      <c r="C29" s="816"/>
      <c r="D29" s="828"/>
      <c r="E29" s="831"/>
      <c r="F29" s="834"/>
      <c r="G29" s="804"/>
      <c r="H29" s="837"/>
      <c r="I29" s="798"/>
      <c r="J29" s="1019"/>
      <c r="K29" s="843"/>
      <c r="L29" s="804"/>
      <c r="M29" s="1039"/>
      <c r="N29" s="804"/>
      <c r="O29" s="804"/>
      <c r="P29" s="868"/>
      <c r="Q29" s="880"/>
      <c r="R29" s="798"/>
      <c r="S29" s="861"/>
      <c r="T29" s="798"/>
      <c r="U29" s="861"/>
      <c r="V29" s="798"/>
      <c r="W29" s="861"/>
      <c r="X29" s="864"/>
      <c r="Y29" s="861"/>
      <c r="Z29" s="861"/>
      <c r="AA29" s="852"/>
      <c r="AB29" s="152">
        <v>4</v>
      </c>
      <c r="AC29" s="131"/>
      <c r="AD29" s="151"/>
      <c r="AE29" s="221"/>
      <c r="AF29" s="147" t="str">
        <f t="shared" si="7"/>
        <v/>
      </c>
      <c r="AG29" s="153"/>
      <c r="AH29" s="148" t="str">
        <f t="shared" si="8"/>
        <v/>
      </c>
      <c r="AI29" s="153"/>
      <c r="AJ29" s="148" t="str">
        <f t="shared" si="9"/>
        <v/>
      </c>
      <c r="AK29" s="149" t="str">
        <f t="shared" si="10"/>
        <v/>
      </c>
      <c r="AL29" s="154" t="str">
        <f>IFERROR(IF(AND(AF28="Probabilidad",AF29="Probabilidad"),(AL28-(+AL28*AK29)),IF(AND(AF28="Impacto",AF29="Probabilidad"),(AL27-(+AL27*AK29)),IF(AF29="Impacto",AL28,""))),"")</f>
        <v/>
      </c>
      <c r="AM29" s="154" t="str">
        <f>IFERROR(IF(AND(AF28="Impacto",AF29="Impacto"),(AM28-(+AM28*AK29)),IF(AND(AF28="Probabilidad",AF29="Impacto"),(AM27-(+AM27*AK29)),IF(AF29="Probabilidad",AM28,""))),"")</f>
        <v/>
      </c>
      <c r="AN29" s="155"/>
      <c r="AO29" s="155"/>
      <c r="AP29" s="155"/>
      <c r="AQ29" s="155"/>
      <c r="AR29" s="837"/>
      <c r="AS29" s="855"/>
      <c r="AT29" s="855"/>
      <c r="AU29" s="852"/>
      <c r="AV29" s="855"/>
      <c r="AW29" s="855"/>
      <c r="AX29" s="852"/>
      <c r="AY29" s="852"/>
      <c r="AZ29" s="852"/>
      <c r="BA29" s="798"/>
      <c r="BB29" s="131"/>
      <c r="BC29" s="131"/>
      <c r="BD29" s="175" t="str">
        <f t="shared" si="11"/>
        <v/>
      </c>
      <c r="BE29" s="151"/>
      <c r="BF29" s="151"/>
      <c r="BG29" s="151"/>
      <c r="BH29" s="151"/>
      <c r="BI29" s="131"/>
      <c r="BJ29" s="131"/>
      <c r="BK29" s="131"/>
      <c r="BL29" s="131"/>
      <c r="BM29" s="157"/>
      <c r="BN29" s="157"/>
      <c r="BO29" s="157"/>
      <c r="BP29" s="157"/>
      <c r="BQ29" s="158" t="str">
        <f t="shared" si="12"/>
        <v/>
      </c>
      <c r="BR29" s="159" t="str">
        <f t="shared" si="13"/>
        <v/>
      </c>
      <c r="BS29" s="819"/>
      <c r="BT29" s="804"/>
      <c r="BU29" s="804"/>
      <c r="BV29" s="1036"/>
    </row>
    <row r="30" spans="1:74" ht="15.75" customHeight="1" x14ac:dyDescent="0.25">
      <c r="A30" s="810"/>
      <c r="B30" s="1187"/>
      <c r="C30" s="816"/>
      <c r="D30" s="828"/>
      <c r="E30" s="831"/>
      <c r="F30" s="834"/>
      <c r="G30" s="804"/>
      <c r="H30" s="837"/>
      <c r="I30" s="798"/>
      <c r="J30" s="1019"/>
      <c r="K30" s="843"/>
      <c r="L30" s="804"/>
      <c r="M30" s="1039"/>
      <c r="N30" s="804"/>
      <c r="O30" s="804"/>
      <c r="P30" s="868"/>
      <c r="Q30" s="880"/>
      <c r="R30" s="798"/>
      <c r="S30" s="861"/>
      <c r="T30" s="798"/>
      <c r="U30" s="861"/>
      <c r="V30" s="798"/>
      <c r="W30" s="861"/>
      <c r="X30" s="864"/>
      <c r="Y30" s="861"/>
      <c r="Z30" s="861"/>
      <c r="AA30" s="852"/>
      <c r="AB30" s="152">
        <v>5</v>
      </c>
      <c r="AC30" s="131"/>
      <c r="AD30" s="151"/>
      <c r="AE30" s="221"/>
      <c r="AF30" s="147" t="str">
        <f t="shared" si="7"/>
        <v/>
      </c>
      <c r="AG30" s="153"/>
      <c r="AH30" s="148" t="str">
        <f t="shared" si="8"/>
        <v/>
      </c>
      <c r="AI30" s="153"/>
      <c r="AJ30" s="148" t="str">
        <f t="shared" si="9"/>
        <v/>
      </c>
      <c r="AK30" s="149" t="str">
        <f t="shared" si="10"/>
        <v/>
      </c>
      <c r="AL30" s="154" t="str">
        <f>IFERROR(IF(AND(AF29="Probabilidad",AF30="Probabilidad"),(AL29-(+AL29*AK30)),IF(AND(AF29="Impacto",AF30="Probabilidad"),(AL28-(+AL28*AK30)),IF(AF30="Impacto",AL29,""))),"")</f>
        <v/>
      </c>
      <c r="AM30" s="154" t="str">
        <f>IFERROR(IF(AND(AF29="Impacto",AF30="Impacto"),(AM29-(+AM29*AK30)),IF(AND(AF29="Probabilidad",AF30="Impacto"),(AM28-(+AM28*AK30)),IF(AF30="Probabilidad",AM29,""))),"")</f>
        <v/>
      </c>
      <c r="AN30" s="155"/>
      <c r="AO30" s="155"/>
      <c r="AP30" s="155"/>
      <c r="AQ30" s="155"/>
      <c r="AR30" s="837"/>
      <c r="AS30" s="855"/>
      <c r="AT30" s="855"/>
      <c r="AU30" s="852"/>
      <c r="AV30" s="855"/>
      <c r="AW30" s="855"/>
      <c r="AX30" s="852"/>
      <c r="AY30" s="852"/>
      <c r="AZ30" s="852"/>
      <c r="BA30" s="798"/>
      <c r="BB30" s="131"/>
      <c r="BC30" s="131"/>
      <c r="BD30" s="175" t="str">
        <f t="shared" si="11"/>
        <v/>
      </c>
      <c r="BE30" s="151"/>
      <c r="BF30" s="151"/>
      <c r="BG30" s="151"/>
      <c r="BH30" s="151"/>
      <c r="BI30" s="131"/>
      <c r="BJ30" s="131"/>
      <c r="BK30" s="131"/>
      <c r="BL30" s="131"/>
      <c r="BM30" s="157"/>
      <c r="BN30" s="157"/>
      <c r="BO30" s="157"/>
      <c r="BP30" s="157"/>
      <c r="BQ30" s="158" t="str">
        <f t="shared" si="12"/>
        <v/>
      </c>
      <c r="BR30" s="159" t="str">
        <f t="shared" si="13"/>
        <v/>
      </c>
      <c r="BS30" s="819"/>
      <c r="BT30" s="804"/>
      <c r="BU30" s="804"/>
      <c r="BV30" s="1036"/>
    </row>
    <row r="31" spans="1:74" ht="15.75" customHeight="1" x14ac:dyDescent="0.25">
      <c r="A31" s="810"/>
      <c r="B31" s="1187"/>
      <c r="C31" s="816"/>
      <c r="D31" s="1077"/>
      <c r="E31" s="831"/>
      <c r="F31" s="1015"/>
      <c r="G31" s="906"/>
      <c r="H31" s="837"/>
      <c r="I31" s="866"/>
      <c r="J31" s="1019"/>
      <c r="K31" s="843"/>
      <c r="L31" s="906"/>
      <c r="M31" s="1039"/>
      <c r="N31" s="906"/>
      <c r="O31" s="906"/>
      <c r="P31" s="1023"/>
      <c r="Q31" s="1022"/>
      <c r="R31" s="866"/>
      <c r="S31" s="899"/>
      <c r="T31" s="866"/>
      <c r="U31" s="899"/>
      <c r="V31" s="866"/>
      <c r="W31" s="899"/>
      <c r="X31" s="910"/>
      <c r="Y31" s="899"/>
      <c r="Z31" s="899"/>
      <c r="AA31" s="936"/>
      <c r="AB31" s="295">
        <v>6</v>
      </c>
      <c r="AC31" s="212"/>
      <c r="AD31" s="293"/>
      <c r="AE31" s="413"/>
      <c r="AF31" s="99" t="str">
        <f t="shared" si="7"/>
        <v/>
      </c>
      <c r="AG31" s="242"/>
      <c r="AH31" s="294" t="str">
        <f t="shared" si="8"/>
        <v/>
      </c>
      <c r="AI31" s="242"/>
      <c r="AJ31" s="294" t="str">
        <f t="shared" si="9"/>
        <v/>
      </c>
      <c r="AK31" s="296" t="str">
        <f t="shared" si="10"/>
        <v/>
      </c>
      <c r="AL31" s="297" t="str">
        <f>IFERROR(IF(AND(AF30="Probabilidad",AF31="Probabilidad"),(AL30-(+AL30*AK31)),IF(AND(AF30="Impacto",AF31="Probabilidad"),(AL29-(+AL29*AK31)),IF(AF31="Impacto",AL30,""))),"")</f>
        <v/>
      </c>
      <c r="AM31" s="297" t="str">
        <f>IFERROR(IF(AND(AF30="Impacto",AF31="Impacto"),(AM30-(+AM30*AK31)),IF(AND(AF30="Probabilidad",AF31="Impacto"),(AM29-(+AM29*AK31)),IF(AF31="Probabilidad",AM30,""))),"")</f>
        <v/>
      </c>
      <c r="AN31" s="127"/>
      <c r="AO31" s="127"/>
      <c r="AP31" s="127"/>
      <c r="AQ31" s="127"/>
      <c r="AR31" s="837"/>
      <c r="AS31" s="907"/>
      <c r="AT31" s="907"/>
      <c r="AU31" s="936"/>
      <c r="AV31" s="907"/>
      <c r="AW31" s="907"/>
      <c r="AX31" s="936"/>
      <c r="AY31" s="936"/>
      <c r="AZ31" s="936"/>
      <c r="BA31" s="866"/>
      <c r="BB31" s="212"/>
      <c r="BC31" s="212"/>
      <c r="BD31" s="341" t="str">
        <f t="shared" si="11"/>
        <v/>
      </c>
      <c r="BE31" s="293"/>
      <c r="BF31" s="293"/>
      <c r="BG31" s="293"/>
      <c r="BH31" s="293"/>
      <c r="BI31" s="212"/>
      <c r="BJ31" s="212"/>
      <c r="BK31" s="212"/>
      <c r="BL31" s="212"/>
      <c r="BM31" s="299"/>
      <c r="BN31" s="299"/>
      <c r="BO31" s="299"/>
      <c r="BP31" s="299"/>
      <c r="BQ31" s="300" t="str">
        <f t="shared" si="12"/>
        <v/>
      </c>
      <c r="BR31" s="301" t="str">
        <f t="shared" si="13"/>
        <v/>
      </c>
      <c r="BS31" s="819"/>
      <c r="BT31" s="906"/>
      <c r="BU31" s="906"/>
      <c r="BV31" s="1037"/>
    </row>
    <row r="32" spans="1:74" ht="304.5" customHeight="1" x14ac:dyDescent="0.25">
      <c r="A32" s="810"/>
      <c r="B32" s="1187"/>
      <c r="C32" s="1515"/>
      <c r="D32" s="1012" t="s">
        <v>2524</v>
      </c>
      <c r="E32" s="992" t="s">
        <v>419</v>
      </c>
      <c r="F32" s="993">
        <v>3</v>
      </c>
      <c r="G32" s="984" t="s">
        <v>2565</v>
      </c>
      <c r="H32" s="952"/>
      <c r="I32" s="973"/>
      <c r="J32" s="1018" t="s">
        <v>2566</v>
      </c>
      <c r="K32" s="957" t="s">
        <v>324</v>
      </c>
      <c r="L32" s="984" t="s">
        <v>325</v>
      </c>
      <c r="M32" s="980" t="s">
        <v>2567</v>
      </c>
      <c r="N32" s="984"/>
      <c r="O32" s="984"/>
      <c r="P32" s="985" t="s">
        <v>232</v>
      </c>
      <c r="Q32" s="986" t="s">
        <v>232</v>
      </c>
      <c r="R32" s="973" t="s">
        <v>458</v>
      </c>
      <c r="S32" s="987">
        <f>IF(R32="Muy Alta",100%,IF(R32="Alta",80%,IF(R32="Media",60%,IF(R32="Baja",40%,IF(R32="Muy Baja",20%,"")))))</f>
        <v>1</v>
      </c>
      <c r="T32" s="973" t="s">
        <v>328</v>
      </c>
      <c r="U32" s="987">
        <f>IF(T32="Catastrófico",100%,IF(T32="Mayor",80%,IF(T32="Moderado",60%,IF(T32="Menor",40%,IF(T32="Leve",20%,"")))))</f>
        <v>0.2</v>
      </c>
      <c r="V32" s="973" t="s">
        <v>213</v>
      </c>
      <c r="W32" s="987">
        <f>IF(V32="Catastrófico",100%,IF(V32="Mayor",80%,IF(V32="Moderado",60%,IF(V32="Menor",40%,IF(V32="Leve",20%,"")))))</f>
        <v>0.6</v>
      </c>
      <c r="X32" s="990" t="str">
        <f>IF(Y32=100%,"Catastrófico",IF(Y32=80%,"Mayor",IF(Y32=60%,"Moderado",IF(Y32=40%,"Menor",IF(Y32=20%,"Leve","")))))</f>
        <v>Moderado</v>
      </c>
      <c r="Y32" s="987">
        <f>IF(AND(U32="",W32=""),"",MAX(U32,W32))</f>
        <v>0.6</v>
      </c>
      <c r="Z32" s="987" t="str">
        <f>CONCATENATE(R32,X32)</f>
        <v>Muy AltaModerado</v>
      </c>
      <c r="AA32" s="972" t="str">
        <f>IF(Z32="Muy AltaLeve","Alto",IF(Z32="Muy AltaMenor","Alto",IF(Z32="Muy AltaModerado","Alto",IF(Z32="Muy AltaMayor","Alto",IF(Z32="Muy AltaCatastrófico","Extremo",IF(Z32="AltaLeve","Moderado",IF(Z32="AltaMenor","Moderado",IF(Z32="AltaModerado","Alto",IF(Z32="AltaMayor","Alto",IF(Z32="AltaCatastrófico","Extremo",IF(Z32="MediaLeve","Moderado",IF(Z32="MediaMenor","Moderado",IF(Z32="MediaModerado","Moderado",IF(Z32="MediaMayor","Alto",IF(Z32="MediaCatastrófico","Extremo",IF(Z32="BajaLeve","Bajo",IF(Z32="BajaMenor","Moderado",IF(Z32="BajaModerado","Moderado",IF(Z32="BajaMayor","Alto",IF(Z32="BajaCatastrófico","Extremo",IF(Z32="Muy BajaLeve","Bajo",IF(Z32="Muy BajaMenor","Bajo",IF(Z32="Muy BajaModerado","Moderado",IF(Z32="Muy BajaMayor","Alto",IF(Z32="Muy BajaCatastrófico","Extremo","")))))))))))))))))))))))))</f>
        <v>Alto</v>
      </c>
      <c r="AB32" s="245">
        <v>1</v>
      </c>
      <c r="AC32" s="419" t="s">
        <v>2568</v>
      </c>
      <c r="AD32" s="342" t="s">
        <v>274</v>
      </c>
      <c r="AE32" s="342" t="s">
        <v>2569</v>
      </c>
      <c r="AF32" s="246" t="str">
        <f t="shared" si="7"/>
        <v>Probabilidad</v>
      </c>
      <c r="AG32" s="247" t="s">
        <v>216</v>
      </c>
      <c r="AH32" s="244">
        <f t="shared" si="8"/>
        <v>0.25</v>
      </c>
      <c r="AI32" s="247" t="s">
        <v>217</v>
      </c>
      <c r="AJ32" s="244">
        <f t="shared" si="9"/>
        <v>0.15</v>
      </c>
      <c r="AK32" s="248">
        <f t="shared" si="10"/>
        <v>0.4</v>
      </c>
      <c r="AL32" s="249">
        <f>IFERROR(IF(AF32="Probabilidad",(S32-(+S32*AK32)),IF(AF32="Impacto",S32,"")),"")</f>
        <v>0.6</v>
      </c>
      <c r="AM32" s="249">
        <f>IFERROR(IF(AF32="Impacto",(Y32-(+Y32*AK32)),IF(AF32="Probabilidad",Y32,"")),"")</f>
        <v>0.6</v>
      </c>
      <c r="AN32" s="250" t="s">
        <v>218</v>
      </c>
      <c r="AO32" s="250" t="s">
        <v>296</v>
      </c>
      <c r="AP32" s="250" t="s">
        <v>220</v>
      </c>
      <c r="AQ32" s="250" t="s">
        <v>244</v>
      </c>
      <c r="AR32" s="952" t="s">
        <v>2548</v>
      </c>
      <c r="AS32" s="989">
        <f>S32</f>
        <v>1</v>
      </c>
      <c r="AT32" s="989">
        <f>IF(AL32="","",MIN(AL32:AL37))</f>
        <v>0.252</v>
      </c>
      <c r="AU32" s="972" t="str">
        <f>IFERROR(IF(AT32="","",IF(AT32&lt;=0.2,"Muy Baja",IF(AT32&lt;=0.4,"Baja",IF(AT32&lt;=0.6,"Media",IF(AT32&lt;=0.8,"Alta","Muy Alta"))))),"")</f>
        <v>Baja</v>
      </c>
      <c r="AV32" s="989">
        <f>Y32</f>
        <v>0.6</v>
      </c>
      <c r="AW32" s="989">
        <f>IF(AM32="","",MIN(AM32:AM37))</f>
        <v>0.6</v>
      </c>
      <c r="AX32" s="972" t="str">
        <f>IFERROR(IF(AW32="","",IF(AW32&lt;=0.2,"Leve",IF(AW32&lt;=0.4,"Menor",IF(AW32&lt;=0.6,"Moderado",IF(AW32&lt;=0.8,"Mayor","Catastrófico"))))),"")</f>
        <v>Moderado</v>
      </c>
      <c r="AY32" s="972" t="str">
        <f>AA32</f>
        <v>Alto</v>
      </c>
      <c r="AZ32" s="972" t="str">
        <f>IFERROR(IF(OR(AND(AU32="Muy Baja",AX32="Leve"),AND(AU32="Muy Baja",AX32="Menor"),AND(AU32="Baja",AX32="Leve")),"Bajo",IF(OR(AND(AU32="Muy baja",AX32="Moderado"),AND(AU32="Baja",AX32="Menor"),AND(AU32="Baja",AX32="Moderado"),AND(AU32="Media",AX32="Leve"),AND(AU32="Media",AX32="Menor"),AND(AU32="Media",AX32="Moderado"),AND(AU32="Alta",AX32="Leve"),AND(AU32="Alta",AX32="Menor")),"Moderado",IF(OR(AND(AU32="Muy Baja",AX32="Mayor"),AND(AU32="Baja",AX32="Mayor"),AND(AU32="Media",AX32="Mayor"),AND(AU32="Alta",AX32="Moderado"),AND(AU32="Alta",AX32="Mayor"),AND(AU32="Muy Alta",AX32="Leve"),AND(AU32="Muy Alta",AX32="Menor"),AND(AU32="Muy Alta",AX32="Moderado"),AND(AU32="Muy Alta",AX32="Mayor")),"Alto",IF(OR(AND(AU32="Muy Baja",AX32="Catastrófico"),AND(AU32="Baja",AX32="Catastrófico"),AND(AU32="Media",AX32="Catastrófico"),AND(AU32="Alta",AX32="Catastrófico"),AND(AU32="Muy Alta",AX32="Catastrófico")),"Extremo","")))),"")</f>
        <v>Moderado</v>
      </c>
      <c r="BA32" s="973" t="s">
        <v>223</v>
      </c>
      <c r="BB32" s="398" t="s">
        <v>2570</v>
      </c>
      <c r="BC32" s="423" t="s">
        <v>2571</v>
      </c>
      <c r="BD32" s="271">
        <f t="shared" si="11"/>
        <v>4</v>
      </c>
      <c r="BE32" s="445">
        <v>1</v>
      </c>
      <c r="BF32" s="446">
        <v>1</v>
      </c>
      <c r="BG32" s="446">
        <v>1</v>
      </c>
      <c r="BH32" s="446">
        <v>1</v>
      </c>
      <c r="BI32" s="399" t="s">
        <v>672</v>
      </c>
      <c r="BJ32" s="399" t="s">
        <v>2572</v>
      </c>
      <c r="BK32" s="398" t="s">
        <v>2573</v>
      </c>
      <c r="BL32" s="423" t="s">
        <v>2574</v>
      </c>
      <c r="BM32" s="254">
        <v>1</v>
      </c>
      <c r="BN32" s="254"/>
      <c r="BO32" s="254"/>
      <c r="BP32" s="254"/>
      <c r="BQ32" s="255">
        <f t="shared" si="12"/>
        <v>1</v>
      </c>
      <c r="BR32" s="256">
        <f t="shared" si="13"/>
        <v>0.25</v>
      </c>
      <c r="BS32" s="951" t="s">
        <v>232</v>
      </c>
      <c r="BT32" s="984" t="s">
        <v>568</v>
      </c>
      <c r="BU32" s="984" t="s">
        <v>232</v>
      </c>
      <c r="BV32" s="1035" t="s">
        <v>232</v>
      </c>
    </row>
    <row r="33" spans="1:74" ht="145.5" x14ac:dyDescent="0.25">
      <c r="A33" s="810"/>
      <c r="B33" s="1187"/>
      <c r="C33" s="1515"/>
      <c r="D33" s="1013"/>
      <c r="E33" s="831"/>
      <c r="F33" s="834"/>
      <c r="G33" s="804"/>
      <c r="H33" s="837"/>
      <c r="I33" s="798"/>
      <c r="J33" s="1019"/>
      <c r="K33" s="843"/>
      <c r="L33" s="804"/>
      <c r="M33" s="846"/>
      <c r="N33" s="804"/>
      <c r="O33" s="804"/>
      <c r="P33" s="868"/>
      <c r="Q33" s="880"/>
      <c r="R33" s="798"/>
      <c r="S33" s="861"/>
      <c r="T33" s="798"/>
      <c r="U33" s="861"/>
      <c r="V33" s="798"/>
      <c r="W33" s="861"/>
      <c r="X33" s="864"/>
      <c r="Y33" s="861"/>
      <c r="Z33" s="861"/>
      <c r="AA33" s="852"/>
      <c r="AB33" s="152">
        <v>2</v>
      </c>
      <c r="AC33" s="421" t="s">
        <v>2575</v>
      </c>
      <c r="AD33" s="225" t="s">
        <v>274</v>
      </c>
      <c r="AE33" s="225" t="s">
        <v>2576</v>
      </c>
      <c r="AF33" s="147" t="str">
        <f t="shared" si="7"/>
        <v>Probabilidad</v>
      </c>
      <c r="AG33" s="153" t="s">
        <v>216</v>
      </c>
      <c r="AH33" s="148">
        <f t="shared" si="8"/>
        <v>0.25</v>
      </c>
      <c r="AI33" s="153" t="s">
        <v>217</v>
      </c>
      <c r="AJ33" s="148">
        <f t="shared" si="9"/>
        <v>0.15</v>
      </c>
      <c r="AK33" s="149">
        <f t="shared" si="10"/>
        <v>0.4</v>
      </c>
      <c r="AL33" s="154">
        <f>IFERROR(IF(AND(AF32="Probabilidad",AF33="Probabilidad"),(AL32-(+AL32*AK33)),IF(AF33="Probabilidad",(S32-(+S32*AK33)),IF(AF33="Impacto",AL32,""))),"")</f>
        <v>0.36</v>
      </c>
      <c r="AM33" s="154">
        <f>IFERROR(IF(AND(AF32="Impacto",AF33="Impacto"),(AM32-(+AM32*AK33)),IF(AF33="Impacto",(Y32-(Y32*AK33)),IF(AF33="Probabilidad",AM32,""))),"")</f>
        <v>0.6</v>
      </c>
      <c r="AN33" s="155" t="s">
        <v>218</v>
      </c>
      <c r="AO33" s="155" t="s">
        <v>296</v>
      </c>
      <c r="AP33" s="155" t="s">
        <v>220</v>
      </c>
      <c r="AQ33" s="155" t="s">
        <v>844</v>
      </c>
      <c r="AR33" s="837"/>
      <c r="AS33" s="855"/>
      <c r="AT33" s="855"/>
      <c r="AU33" s="852"/>
      <c r="AV33" s="855"/>
      <c r="AW33" s="855"/>
      <c r="AX33" s="852"/>
      <c r="AY33" s="852"/>
      <c r="AZ33" s="852"/>
      <c r="BA33" s="798"/>
      <c r="BB33" s="441"/>
      <c r="BC33" s="442"/>
      <c r="BD33" s="175" t="str">
        <f t="shared" si="11"/>
        <v/>
      </c>
      <c r="BE33" s="443"/>
      <c r="BF33" s="444"/>
      <c r="BG33" s="444"/>
      <c r="BH33" s="444"/>
      <c r="BI33" s="411"/>
      <c r="BJ33" s="411"/>
      <c r="BK33" s="131"/>
      <c r="BL33" s="131"/>
      <c r="BM33" s="157"/>
      <c r="BN33" s="157"/>
      <c r="BO33" s="157"/>
      <c r="BP33" s="157"/>
      <c r="BQ33" s="158" t="str">
        <f t="shared" si="12"/>
        <v/>
      </c>
      <c r="BR33" s="159" t="str">
        <f t="shared" si="13"/>
        <v/>
      </c>
      <c r="BS33" s="819"/>
      <c r="BT33" s="804"/>
      <c r="BU33" s="804"/>
      <c r="BV33" s="1036"/>
    </row>
    <row r="34" spans="1:74" ht="90.75" customHeight="1" x14ac:dyDescent="0.25">
      <c r="A34" s="810"/>
      <c r="B34" s="1187"/>
      <c r="C34" s="1515"/>
      <c r="D34" s="1013"/>
      <c r="E34" s="831"/>
      <c r="F34" s="834"/>
      <c r="G34" s="804"/>
      <c r="H34" s="837"/>
      <c r="I34" s="798"/>
      <c r="J34" s="1019"/>
      <c r="K34" s="843"/>
      <c r="L34" s="804"/>
      <c r="M34" s="846"/>
      <c r="N34" s="804"/>
      <c r="O34" s="804"/>
      <c r="P34" s="868"/>
      <c r="Q34" s="880"/>
      <c r="R34" s="798"/>
      <c r="S34" s="861"/>
      <c r="T34" s="798"/>
      <c r="U34" s="861"/>
      <c r="V34" s="798"/>
      <c r="W34" s="861"/>
      <c r="X34" s="864"/>
      <c r="Y34" s="861"/>
      <c r="Z34" s="861"/>
      <c r="AA34" s="852"/>
      <c r="AB34" s="152">
        <v>3</v>
      </c>
      <c r="AC34" s="421" t="s">
        <v>2577</v>
      </c>
      <c r="AD34" s="225" t="s">
        <v>576</v>
      </c>
      <c r="AE34" s="225" t="s">
        <v>2578</v>
      </c>
      <c r="AF34" s="147" t="str">
        <f t="shared" si="7"/>
        <v>Probabilidad</v>
      </c>
      <c r="AG34" s="153" t="s">
        <v>286</v>
      </c>
      <c r="AH34" s="148">
        <f t="shared" si="8"/>
        <v>0.15</v>
      </c>
      <c r="AI34" s="153" t="s">
        <v>217</v>
      </c>
      <c r="AJ34" s="148">
        <f t="shared" si="9"/>
        <v>0.15</v>
      </c>
      <c r="AK34" s="149">
        <f t="shared" si="10"/>
        <v>0.3</v>
      </c>
      <c r="AL34" s="154">
        <f>IFERROR(IF(AND(AF33="Probabilidad",AF34="Probabilidad"),(AL33-(+AL33*AK34)),IF(AND(AF33="Impacto",AF34="Probabilidad"),(AL32-(+AL32*AK34)),IF(AF34="Impacto",AL33,""))),"")</f>
        <v>0.252</v>
      </c>
      <c r="AM34" s="154">
        <f>IFERROR(IF(AND(AF33="Impacto",AF34="Impacto"),(AM33-(+AM33*AK34)),IF(AND(AF33="Probabilidad",AF34="Impacto"),(AM32-(+AM32*AK34)),IF(AF34="Probabilidad",AM33,""))),"")</f>
        <v>0.6</v>
      </c>
      <c r="AN34" s="155" t="s">
        <v>218</v>
      </c>
      <c r="AO34" s="155" t="s">
        <v>475</v>
      </c>
      <c r="AP34" s="155" t="s">
        <v>220</v>
      </c>
      <c r="AQ34" s="155" t="s">
        <v>221</v>
      </c>
      <c r="AR34" s="837"/>
      <c r="AS34" s="855"/>
      <c r="AT34" s="855"/>
      <c r="AU34" s="852"/>
      <c r="AV34" s="855"/>
      <c r="AW34" s="855"/>
      <c r="AX34" s="852"/>
      <c r="AY34" s="852"/>
      <c r="AZ34" s="852"/>
      <c r="BA34" s="798"/>
      <c r="BB34" s="131"/>
      <c r="BC34" s="131"/>
      <c r="BD34" s="175" t="str">
        <f t="shared" si="11"/>
        <v/>
      </c>
      <c r="BE34" s="151"/>
      <c r="BF34" s="151"/>
      <c r="BG34" s="151"/>
      <c r="BH34" s="151"/>
      <c r="BI34" s="131"/>
      <c r="BJ34" s="131"/>
      <c r="BK34" s="131"/>
      <c r="BL34" s="131"/>
      <c r="BM34" s="157"/>
      <c r="BN34" s="157"/>
      <c r="BO34" s="157"/>
      <c r="BP34" s="157"/>
      <c r="BQ34" s="158" t="str">
        <f t="shared" si="12"/>
        <v/>
      </c>
      <c r="BR34" s="159" t="str">
        <f t="shared" si="13"/>
        <v/>
      </c>
      <c r="BS34" s="819"/>
      <c r="BT34" s="804"/>
      <c r="BU34" s="804"/>
      <c r="BV34" s="1036"/>
    </row>
    <row r="35" spans="1:74" ht="15.75" customHeight="1" x14ac:dyDescent="0.25">
      <c r="A35" s="810"/>
      <c r="B35" s="1187"/>
      <c r="C35" s="1515"/>
      <c r="D35" s="1013"/>
      <c r="E35" s="831"/>
      <c r="F35" s="834"/>
      <c r="G35" s="804"/>
      <c r="H35" s="837"/>
      <c r="I35" s="798"/>
      <c r="J35" s="1019"/>
      <c r="K35" s="843"/>
      <c r="L35" s="804"/>
      <c r="M35" s="846"/>
      <c r="N35" s="804"/>
      <c r="O35" s="804"/>
      <c r="P35" s="868"/>
      <c r="Q35" s="880"/>
      <c r="R35" s="798"/>
      <c r="S35" s="861"/>
      <c r="T35" s="798"/>
      <c r="U35" s="861"/>
      <c r="V35" s="798"/>
      <c r="W35" s="861"/>
      <c r="X35" s="864"/>
      <c r="Y35" s="861"/>
      <c r="Z35" s="861"/>
      <c r="AA35" s="852"/>
      <c r="AB35" s="152">
        <v>4</v>
      </c>
      <c r="AC35" s="179"/>
      <c r="AD35" s="176"/>
      <c r="AE35" s="447"/>
      <c r="AF35" s="147" t="str">
        <f t="shared" si="7"/>
        <v/>
      </c>
      <c r="AG35" s="153"/>
      <c r="AH35" s="148" t="str">
        <f t="shared" si="8"/>
        <v/>
      </c>
      <c r="AI35" s="153"/>
      <c r="AJ35" s="148" t="str">
        <f t="shared" si="9"/>
        <v/>
      </c>
      <c r="AK35" s="149" t="str">
        <f t="shared" si="10"/>
        <v/>
      </c>
      <c r="AL35" s="154" t="str">
        <f>IFERROR(IF(AND(AF34="Probabilidad",AF35="Probabilidad"),(AL34-(+AL34*AK35)),IF(AND(AF34="Impacto",AF35="Probabilidad"),(AL33-(+AL33*AK35)),IF(AF35="Impacto",AL34,""))),"")</f>
        <v/>
      </c>
      <c r="AM35" s="154" t="str">
        <f>IFERROR(IF(AND(AF34="Impacto",AF35="Impacto"),(AM34-(+AM34*AK35)),IF(AND(AF34="Probabilidad",AF35="Impacto"),(AM33-(+AM33*AK35)),IF(AF35="Probabilidad",AM34,""))),"")</f>
        <v/>
      </c>
      <c r="AN35" s="155"/>
      <c r="AO35" s="155"/>
      <c r="AP35" s="155"/>
      <c r="AQ35" s="155"/>
      <c r="AR35" s="837"/>
      <c r="AS35" s="855"/>
      <c r="AT35" s="855"/>
      <c r="AU35" s="852"/>
      <c r="AV35" s="855"/>
      <c r="AW35" s="855"/>
      <c r="AX35" s="852"/>
      <c r="AY35" s="852"/>
      <c r="AZ35" s="852"/>
      <c r="BA35" s="798"/>
      <c r="BB35" s="131"/>
      <c r="BC35" s="131"/>
      <c r="BD35" s="175" t="str">
        <f t="shared" si="11"/>
        <v/>
      </c>
      <c r="BE35" s="151"/>
      <c r="BF35" s="151"/>
      <c r="BG35" s="151"/>
      <c r="BH35" s="151"/>
      <c r="BI35" s="131"/>
      <c r="BJ35" s="131"/>
      <c r="BK35" s="131"/>
      <c r="BL35" s="131"/>
      <c r="BM35" s="157"/>
      <c r="BN35" s="157"/>
      <c r="BO35" s="157"/>
      <c r="BP35" s="157"/>
      <c r="BQ35" s="158" t="str">
        <f t="shared" si="12"/>
        <v/>
      </c>
      <c r="BR35" s="159" t="str">
        <f t="shared" si="13"/>
        <v/>
      </c>
      <c r="BS35" s="819"/>
      <c r="BT35" s="804"/>
      <c r="BU35" s="804"/>
      <c r="BV35" s="1036"/>
    </row>
    <row r="36" spans="1:74" ht="15.75" customHeight="1" x14ac:dyDescent="0.25">
      <c r="A36" s="810"/>
      <c r="B36" s="1187"/>
      <c r="C36" s="1515"/>
      <c r="D36" s="1013"/>
      <c r="E36" s="831"/>
      <c r="F36" s="834"/>
      <c r="G36" s="804"/>
      <c r="H36" s="837"/>
      <c r="I36" s="798"/>
      <c r="J36" s="1019"/>
      <c r="K36" s="843"/>
      <c r="L36" s="804"/>
      <c r="M36" s="846"/>
      <c r="N36" s="804"/>
      <c r="O36" s="804"/>
      <c r="P36" s="868"/>
      <c r="Q36" s="880"/>
      <c r="R36" s="798"/>
      <c r="S36" s="861"/>
      <c r="T36" s="798"/>
      <c r="U36" s="861"/>
      <c r="V36" s="798"/>
      <c r="W36" s="861"/>
      <c r="X36" s="864"/>
      <c r="Y36" s="861"/>
      <c r="Z36" s="861"/>
      <c r="AA36" s="852"/>
      <c r="AB36" s="152">
        <v>5</v>
      </c>
      <c r="AC36" s="131"/>
      <c r="AD36" s="151"/>
      <c r="AE36" s="221"/>
      <c r="AF36" s="147" t="str">
        <f>IF(OR(AG36="Preventivo",AG36="Detectivo"),"Probabilidad",IF(AG36="Correctivo","Impacto",""))</f>
        <v/>
      </c>
      <c r="AG36" s="153"/>
      <c r="AH36" s="148" t="str">
        <f>IF(AG36="","",IF(AG36="Preventivo",25%,IF(AG36="Detectivo",15%,IF(AG36="Correctivo",10%))))</f>
        <v/>
      </c>
      <c r="AI36" s="153"/>
      <c r="AJ36" s="148" t="str">
        <f>IF(AI36="Automático",25%,IF(AI36="Manual",15%,""))</f>
        <v/>
      </c>
      <c r="AK36" s="149" t="str">
        <f>IF(OR(AH36="",AJ36=""),"",AH36+AJ36)</f>
        <v/>
      </c>
      <c r="AL36" s="154" t="str">
        <f>IFERROR(IF(AND(AF35="Probabilidad",AF36="Probabilidad"),(AL35-(+AL35*AK36)),IF(AND(AF35="Impacto",AF36="Probabilidad"),(AL34-(+AL34*AK36)),IF(AF36="Impacto",AL35,""))),"")</f>
        <v/>
      </c>
      <c r="AM36" s="154" t="str">
        <f>IFERROR(IF(AND(AF35="Impacto",AF36="Impacto"),(AM35-(+AM35*AK36)),IF(AND(AF35="Probabilidad",AF36="Impacto"),(AM34-(+AM34*AK36)),IF(AF36="Probabilidad",AM35,""))),"")</f>
        <v/>
      </c>
      <c r="AN36" s="155"/>
      <c r="AO36" s="155"/>
      <c r="AP36" s="155"/>
      <c r="AQ36" s="155"/>
      <c r="AR36" s="837"/>
      <c r="AS36" s="855"/>
      <c r="AT36" s="855"/>
      <c r="AU36" s="852"/>
      <c r="AV36" s="855"/>
      <c r="AW36" s="855"/>
      <c r="AX36" s="852"/>
      <c r="AY36" s="852"/>
      <c r="AZ36" s="852"/>
      <c r="BA36" s="798"/>
      <c r="BB36" s="131"/>
      <c r="BC36" s="131"/>
      <c r="BD36" s="175" t="str">
        <f t="shared" si="11"/>
        <v/>
      </c>
      <c r="BE36" s="151"/>
      <c r="BF36" s="151"/>
      <c r="BG36" s="151"/>
      <c r="BH36" s="151"/>
      <c r="BI36" s="131"/>
      <c r="BJ36" s="131"/>
      <c r="BK36" s="131"/>
      <c r="BL36" s="131"/>
      <c r="BM36" s="157"/>
      <c r="BN36" s="157"/>
      <c r="BO36" s="157"/>
      <c r="BP36" s="157"/>
      <c r="BQ36" s="158" t="str">
        <f t="shared" si="12"/>
        <v/>
      </c>
      <c r="BR36" s="159" t="str">
        <f t="shared" si="13"/>
        <v/>
      </c>
      <c r="BS36" s="819"/>
      <c r="BT36" s="804"/>
      <c r="BU36" s="804"/>
      <c r="BV36" s="1036"/>
    </row>
    <row r="37" spans="1:74" ht="15.75" customHeight="1" x14ac:dyDescent="0.25">
      <c r="A37" s="811"/>
      <c r="B37" s="1514"/>
      <c r="C37" s="1516"/>
      <c r="D37" s="1048"/>
      <c r="E37" s="961"/>
      <c r="F37" s="962"/>
      <c r="G37" s="963"/>
      <c r="H37" s="964"/>
      <c r="I37" s="965"/>
      <c r="J37" s="1020"/>
      <c r="K37" s="967"/>
      <c r="L37" s="963"/>
      <c r="M37" s="1043"/>
      <c r="N37" s="963"/>
      <c r="O37" s="963"/>
      <c r="P37" s="969"/>
      <c r="Q37" s="970"/>
      <c r="R37" s="965"/>
      <c r="S37" s="971"/>
      <c r="T37" s="965"/>
      <c r="U37" s="971"/>
      <c r="V37" s="965"/>
      <c r="W37" s="971"/>
      <c r="X37" s="978"/>
      <c r="Y37" s="971"/>
      <c r="Z37" s="971"/>
      <c r="AA37" s="979"/>
      <c r="AB37" s="259">
        <v>6</v>
      </c>
      <c r="AC37" s="265"/>
      <c r="AD37" s="257"/>
      <c r="AE37" s="715"/>
      <c r="AF37" s="260" t="str">
        <f>IF(OR(AG37="Preventivo",AG37="Detectivo"),"Probabilidad",IF(AG37="Correctivo","Impacto",""))</f>
        <v/>
      </c>
      <c r="AG37" s="261"/>
      <c r="AH37" s="258" t="str">
        <f>IF(AG37="","",IF(AG37="Preventivo",25%,IF(AG37="Detectivo",15%,IF(AG37="Correctivo",10%))))</f>
        <v/>
      </c>
      <c r="AI37" s="261"/>
      <c r="AJ37" s="258" t="str">
        <f>IF(AI37="Automático",25%,IF(AI37="Manual",15%,""))</f>
        <v/>
      </c>
      <c r="AK37" s="262" t="str">
        <f>IF(OR(AH37="",AJ37=""),"",AH37+AJ37)</f>
        <v/>
      </c>
      <c r="AL37" s="263" t="str">
        <f>IFERROR(IF(AND(AF36="Probabilidad",AF37="Probabilidad"),(AL36-(+AL36*AK37)),IF(AND(AF36="Impacto",AF37="Probabilidad"),(AL35-(+AL35*AK37)),IF(AF37="Impacto",AL36,""))),"")</f>
        <v/>
      </c>
      <c r="AM37" s="263" t="str">
        <f>IFERROR(IF(AND(AF36="Impacto",AF37="Impacto"),(AM36-(+AM36*AK37)),IF(AND(AF36="Probabilidad",AF37="Impacto"),(AM35-(+AM35*AK37)),IF(AF37="Probabilidad",AM36,""))),"")</f>
        <v/>
      </c>
      <c r="AN37" s="264"/>
      <c r="AO37" s="264"/>
      <c r="AP37" s="264"/>
      <c r="AQ37" s="264"/>
      <c r="AR37" s="964"/>
      <c r="AS37" s="988"/>
      <c r="AT37" s="988"/>
      <c r="AU37" s="979"/>
      <c r="AV37" s="988"/>
      <c r="AW37" s="988"/>
      <c r="AX37" s="979"/>
      <c r="AY37" s="979"/>
      <c r="AZ37" s="979"/>
      <c r="BA37" s="965"/>
      <c r="BB37" s="265"/>
      <c r="BC37" s="265"/>
      <c r="BD37" s="266" t="str">
        <f>IF(SUM(BE37:BH37)=0,"",SUM(BE37:BH37))</f>
        <v/>
      </c>
      <c r="BE37" s="257"/>
      <c r="BF37" s="257"/>
      <c r="BG37" s="257"/>
      <c r="BH37" s="257"/>
      <c r="BI37" s="265"/>
      <c r="BJ37" s="265"/>
      <c r="BK37" s="265"/>
      <c r="BL37" s="265"/>
      <c r="BM37" s="267"/>
      <c r="BN37" s="267"/>
      <c r="BO37" s="267"/>
      <c r="BP37" s="267"/>
      <c r="BQ37" s="268" t="str">
        <f t="shared" si="12"/>
        <v/>
      </c>
      <c r="BR37" s="269" t="str">
        <f t="shared" si="13"/>
        <v/>
      </c>
      <c r="BS37" s="1167"/>
      <c r="BT37" s="963"/>
      <c r="BU37" s="963"/>
      <c r="BV37" s="1051"/>
    </row>
    <row r="38" spans="1:74" ht="225" x14ac:dyDescent="0.25">
      <c r="A38" s="1355" t="s">
        <v>643</v>
      </c>
      <c r="B38" s="1357" t="s">
        <v>1382</v>
      </c>
      <c r="C38" s="1358" t="s">
        <v>645</v>
      </c>
      <c r="D38" s="1170" t="s">
        <v>2524</v>
      </c>
      <c r="E38" s="1173" t="s">
        <v>646</v>
      </c>
      <c r="F38" s="1175">
        <v>1</v>
      </c>
      <c r="G38" s="1192" t="s">
        <v>662</v>
      </c>
      <c r="H38" s="1029"/>
      <c r="I38" s="1182"/>
      <c r="J38" s="1185" t="s">
        <v>2579</v>
      </c>
      <c r="K38" s="1187" t="s">
        <v>324</v>
      </c>
      <c r="L38" s="1178" t="s">
        <v>325</v>
      </c>
      <c r="M38" s="1227" t="s">
        <v>2580</v>
      </c>
      <c r="N38" s="1178"/>
      <c r="O38" s="1178"/>
      <c r="P38" s="1231" t="s">
        <v>232</v>
      </c>
      <c r="Q38" s="1234"/>
      <c r="R38" s="1182" t="s">
        <v>458</v>
      </c>
      <c r="S38" s="1462">
        <f>IF(R38="Muy Alta",100%,IF(R38="Alta",80%,IF(R38="Media",60%,IF(R38="Baja",40%,IF(R38="Muy Baja",20%,"")))))</f>
        <v>1</v>
      </c>
      <c r="T38" s="1182"/>
      <c r="U38" s="1462" t="str">
        <f>IF(T38="Catastrófico",100%,IF(T38="Mayor",80%,IF(T38="Moderado",60%,IF(T38="Menor",40%,IF(T38="Leve",20%,"")))))</f>
        <v/>
      </c>
      <c r="V38" s="1182" t="s">
        <v>213</v>
      </c>
      <c r="W38" s="1462">
        <f>IF(V38="Catastrófico",100%,IF(V38="Mayor",80%,IF(V38="Moderado",60%,IF(V38="Menor",40%,IF(V38="Leve",20%,"")))))</f>
        <v>0.6</v>
      </c>
      <c r="X38" s="1350" t="str">
        <f>IF(Y38=100%,"Catastrófico",IF(Y38=80%,"Mayor",IF(Y38=60%,"Moderado",IF(Y38=40%,"Menor",IF(Y38=20%,"Leve","")))))</f>
        <v>Moderado</v>
      </c>
      <c r="Y38" s="1462">
        <f>IF(AND(U38="",W38=""),"",MAX(U38,W38))</f>
        <v>0.6</v>
      </c>
      <c r="Z38" s="1462" t="str">
        <f>CONCATENATE(R38,X38)</f>
        <v>Muy AltaModerado</v>
      </c>
      <c r="AA38" s="1503" t="str">
        <f>IF(Z38="Muy AltaLeve","Alto",IF(Z38="Muy AltaMenor","Alto",IF(Z38="Muy AltaModerado","Alto",IF(Z38="Muy AltaMayor","Alto",IF(Z38="Muy AltaCatastrófico","Extremo",IF(Z38="AltaLeve","Moderado",IF(Z38="AltaMenor","Moderado",IF(Z38="AltaModerado","Alto",IF(Z38="AltaMayor","Alto",IF(Z38="AltaCatastrófico","Extremo",IF(Z38="MediaLeve","Moderado",IF(Z38="MediaMenor","Moderado",IF(Z38="MediaModerado","Moderado",IF(Z38="MediaMayor","Alto",IF(Z38="MediaCatastrófico","Extremo",IF(Z38="BajaLeve","Bajo",IF(Z38="BajaMenor","Moderado",IF(Z38="BajaModerado","Moderado",IF(Z38="BajaMayor","Alto",IF(Z38="BajaCatastrófico","Extremo",IF(Z38="Muy BajaLeve","Bajo",IF(Z38="Muy BajaMenor","Bajo",IF(Z38="Muy BajaModerado","Moderado",IF(Z38="Muy BajaMayor","Alto",IF(Z38="Muy BajaCatastrófico","Extremo","")))))))))))))))))))))))))</f>
        <v>Alto</v>
      </c>
      <c r="AB38" s="599">
        <v>1</v>
      </c>
      <c r="AC38" s="29" t="s">
        <v>2581</v>
      </c>
      <c r="AD38" s="29">
        <v>3</v>
      </c>
      <c r="AE38" s="29" t="s">
        <v>2582</v>
      </c>
      <c r="AF38" s="234" t="str">
        <f t="shared" ref="AF38:AF55" si="14">IF(OR(AG38="Preventivo",AG38="Detectivo"),"Probabilidad",IF(AG38="Correctivo","Impacto",""))</f>
        <v>Probabilidad</v>
      </c>
      <c r="AG38" s="235" t="s">
        <v>216</v>
      </c>
      <c r="AH38" s="231">
        <f t="shared" ref="AH38:AH55" si="15">IF(AG38="","",IF(AG38="Preventivo",25%,IF(AG38="Detectivo",15%,IF(AG38="Correctivo",10%))))</f>
        <v>0.25</v>
      </c>
      <c r="AI38" s="235" t="s">
        <v>217</v>
      </c>
      <c r="AJ38" s="231">
        <f t="shared" ref="AJ38:AJ55" si="16">IF(AI38="Automático",25%,IF(AI38="Manual",15%,""))</f>
        <v>0.15</v>
      </c>
      <c r="AK38" s="236">
        <f t="shared" ref="AK38:AK55" si="17">IF(OR(AH38="",AJ38=""),"",AH38+AJ38)</f>
        <v>0.4</v>
      </c>
      <c r="AL38" s="237">
        <f>IFERROR(IF(AF38="Probabilidad",(S38-(+S38*AK38)),IF(AF38="Impacto",S38,"")),"")</f>
        <v>0.6</v>
      </c>
      <c r="AM38" s="237">
        <f>IFERROR(IF(AF38="Impacto",(Y38-(+Y38*AK38)),IF(AF38="Probabilidad",Y38,"")),"")</f>
        <v>0.6</v>
      </c>
      <c r="AN38" s="127" t="s">
        <v>218</v>
      </c>
      <c r="AO38" s="127" t="s">
        <v>296</v>
      </c>
      <c r="AP38" s="127" t="s">
        <v>243</v>
      </c>
      <c r="AQ38" s="127" t="s">
        <v>221</v>
      </c>
      <c r="AR38" s="837" t="s">
        <v>2583</v>
      </c>
      <c r="AS38" s="1070">
        <f>S38</f>
        <v>1</v>
      </c>
      <c r="AT38" s="1070">
        <f>IF(AL38="","",MIN(AL38:AL43))</f>
        <v>4.6655999999999996E-2</v>
      </c>
      <c r="AU38" s="1071" t="str">
        <f>IFERROR(IF(AT38="","",IF(AT38&lt;=0.2,"Muy Baja",IF(AT38&lt;=0.4,"Baja",IF(AT38&lt;=0.6,"Media",IF(AT38&lt;=0.8,"Alta","Muy Alta"))))),"")</f>
        <v>Muy Baja</v>
      </c>
      <c r="AV38" s="1070">
        <f>Y38</f>
        <v>0.6</v>
      </c>
      <c r="AW38" s="1070">
        <f>IF(AM38="","",MIN(AM38:AM43))</f>
        <v>0.6</v>
      </c>
      <c r="AX38" s="1071" t="str">
        <f>IFERROR(IF(AW38="","",IF(AW38&lt;=0.2,"Leve",IF(AW38&lt;=0.4,"Menor",IF(AW38&lt;=0.6,"Moderado",IF(AW38&lt;=0.8,"Mayor","Catastrófico"))))),"")</f>
        <v>Moderado</v>
      </c>
      <c r="AY38" s="1071" t="str">
        <f>AA38</f>
        <v>Alto</v>
      </c>
      <c r="AZ38" s="1071" t="str">
        <f>IFERROR(IF(OR(AND(AU38="Muy Baja",AX38="Leve"),AND(AU38="Muy Baja",AX38="Menor"),AND(AU38="Baja",AX38="Leve")),"Bajo",IF(OR(AND(AU38="Muy baja",AX38="Moderado"),AND(AU38="Baja",AX38="Menor"),AND(AU38="Baja",AX38="Moderado"),AND(AU38="Media",AX38="Leve"),AND(AU38="Media",AX38="Menor"),AND(AU38="Media",AX38="Moderado"),AND(AU38="Alta",AX38="Leve"),AND(AU38="Alta",AX38="Menor")),"Moderado",IF(OR(AND(AU38="Muy Baja",AX38="Mayor"),AND(AU38="Baja",AX38="Mayor"),AND(AU38="Media",AX38="Mayor"),AND(AU38="Alta",AX38="Moderado"),AND(AU38="Alta",AX38="Mayor"),AND(AU38="Muy Alta",AX38="Leve"),AND(AU38="Muy Alta",AX38="Menor"),AND(AU38="Muy Alta",AX38="Moderado"),AND(AU38="Muy Alta",AX38="Mayor")),"Alto",IF(OR(AND(AU38="Muy Baja",AX38="Catastrófico"),AND(AU38="Baja",AX38="Catastrófico"),AND(AU38="Media",AX38="Catastrófico"),AND(AU38="Alta",AX38="Catastrófico"),AND(AU38="Muy Alta",AX38="Catastrófico")),"Extremo","")))),"")</f>
        <v>Moderado</v>
      </c>
      <c r="BA38" s="1055" t="s">
        <v>223</v>
      </c>
      <c r="BB38" s="430" t="s">
        <v>2584</v>
      </c>
      <c r="BC38" s="600" t="s">
        <v>686</v>
      </c>
      <c r="BD38" s="601">
        <f t="shared" ref="BD38:BD55" si="18">IF(SUM(BE38:BH38)=0,"",SUM(BE38:BH38))</f>
        <v>12</v>
      </c>
      <c r="BE38" s="602">
        <v>3</v>
      </c>
      <c r="BF38" s="29">
        <v>3</v>
      </c>
      <c r="BG38" s="29">
        <v>3</v>
      </c>
      <c r="BH38" s="29">
        <v>3</v>
      </c>
      <c r="BI38" s="238" t="s">
        <v>672</v>
      </c>
      <c r="BJ38" s="238" t="s">
        <v>673</v>
      </c>
      <c r="BK38" s="719" t="s">
        <v>687</v>
      </c>
      <c r="BL38" s="717" t="s">
        <v>2585</v>
      </c>
      <c r="BM38" s="718">
        <v>3</v>
      </c>
      <c r="BN38" s="604"/>
      <c r="BO38" s="604"/>
      <c r="BP38" s="604"/>
      <c r="BQ38" s="240">
        <f t="shared" si="12"/>
        <v>3</v>
      </c>
      <c r="BR38" s="241">
        <f t="shared" si="13"/>
        <v>0.25</v>
      </c>
      <c r="BS38" s="1517" t="s">
        <v>232</v>
      </c>
      <c r="BT38" s="984" t="s">
        <v>305</v>
      </c>
      <c r="BU38" s="984" t="s">
        <v>232</v>
      </c>
      <c r="BV38" s="1035" t="s">
        <v>232</v>
      </c>
    </row>
    <row r="39" spans="1:74" ht="171.75" x14ac:dyDescent="0.25">
      <c r="A39" s="1348"/>
      <c r="B39" s="1276"/>
      <c r="C39" s="1353"/>
      <c r="D39" s="1171"/>
      <c r="E39" s="1173"/>
      <c r="F39" s="1176"/>
      <c r="G39" s="1193"/>
      <c r="H39" s="1029"/>
      <c r="I39" s="928"/>
      <c r="J39" s="1185"/>
      <c r="K39" s="1187"/>
      <c r="L39" s="1179"/>
      <c r="M39" s="1227"/>
      <c r="N39" s="1179"/>
      <c r="O39" s="1179"/>
      <c r="P39" s="1232"/>
      <c r="Q39" s="1235"/>
      <c r="R39" s="928"/>
      <c r="S39" s="1463"/>
      <c r="T39" s="928"/>
      <c r="U39" s="1463"/>
      <c r="V39" s="928"/>
      <c r="W39" s="1463"/>
      <c r="X39" s="1276"/>
      <c r="Y39" s="1463"/>
      <c r="Z39" s="1463"/>
      <c r="AA39" s="1504"/>
      <c r="AB39" s="152">
        <v>2</v>
      </c>
      <c r="AC39" s="225" t="s">
        <v>2586</v>
      </c>
      <c r="AD39" s="225">
        <v>3</v>
      </c>
      <c r="AE39" s="225" t="s">
        <v>2587</v>
      </c>
      <c r="AF39" s="147" t="str">
        <f t="shared" si="14"/>
        <v>Probabilidad</v>
      </c>
      <c r="AG39" s="153" t="s">
        <v>216</v>
      </c>
      <c r="AH39" s="148">
        <f t="shared" si="15"/>
        <v>0.25</v>
      </c>
      <c r="AI39" s="153" t="s">
        <v>217</v>
      </c>
      <c r="AJ39" s="148">
        <f t="shared" si="16"/>
        <v>0.15</v>
      </c>
      <c r="AK39" s="149">
        <f t="shared" si="17"/>
        <v>0.4</v>
      </c>
      <c r="AL39" s="154">
        <f>IFERROR(IF(AND(AF38="Probabilidad",AF39="Probabilidad"),(AL38-(+AL38*AK39)),IF(AF39="Probabilidad",(S38-(+S38*AK39)),IF(AF39="Impacto",AL38,""))),"")</f>
        <v>0.36</v>
      </c>
      <c r="AM39" s="154">
        <f>IFERROR(IF(AND(AF38="Impacto",AF39="Impacto"),(AM38-(+AM38*AK39)),IF(AF39="Impacto",(Y38-(Y38*AK39)),IF(AF39="Probabilidad",AM38,""))),"")</f>
        <v>0.6</v>
      </c>
      <c r="AN39" s="155" t="s">
        <v>218</v>
      </c>
      <c r="AO39" s="155" t="s">
        <v>296</v>
      </c>
      <c r="AP39" s="155" t="s">
        <v>243</v>
      </c>
      <c r="AQ39" s="155" t="s">
        <v>221</v>
      </c>
      <c r="AR39" s="837"/>
      <c r="AS39" s="855"/>
      <c r="AT39" s="855"/>
      <c r="AU39" s="852"/>
      <c r="AV39" s="855"/>
      <c r="AW39" s="855"/>
      <c r="AX39" s="852"/>
      <c r="AY39" s="852"/>
      <c r="AZ39" s="852"/>
      <c r="BA39" s="798"/>
      <c r="BB39" s="605" t="s">
        <v>679</v>
      </c>
      <c r="BC39" s="360" t="s">
        <v>680</v>
      </c>
      <c r="BD39" s="175">
        <f t="shared" si="18"/>
        <v>4</v>
      </c>
      <c r="BE39" s="29">
        <v>1</v>
      </c>
      <c r="BF39" s="29">
        <v>1</v>
      </c>
      <c r="BG39" s="29">
        <v>1</v>
      </c>
      <c r="BH39" s="29">
        <v>1</v>
      </c>
      <c r="BI39" s="238" t="s">
        <v>672</v>
      </c>
      <c r="BJ39" s="238" t="s">
        <v>2588</v>
      </c>
      <c r="BK39" s="719" t="s">
        <v>2589</v>
      </c>
      <c r="BL39" s="719" t="s">
        <v>2590</v>
      </c>
      <c r="BM39" s="720">
        <v>1</v>
      </c>
      <c r="BN39" s="157"/>
      <c r="BO39" s="157"/>
      <c r="BP39" s="157"/>
      <c r="BQ39" s="158">
        <f t="shared" si="12"/>
        <v>1</v>
      </c>
      <c r="BR39" s="159">
        <f t="shared" si="13"/>
        <v>0.25</v>
      </c>
      <c r="BS39" s="1518"/>
      <c r="BT39" s="804"/>
      <c r="BU39" s="804"/>
      <c r="BV39" s="1036"/>
    </row>
    <row r="40" spans="1:74" ht="96" customHeight="1" x14ac:dyDescent="0.25">
      <c r="A40" s="1348"/>
      <c r="B40" s="1276"/>
      <c r="C40" s="1353"/>
      <c r="D40" s="1171"/>
      <c r="E40" s="1173"/>
      <c r="F40" s="1176"/>
      <c r="G40" s="1193"/>
      <c r="H40" s="1029"/>
      <c r="I40" s="928"/>
      <c r="J40" s="1185"/>
      <c r="K40" s="1187"/>
      <c r="L40" s="1179"/>
      <c r="M40" s="1227"/>
      <c r="N40" s="1179"/>
      <c r="O40" s="1179"/>
      <c r="P40" s="1232"/>
      <c r="Q40" s="1235"/>
      <c r="R40" s="928"/>
      <c r="S40" s="1463"/>
      <c r="T40" s="928"/>
      <c r="U40" s="1463"/>
      <c r="V40" s="928"/>
      <c r="W40" s="1463"/>
      <c r="X40" s="1276"/>
      <c r="Y40" s="1463"/>
      <c r="Z40" s="1463"/>
      <c r="AA40" s="1504"/>
      <c r="AB40" s="152">
        <v>3</v>
      </c>
      <c r="AC40" s="151" t="s">
        <v>2591</v>
      </c>
      <c r="AD40" s="151">
        <v>3</v>
      </c>
      <c r="AE40" s="151" t="s">
        <v>2592</v>
      </c>
      <c r="AF40" s="147" t="str">
        <f t="shared" si="14"/>
        <v>Probabilidad</v>
      </c>
      <c r="AG40" s="153" t="s">
        <v>216</v>
      </c>
      <c r="AH40" s="148">
        <f t="shared" si="15"/>
        <v>0.25</v>
      </c>
      <c r="AI40" s="153" t="s">
        <v>217</v>
      </c>
      <c r="AJ40" s="148">
        <f t="shared" si="16"/>
        <v>0.15</v>
      </c>
      <c r="AK40" s="149">
        <f t="shared" si="17"/>
        <v>0.4</v>
      </c>
      <c r="AL40" s="154">
        <f>IFERROR(IF(AND(AF39="Probabilidad",AF40="Probabilidad"),(AL39-(+AL39*AK40)),IF(AND(AF39="Impacto",AF40="Probabilidad"),(AL38-(+AL38*AK40)),IF(AF40="Impacto",AL39,""))),"")</f>
        <v>0.216</v>
      </c>
      <c r="AM40" s="154">
        <f>IFERROR(IF(AND(AF39="Impacto",AF40="Impacto"),(AM39-(+AM39*AK40)),IF(AND(AF39="Probabilidad",AF40="Impacto"),(AM38-(+AM38*AK40)),IF(AF40="Probabilidad",AM39,""))),"")</f>
        <v>0.6</v>
      </c>
      <c r="AN40" s="155" t="s">
        <v>218</v>
      </c>
      <c r="AO40" s="155" t="s">
        <v>296</v>
      </c>
      <c r="AP40" s="155" t="s">
        <v>243</v>
      </c>
      <c r="AQ40" s="155" t="s">
        <v>221</v>
      </c>
      <c r="AR40" s="837"/>
      <c r="AS40" s="855"/>
      <c r="AT40" s="855"/>
      <c r="AU40" s="852"/>
      <c r="AV40" s="855"/>
      <c r="AW40" s="855"/>
      <c r="AX40" s="852"/>
      <c r="AY40" s="852"/>
      <c r="AZ40" s="852"/>
      <c r="BA40" s="798"/>
      <c r="BB40" s="131"/>
      <c r="BC40" s="131"/>
      <c r="BD40" s="175" t="str">
        <f t="shared" si="18"/>
        <v/>
      </c>
      <c r="BE40" s="151"/>
      <c r="BF40" s="151"/>
      <c r="BG40" s="151"/>
      <c r="BH40" s="151"/>
      <c r="BI40" s="131"/>
      <c r="BJ40" s="131"/>
      <c r="BK40" s="131"/>
      <c r="BL40" s="131"/>
      <c r="BM40" s="157"/>
      <c r="BN40" s="157"/>
      <c r="BO40" s="157"/>
      <c r="BP40" s="157"/>
      <c r="BQ40" s="158" t="str">
        <f t="shared" si="12"/>
        <v/>
      </c>
      <c r="BR40" s="159" t="str">
        <f t="shared" si="13"/>
        <v/>
      </c>
      <c r="BS40" s="1518"/>
      <c r="BT40" s="804"/>
      <c r="BU40" s="804"/>
      <c r="BV40" s="1036"/>
    </row>
    <row r="41" spans="1:74" ht="96" customHeight="1" x14ac:dyDescent="0.25">
      <c r="A41" s="1348"/>
      <c r="B41" s="1276"/>
      <c r="C41" s="1353"/>
      <c r="D41" s="1171"/>
      <c r="E41" s="1173"/>
      <c r="F41" s="1176"/>
      <c r="G41" s="1193"/>
      <c r="H41" s="1029"/>
      <c r="I41" s="928"/>
      <c r="J41" s="1185"/>
      <c r="K41" s="1187"/>
      <c r="L41" s="1179"/>
      <c r="M41" s="1227"/>
      <c r="N41" s="1179"/>
      <c r="O41" s="1179"/>
      <c r="P41" s="1232"/>
      <c r="Q41" s="1235"/>
      <c r="R41" s="928"/>
      <c r="S41" s="1463"/>
      <c r="T41" s="928"/>
      <c r="U41" s="1463"/>
      <c r="V41" s="928"/>
      <c r="W41" s="1463"/>
      <c r="X41" s="1276"/>
      <c r="Y41" s="1463"/>
      <c r="Z41" s="1463"/>
      <c r="AA41" s="1504"/>
      <c r="AB41" s="152">
        <v>4</v>
      </c>
      <c r="AC41" s="225" t="s">
        <v>2593</v>
      </c>
      <c r="AD41" s="225">
        <v>3</v>
      </c>
      <c r="AE41" s="225" t="s">
        <v>2594</v>
      </c>
      <c r="AF41" s="147" t="str">
        <f t="shared" si="14"/>
        <v>Probabilidad</v>
      </c>
      <c r="AG41" s="153" t="s">
        <v>216</v>
      </c>
      <c r="AH41" s="148">
        <f t="shared" si="15"/>
        <v>0.25</v>
      </c>
      <c r="AI41" s="153" t="s">
        <v>217</v>
      </c>
      <c r="AJ41" s="148">
        <f t="shared" si="16"/>
        <v>0.15</v>
      </c>
      <c r="AK41" s="149">
        <f t="shared" si="17"/>
        <v>0.4</v>
      </c>
      <c r="AL41" s="154">
        <f>IFERROR(IF(AND(AF40="Probabilidad",AF41="Probabilidad"),(AL40-(+AL40*AK41)),IF(AND(AF40="Impacto",AF41="Probabilidad"),(AL39-(+AL39*AK41)),IF(AF41="Impacto",AL40,""))),"")</f>
        <v>0.12959999999999999</v>
      </c>
      <c r="AM41" s="154">
        <f>IFERROR(IF(AND(AF40="Impacto",AF41="Impacto"),(AM40-(+AM40*AK41)),IF(AND(AF40="Probabilidad",AF41="Impacto"),(AM39-(+AM39*AK41)),IF(AF41="Probabilidad",AM40,""))),"")</f>
        <v>0.6</v>
      </c>
      <c r="AN41" s="155" t="s">
        <v>218</v>
      </c>
      <c r="AO41" s="155" t="s">
        <v>296</v>
      </c>
      <c r="AP41" s="155" t="s">
        <v>243</v>
      </c>
      <c r="AQ41" s="155" t="s">
        <v>221</v>
      </c>
      <c r="AR41" s="837"/>
      <c r="AS41" s="855"/>
      <c r="AT41" s="855"/>
      <c r="AU41" s="852"/>
      <c r="AV41" s="855"/>
      <c r="AW41" s="855"/>
      <c r="AX41" s="852"/>
      <c r="AY41" s="852"/>
      <c r="AZ41" s="852"/>
      <c r="BA41" s="798"/>
      <c r="BB41" s="131"/>
      <c r="BC41" s="131"/>
      <c r="BD41" s="175" t="str">
        <f t="shared" si="18"/>
        <v/>
      </c>
      <c r="BE41" s="151"/>
      <c r="BF41" s="151"/>
      <c r="BG41" s="151"/>
      <c r="BH41" s="151"/>
      <c r="BI41" s="131"/>
      <c r="BJ41" s="131"/>
      <c r="BK41" s="131"/>
      <c r="BL41" s="131"/>
      <c r="BM41" s="157"/>
      <c r="BN41" s="157"/>
      <c r="BO41" s="157"/>
      <c r="BP41" s="157"/>
      <c r="BQ41" s="158" t="str">
        <f t="shared" si="12"/>
        <v/>
      </c>
      <c r="BR41" s="159" t="str">
        <f t="shared" si="13"/>
        <v/>
      </c>
      <c r="BS41" s="1518"/>
      <c r="BT41" s="804"/>
      <c r="BU41" s="804"/>
      <c r="BV41" s="1036"/>
    </row>
    <row r="42" spans="1:74" ht="75" customHeight="1" x14ac:dyDescent="0.25">
      <c r="A42" s="1348"/>
      <c r="B42" s="1276"/>
      <c r="C42" s="1353"/>
      <c r="D42" s="1171"/>
      <c r="E42" s="1173"/>
      <c r="F42" s="1176"/>
      <c r="G42" s="1193"/>
      <c r="H42" s="1029"/>
      <c r="I42" s="928"/>
      <c r="J42" s="1185"/>
      <c r="K42" s="1187"/>
      <c r="L42" s="1179"/>
      <c r="M42" s="1227"/>
      <c r="N42" s="1179"/>
      <c r="O42" s="1179"/>
      <c r="P42" s="1232"/>
      <c r="Q42" s="1235"/>
      <c r="R42" s="928"/>
      <c r="S42" s="1463"/>
      <c r="T42" s="928"/>
      <c r="U42" s="1463"/>
      <c r="V42" s="928"/>
      <c r="W42" s="1463"/>
      <c r="X42" s="1276"/>
      <c r="Y42" s="1463"/>
      <c r="Z42" s="1463"/>
      <c r="AA42" s="1504"/>
      <c r="AB42" s="152">
        <v>5</v>
      </c>
      <c r="AC42" s="151" t="s">
        <v>2595</v>
      </c>
      <c r="AD42" s="151">
        <v>3</v>
      </c>
      <c r="AE42" s="151" t="s">
        <v>2596</v>
      </c>
      <c r="AF42" s="147" t="str">
        <f t="shared" si="14"/>
        <v>Probabilidad</v>
      </c>
      <c r="AG42" s="153" t="s">
        <v>216</v>
      </c>
      <c r="AH42" s="148">
        <f t="shared" si="15"/>
        <v>0.25</v>
      </c>
      <c r="AI42" s="153" t="s">
        <v>217</v>
      </c>
      <c r="AJ42" s="148">
        <f t="shared" si="16"/>
        <v>0.15</v>
      </c>
      <c r="AK42" s="149">
        <f t="shared" si="17"/>
        <v>0.4</v>
      </c>
      <c r="AL42" s="154">
        <f>IFERROR(IF(AND(AF41="Probabilidad",AF42="Probabilidad"),(AL41-(+AL41*AK42)),IF(AND(AF41="Impacto",AF42="Probabilidad"),(AL40-(+AL40*AK42)),IF(AF42="Impacto",AL41,""))),"")</f>
        <v>7.7759999999999996E-2</v>
      </c>
      <c r="AM42" s="154">
        <f>IFERROR(IF(AND(AF41="Impacto",AF42="Impacto"),(AM41-(+AM41*AK42)),IF(AND(AF41="Probabilidad",AF42="Impacto"),(AM40-(+AM40*AK42)),IF(AF42="Probabilidad",AM41,""))),"")</f>
        <v>0.6</v>
      </c>
      <c r="AN42" s="155" t="s">
        <v>218</v>
      </c>
      <c r="AO42" s="155" t="s">
        <v>242</v>
      </c>
      <c r="AP42" s="155" t="s">
        <v>243</v>
      </c>
      <c r="AQ42" s="155" t="s">
        <v>221</v>
      </c>
      <c r="AR42" s="837"/>
      <c r="AS42" s="855"/>
      <c r="AT42" s="855"/>
      <c r="AU42" s="852"/>
      <c r="AV42" s="855"/>
      <c r="AW42" s="855"/>
      <c r="AX42" s="852"/>
      <c r="AY42" s="852"/>
      <c r="AZ42" s="852"/>
      <c r="BA42" s="798"/>
      <c r="BB42" s="131"/>
      <c r="BC42" s="131"/>
      <c r="BD42" s="175" t="str">
        <f t="shared" si="18"/>
        <v/>
      </c>
      <c r="BE42" s="151"/>
      <c r="BF42" s="151"/>
      <c r="BG42" s="151"/>
      <c r="BH42" s="151"/>
      <c r="BI42" s="131"/>
      <c r="BJ42" s="131"/>
      <c r="BK42" s="131"/>
      <c r="BL42" s="131"/>
      <c r="BM42" s="157"/>
      <c r="BN42" s="157"/>
      <c r="BO42" s="157"/>
      <c r="BP42" s="157"/>
      <c r="BQ42" s="158" t="str">
        <f t="shared" si="12"/>
        <v/>
      </c>
      <c r="BR42" s="159" t="str">
        <f t="shared" si="13"/>
        <v/>
      </c>
      <c r="BS42" s="1518"/>
      <c r="BT42" s="804"/>
      <c r="BU42" s="804"/>
      <c r="BV42" s="1036"/>
    </row>
    <row r="43" spans="1:74" ht="96" customHeight="1" x14ac:dyDescent="0.25">
      <c r="A43" s="1348"/>
      <c r="B43" s="1276"/>
      <c r="C43" s="1353"/>
      <c r="D43" s="1509"/>
      <c r="E43" s="1173"/>
      <c r="F43" s="1510"/>
      <c r="G43" s="1511"/>
      <c r="H43" s="1029"/>
      <c r="I43" s="999"/>
      <c r="J43" s="1186"/>
      <c r="K43" s="1187"/>
      <c r="L43" s="1267"/>
      <c r="M43" s="1228"/>
      <c r="N43" s="1267"/>
      <c r="O43" s="1267"/>
      <c r="P43" s="1512"/>
      <c r="Q43" s="1508"/>
      <c r="R43" s="999"/>
      <c r="S43" s="1464"/>
      <c r="T43" s="999"/>
      <c r="U43" s="1464"/>
      <c r="V43" s="999"/>
      <c r="W43" s="1464"/>
      <c r="X43" s="1277"/>
      <c r="Y43" s="1464"/>
      <c r="Z43" s="1464"/>
      <c r="AA43" s="1505"/>
      <c r="AB43" s="295">
        <v>6</v>
      </c>
      <c r="AC43" s="293" t="s">
        <v>2597</v>
      </c>
      <c r="AD43" s="293">
        <v>3</v>
      </c>
      <c r="AE43" s="293" t="s">
        <v>2598</v>
      </c>
      <c r="AF43" s="99" t="str">
        <f t="shared" si="14"/>
        <v>Probabilidad</v>
      </c>
      <c r="AG43" s="242" t="s">
        <v>216</v>
      </c>
      <c r="AH43" s="294">
        <f t="shared" si="15"/>
        <v>0.25</v>
      </c>
      <c r="AI43" s="242" t="s">
        <v>217</v>
      </c>
      <c r="AJ43" s="294">
        <f t="shared" si="16"/>
        <v>0.15</v>
      </c>
      <c r="AK43" s="296">
        <f t="shared" si="17"/>
        <v>0.4</v>
      </c>
      <c r="AL43" s="297">
        <f>IFERROR(IF(AND(AF42="Probabilidad",AF43="Probabilidad"),(AL42-(+AL42*AK43)),IF(AND(AF42="Impacto",AF43="Probabilidad"),(AL41-(+AL41*AK43)),IF(AF43="Impacto",AL42,""))),"")</f>
        <v>4.6655999999999996E-2</v>
      </c>
      <c r="AM43" s="297">
        <f>IFERROR(IF(AND(AF42="Impacto",AF43="Impacto"),(AM42-(+AM42*AK43)),IF(AND(AF42="Probabilidad",AF43="Impacto"),(AM41-(+AM41*AK43)),IF(AF43="Probabilidad",AM42,""))),"")</f>
        <v>0.6</v>
      </c>
      <c r="AN43" s="389" t="s">
        <v>218</v>
      </c>
      <c r="AO43" s="127" t="s">
        <v>296</v>
      </c>
      <c r="AP43" s="127" t="s">
        <v>243</v>
      </c>
      <c r="AQ43" s="127" t="s">
        <v>221</v>
      </c>
      <c r="AR43" s="837"/>
      <c r="AS43" s="907"/>
      <c r="AT43" s="907"/>
      <c r="AU43" s="936"/>
      <c r="AV43" s="907"/>
      <c r="AW43" s="907"/>
      <c r="AX43" s="936"/>
      <c r="AY43" s="936"/>
      <c r="AZ43" s="936"/>
      <c r="BA43" s="866"/>
      <c r="BB43" s="212"/>
      <c r="BC43" s="212"/>
      <c r="BD43" s="341" t="str">
        <f t="shared" si="18"/>
        <v/>
      </c>
      <c r="BE43" s="293"/>
      <c r="BF43" s="293"/>
      <c r="BG43" s="293"/>
      <c r="BH43" s="293"/>
      <c r="BI43" s="212"/>
      <c r="BJ43" s="212"/>
      <c r="BK43" s="212"/>
      <c r="BL43" s="212"/>
      <c r="BM43" s="299"/>
      <c r="BN43" s="299"/>
      <c r="BO43" s="299"/>
      <c r="BP43" s="299"/>
      <c r="BQ43" s="300" t="str">
        <f t="shared" si="12"/>
        <v/>
      </c>
      <c r="BR43" s="301" t="str">
        <f t="shared" si="13"/>
        <v/>
      </c>
      <c r="BS43" s="1518"/>
      <c r="BT43" s="906"/>
      <c r="BU43" s="906"/>
      <c r="BV43" s="1037"/>
    </row>
    <row r="44" spans="1:74" ht="145.5" x14ac:dyDescent="0.25">
      <c r="A44" s="1348"/>
      <c r="B44" s="1276"/>
      <c r="C44" s="1353"/>
      <c r="D44" s="1240" t="s">
        <v>2524</v>
      </c>
      <c r="E44" s="1241" t="s">
        <v>646</v>
      </c>
      <c r="F44" s="1242">
        <v>2</v>
      </c>
      <c r="G44" s="1519" t="s">
        <v>694</v>
      </c>
      <c r="H44" s="1028"/>
      <c r="I44" s="1030"/>
      <c r="J44" s="1184" t="s">
        <v>2599</v>
      </c>
      <c r="K44" s="1245" t="s">
        <v>324</v>
      </c>
      <c r="L44" s="1246" t="s">
        <v>325</v>
      </c>
      <c r="M44" s="1226" t="s">
        <v>2600</v>
      </c>
      <c r="N44" s="1246"/>
      <c r="O44" s="1246"/>
      <c r="P44" s="1243" t="s">
        <v>232</v>
      </c>
      <c r="Q44" s="1248"/>
      <c r="R44" s="1030" t="s">
        <v>353</v>
      </c>
      <c r="S44" s="1520">
        <f>IF(R44="Muy Alta",100%,IF(R44="Alta",80%,IF(R44="Media",60%,IF(R44="Baja",40%,IF(R44="Muy Baja",20%,"")))))</f>
        <v>0.8</v>
      </c>
      <c r="T44" s="1030"/>
      <c r="U44" s="1520" t="str">
        <f>IF(T44="Catastrófico",100%,IF(T44="Mayor",80%,IF(T44="Moderado",60%,IF(T44="Menor",40%,IF(T44="Leve",20%,"")))))</f>
        <v/>
      </c>
      <c r="V44" s="1030" t="s">
        <v>213</v>
      </c>
      <c r="W44" s="1520">
        <f>IF(V44="Catastrófico",100%,IF(V44="Mayor",80%,IF(V44="Moderado",60%,IF(V44="Menor",40%,IF(V44="Leve",20%,"")))))</f>
        <v>0.6</v>
      </c>
      <c r="X44" s="1522" t="str">
        <f>IF(Y44=100%,"Catastrófico",IF(Y44=80%,"Mayor",IF(Y44=60%,"Moderado",IF(Y44=40%,"Menor",IF(Y44=20%,"Leve","")))))</f>
        <v>Moderado</v>
      </c>
      <c r="Y44" s="1520">
        <f>IF(AND(U44="",W44=""),"",MAX(U44,W44))</f>
        <v>0.6</v>
      </c>
      <c r="Z44" s="1520" t="str">
        <f>CONCATENATE(R44,X44)</f>
        <v>AltaModerado</v>
      </c>
      <c r="AA44" s="1524" t="str">
        <f>IF(Z44="Muy AltaLeve","Alto",IF(Z44="Muy AltaMenor","Alto",IF(Z44="Muy AltaModerado","Alto",IF(Z44="Muy AltaMayor","Alto",IF(Z44="Muy AltaCatastrófico","Extremo",IF(Z44="AltaLeve","Moderado",IF(Z44="AltaMenor","Moderado",IF(Z44="AltaModerado","Alto",IF(Z44="AltaMayor","Alto",IF(Z44="AltaCatastrófico","Extremo",IF(Z44="MediaLeve","Moderado",IF(Z44="MediaMenor","Moderado",IF(Z44="MediaModerado","Moderado",IF(Z44="MediaMayor","Alto",IF(Z44="MediaCatastrófico","Extremo",IF(Z44="BajaLeve","Bajo",IF(Z44="BajaMenor","Moderado",IF(Z44="BajaModerado","Moderado",IF(Z44="BajaMayor","Alto",IF(Z44="BajaCatastrófico","Extremo",IF(Z44="Muy BajaLeve","Bajo",IF(Z44="Muy BajaMenor","Bajo",IF(Z44="Muy BajaModerado","Moderado",IF(Z44="Muy BajaMayor","Alto",IF(Z44="Muy BajaCatastrófico","Extremo","")))))))))))))))))))))))))</f>
        <v>Alto</v>
      </c>
      <c r="AB44" s="245">
        <v>1</v>
      </c>
      <c r="AC44" s="243" t="s">
        <v>2601</v>
      </c>
      <c r="AD44" s="243">
        <v>2</v>
      </c>
      <c r="AE44" s="243" t="s">
        <v>2602</v>
      </c>
      <c r="AF44" s="246" t="str">
        <f t="shared" si="14"/>
        <v>Probabilidad</v>
      </c>
      <c r="AG44" s="247" t="s">
        <v>216</v>
      </c>
      <c r="AH44" s="244">
        <f t="shared" si="15"/>
        <v>0.25</v>
      </c>
      <c r="AI44" s="247" t="s">
        <v>217</v>
      </c>
      <c r="AJ44" s="244">
        <f t="shared" si="16"/>
        <v>0.15</v>
      </c>
      <c r="AK44" s="248">
        <f t="shared" si="17"/>
        <v>0.4</v>
      </c>
      <c r="AL44" s="249">
        <f>IFERROR(IF(AF44="Probabilidad",(S44-(+S44*AK44)),IF(AF44="Impacto",S44,"")),"")</f>
        <v>0.48</v>
      </c>
      <c r="AM44" s="249">
        <f>IFERROR(IF(AF44="Impacto",(Y44-(+Y44*AK44)),IF(AF44="Probabilidad",Y44,"")),"")</f>
        <v>0.6</v>
      </c>
      <c r="AN44" s="250" t="s">
        <v>218</v>
      </c>
      <c r="AO44" s="250" t="s">
        <v>296</v>
      </c>
      <c r="AP44" s="250" t="s">
        <v>243</v>
      </c>
      <c r="AQ44" s="250" t="s">
        <v>221</v>
      </c>
      <c r="AR44" s="952" t="s">
        <v>2583</v>
      </c>
      <c r="AS44" s="989">
        <f>S44</f>
        <v>0.8</v>
      </c>
      <c r="AT44" s="989">
        <f>IF(AL44="","",MIN(AL44:AL49))</f>
        <v>3.7324799999999991E-2</v>
      </c>
      <c r="AU44" s="972" t="str">
        <f>IFERROR(IF(AT44="","",IF(AT44&lt;=0.2,"Muy Baja",IF(AT44&lt;=0.4,"Baja",IF(AT44&lt;=0.6,"Media",IF(AT44&lt;=0.8,"Alta","Muy Alta"))))),"")</f>
        <v>Muy Baja</v>
      </c>
      <c r="AV44" s="989">
        <f>Y44</f>
        <v>0.6</v>
      </c>
      <c r="AW44" s="989">
        <f>IF(AM44="","",MIN(AM44:AM49))</f>
        <v>0.6</v>
      </c>
      <c r="AX44" s="972" t="str">
        <f>IFERROR(IF(AW44="","",IF(AW44&lt;=0.2,"Leve",IF(AW44&lt;=0.4,"Menor",IF(AW44&lt;=0.6,"Moderado",IF(AW44&lt;=0.8,"Mayor","Catastrófico"))))),"")</f>
        <v>Moderado</v>
      </c>
      <c r="AY44" s="972" t="str">
        <f>AA44</f>
        <v>Alto</v>
      </c>
      <c r="AZ44" s="972" t="str">
        <f>IFERROR(IF(OR(AND(AU44="Muy Baja",AX44="Leve"),AND(AU44="Muy Baja",AX44="Menor"),AND(AU44="Baja",AX44="Leve")),"Bajo",IF(OR(AND(AU44="Muy baja",AX44="Moderado"),AND(AU44="Baja",AX44="Menor"),AND(AU44="Baja",AX44="Moderado"),AND(AU44="Media",AX44="Leve"),AND(AU44="Media",AX44="Menor"),AND(AU44="Media",AX44="Moderado"),AND(AU44="Alta",AX44="Leve"),AND(AU44="Alta",AX44="Menor")),"Moderado",IF(OR(AND(AU44="Muy Baja",AX44="Mayor"),AND(AU44="Baja",AX44="Mayor"),AND(AU44="Media",AX44="Mayor"),AND(AU44="Alta",AX44="Moderado"),AND(AU44="Alta",AX44="Mayor"),AND(AU44="Muy Alta",AX44="Leve"),AND(AU44="Muy Alta",AX44="Menor"),AND(AU44="Muy Alta",AX44="Moderado"),AND(AU44="Muy Alta",AX44="Mayor")),"Alto",IF(OR(AND(AU44="Muy Baja",AX44="Catastrófico"),AND(AU44="Baja",AX44="Catastrófico"),AND(AU44="Media",AX44="Catastrófico"),AND(AU44="Alta",AX44="Catastrófico"),AND(AU44="Muy Alta",AX44="Catastrófico")),"Extremo","")))),"")</f>
        <v>Moderado</v>
      </c>
      <c r="BA44" s="973" t="s">
        <v>223</v>
      </c>
      <c r="BB44" s="419" t="s">
        <v>701</v>
      </c>
      <c r="BC44" s="593" t="s">
        <v>501</v>
      </c>
      <c r="BD44" s="606">
        <f t="shared" si="18"/>
        <v>12</v>
      </c>
      <c r="BE44" s="607">
        <v>3</v>
      </c>
      <c r="BF44" s="608">
        <v>3</v>
      </c>
      <c r="BG44" s="608">
        <v>3</v>
      </c>
      <c r="BH44" s="608">
        <v>3</v>
      </c>
      <c r="BI44" s="419" t="s">
        <v>672</v>
      </c>
      <c r="BJ44" s="419" t="s">
        <v>702</v>
      </c>
      <c r="BK44" s="251" t="s">
        <v>687</v>
      </c>
      <c r="BL44" s="251" t="s">
        <v>2603</v>
      </c>
      <c r="BM44" s="254">
        <v>3</v>
      </c>
      <c r="BN44" s="254"/>
      <c r="BO44" s="254"/>
      <c r="BP44" s="254"/>
      <c r="BQ44" s="255">
        <f t="shared" si="12"/>
        <v>3</v>
      </c>
      <c r="BR44" s="256">
        <f t="shared" si="13"/>
        <v>0.25</v>
      </c>
      <c r="BS44" s="951" t="s">
        <v>232</v>
      </c>
      <c r="BT44" s="984" t="s">
        <v>305</v>
      </c>
      <c r="BU44" s="984" t="s">
        <v>232</v>
      </c>
      <c r="BV44" s="1035" t="s">
        <v>232</v>
      </c>
    </row>
    <row r="45" spans="1:74" ht="145.5" x14ac:dyDescent="0.25">
      <c r="A45" s="1348"/>
      <c r="B45" s="1276"/>
      <c r="C45" s="1353"/>
      <c r="D45" s="1171"/>
      <c r="E45" s="1173"/>
      <c r="F45" s="1176"/>
      <c r="G45" s="1193"/>
      <c r="H45" s="1029"/>
      <c r="I45" s="928"/>
      <c r="J45" s="1185"/>
      <c r="K45" s="1187"/>
      <c r="L45" s="1179"/>
      <c r="M45" s="1227"/>
      <c r="N45" s="1179"/>
      <c r="O45" s="1179"/>
      <c r="P45" s="1232"/>
      <c r="Q45" s="1235"/>
      <c r="R45" s="928"/>
      <c r="S45" s="1463"/>
      <c r="T45" s="928"/>
      <c r="U45" s="1463"/>
      <c r="V45" s="928"/>
      <c r="W45" s="1463"/>
      <c r="X45" s="1276"/>
      <c r="Y45" s="1463"/>
      <c r="Z45" s="1463"/>
      <c r="AA45" s="1504"/>
      <c r="AB45" s="152">
        <v>2</v>
      </c>
      <c r="AC45" s="151" t="s">
        <v>2604</v>
      </c>
      <c r="AD45" s="151">
        <v>2</v>
      </c>
      <c r="AE45" s="151" t="s">
        <v>2605</v>
      </c>
      <c r="AF45" s="147" t="str">
        <f t="shared" si="14"/>
        <v>Probabilidad</v>
      </c>
      <c r="AG45" s="153" t="s">
        <v>216</v>
      </c>
      <c r="AH45" s="148">
        <f t="shared" si="15"/>
        <v>0.25</v>
      </c>
      <c r="AI45" s="153" t="s">
        <v>217</v>
      </c>
      <c r="AJ45" s="148">
        <f t="shared" si="16"/>
        <v>0.15</v>
      </c>
      <c r="AK45" s="149">
        <f t="shared" si="17"/>
        <v>0.4</v>
      </c>
      <c r="AL45" s="154">
        <f>IFERROR(IF(AND(AF44="Probabilidad",AF45="Probabilidad"),(AL44-(+AL44*AK45)),IF(AF45="Probabilidad",(S44-(+S44*AK45)),IF(AF45="Impacto",AL44,""))),"")</f>
        <v>0.28799999999999998</v>
      </c>
      <c r="AM45" s="154">
        <f>IFERROR(IF(AND(AF44="Impacto",AF45="Impacto"),(AM44-(+AM44*AK45)),IF(AF45="Impacto",(Y44-(Y44*AK45)),IF(AF45="Probabilidad",AM44,""))),"")</f>
        <v>0.6</v>
      </c>
      <c r="AN45" s="155" t="s">
        <v>218</v>
      </c>
      <c r="AO45" s="155" t="s">
        <v>296</v>
      </c>
      <c r="AP45" s="155" t="s">
        <v>243</v>
      </c>
      <c r="AQ45" s="155" t="s">
        <v>221</v>
      </c>
      <c r="AR45" s="837"/>
      <c r="AS45" s="855"/>
      <c r="AT45" s="855"/>
      <c r="AU45" s="852"/>
      <c r="AV45" s="855"/>
      <c r="AW45" s="855"/>
      <c r="AX45" s="852"/>
      <c r="AY45" s="852"/>
      <c r="AZ45" s="852"/>
      <c r="BA45" s="798"/>
      <c r="BB45" s="589" t="s">
        <v>707</v>
      </c>
      <c r="BC45" s="589" t="s">
        <v>501</v>
      </c>
      <c r="BD45" s="566">
        <f t="shared" si="18"/>
        <v>12</v>
      </c>
      <c r="BE45" s="225">
        <v>3</v>
      </c>
      <c r="BF45" s="225">
        <v>3</v>
      </c>
      <c r="BG45" s="225">
        <v>3</v>
      </c>
      <c r="BH45" s="225">
        <v>3</v>
      </c>
      <c r="BI45" s="590" t="s">
        <v>672</v>
      </c>
      <c r="BJ45" s="591" t="s">
        <v>708</v>
      </c>
      <c r="BK45" s="131" t="s">
        <v>709</v>
      </c>
      <c r="BL45" s="131" t="s">
        <v>2606</v>
      </c>
      <c r="BM45" s="157">
        <v>3</v>
      </c>
      <c r="BN45" s="157"/>
      <c r="BO45" s="157"/>
      <c r="BP45" s="157"/>
      <c r="BQ45" s="158">
        <f t="shared" si="12"/>
        <v>3</v>
      </c>
      <c r="BR45" s="159">
        <f t="shared" si="13"/>
        <v>0.25</v>
      </c>
      <c r="BS45" s="819"/>
      <c r="BT45" s="804"/>
      <c r="BU45" s="804"/>
      <c r="BV45" s="1036"/>
    </row>
    <row r="46" spans="1:74" ht="96" customHeight="1" x14ac:dyDescent="0.25">
      <c r="A46" s="1348"/>
      <c r="B46" s="1276"/>
      <c r="C46" s="1353"/>
      <c r="D46" s="1171"/>
      <c r="E46" s="1173"/>
      <c r="F46" s="1176"/>
      <c r="G46" s="1193"/>
      <c r="H46" s="1029"/>
      <c r="I46" s="928"/>
      <c r="J46" s="1185"/>
      <c r="K46" s="1187"/>
      <c r="L46" s="1179"/>
      <c r="M46" s="1227"/>
      <c r="N46" s="1179"/>
      <c r="O46" s="1179"/>
      <c r="P46" s="1232"/>
      <c r="Q46" s="1235"/>
      <c r="R46" s="928"/>
      <c r="S46" s="1463"/>
      <c r="T46" s="928"/>
      <c r="U46" s="1463"/>
      <c r="V46" s="928"/>
      <c r="W46" s="1463"/>
      <c r="X46" s="1276"/>
      <c r="Y46" s="1463"/>
      <c r="Z46" s="1463"/>
      <c r="AA46" s="1504"/>
      <c r="AB46" s="152">
        <v>3</v>
      </c>
      <c r="AC46" s="151" t="s">
        <v>2607</v>
      </c>
      <c r="AD46" s="151">
        <v>2</v>
      </c>
      <c r="AE46" s="151" t="s">
        <v>2608</v>
      </c>
      <c r="AF46" s="147" t="str">
        <f t="shared" si="14"/>
        <v>Probabilidad</v>
      </c>
      <c r="AG46" s="153" t="s">
        <v>216</v>
      </c>
      <c r="AH46" s="148">
        <f t="shared" si="15"/>
        <v>0.25</v>
      </c>
      <c r="AI46" s="153" t="s">
        <v>217</v>
      </c>
      <c r="AJ46" s="148">
        <f t="shared" si="16"/>
        <v>0.15</v>
      </c>
      <c r="AK46" s="149">
        <f t="shared" si="17"/>
        <v>0.4</v>
      </c>
      <c r="AL46" s="154">
        <f>IFERROR(IF(AND(AF45="Probabilidad",AF46="Probabilidad"),(AL45-(+AL45*AK46)),IF(AND(AF45="Impacto",AF46="Probabilidad"),(AL44-(+AL44*AK46)),IF(AF46="Impacto",AL45,""))),"")</f>
        <v>0.17279999999999998</v>
      </c>
      <c r="AM46" s="154">
        <f>IFERROR(IF(AND(AF45="Impacto",AF46="Impacto"),(AM45-(+AM45*AK46)),IF(AND(AF45="Probabilidad",AF46="Impacto"),(AM44-(+AM44*AK46)),IF(AF46="Probabilidad",AM45,""))),"")</f>
        <v>0.6</v>
      </c>
      <c r="AN46" s="155" t="s">
        <v>218</v>
      </c>
      <c r="AO46" s="155" t="s">
        <v>296</v>
      </c>
      <c r="AP46" s="155" t="s">
        <v>243</v>
      </c>
      <c r="AQ46" s="155" t="s">
        <v>221</v>
      </c>
      <c r="AR46" s="837"/>
      <c r="AS46" s="855"/>
      <c r="AT46" s="855"/>
      <c r="AU46" s="852"/>
      <c r="AV46" s="855"/>
      <c r="AW46" s="855"/>
      <c r="AX46" s="852"/>
      <c r="AY46" s="852"/>
      <c r="AZ46" s="852"/>
      <c r="BA46" s="798"/>
      <c r="BB46" s="131"/>
      <c r="BC46" s="131"/>
      <c r="BD46" s="175" t="str">
        <f t="shared" si="18"/>
        <v/>
      </c>
      <c r="BE46" s="151"/>
      <c r="BF46" s="151"/>
      <c r="BG46" s="151"/>
      <c r="BH46" s="151"/>
      <c r="BI46" s="131"/>
      <c r="BJ46" s="131"/>
      <c r="BK46" s="131"/>
      <c r="BL46" s="131"/>
      <c r="BM46" s="157"/>
      <c r="BN46" s="157"/>
      <c r="BO46" s="157"/>
      <c r="BP46" s="157"/>
      <c r="BQ46" s="158" t="str">
        <f t="shared" si="12"/>
        <v/>
      </c>
      <c r="BR46" s="159" t="str">
        <f t="shared" si="13"/>
        <v/>
      </c>
      <c r="BS46" s="819"/>
      <c r="BT46" s="804"/>
      <c r="BU46" s="804"/>
      <c r="BV46" s="1036"/>
    </row>
    <row r="47" spans="1:74" ht="96" customHeight="1" x14ac:dyDescent="0.25">
      <c r="A47" s="1348"/>
      <c r="B47" s="1276"/>
      <c r="C47" s="1353"/>
      <c r="D47" s="1171"/>
      <c r="E47" s="1173"/>
      <c r="F47" s="1176"/>
      <c r="G47" s="1193"/>
      <c r="H47" s="1029"/>
      <c r="I47" s="928"/>
      <c r="J47" s="1185"/>
      <c r="K47" s="1187"/>
      <c r="L47" s="1179"/>
      <c r="M47" s="1227"/>
      <c r="N47" s="1179"/>
      <c r="O47" s="1179"/>
      <c r="P47" s="1232"/>
      <c r="Q47" s="1235"/>
      <c r="R47" s="928"/>
      <c r="S47" s="1463"/>
      <c r="T47" s="928"/>
      <c r="U47" s="1463"/>
      <c r="V47" s="928"/>
      <c r="W47" s="1463"/>
      <c r="X47" s="1276"/>
      <c r="Y47" s="1463"/>
      <c r="Z47" s="1463"/>
      <c r="AA47" s="1504"/>
      <c r="AB47" s="152">
        <v>4</v>
      </c>
      <c r="AC47" s="151" t="s">
        <v>2609</v>
      </c>
      <c r="AD47" s="151">
        <v>2</v>
      </c>
      <c r="AE47" s="151" t="s">
        <v>2610</v>
      </c>
      <c r="AF47" s="147" t="str">
        <f t="shared" si="14"/>
        <v>Probabilidad</v>
      </c>
      <c r="AG47" s="153" t="s">
        <v>216</v>
      </c>
      <c r="AH47" s="148">
        <f t="shared" si="15"/>
        <v>0.25</v>
      </c>
      <c r="AI47" s="153" t="s">
        <v>217</v>
      </c>
      <c r="AJ47" s="148">
        <f t="shared" si="16"/>
        <v>0.15</v>
      </c>
      <c r="AK47" s="149">
        <f t="shared" si="17"/>
        <v>0.4</v>
      </c>
      <c r="AL47" s="154">
        <f>IFERROR(IF(AND(AF46="Probabilidad",AF47="Probabilidad"),(AL46-(+AL46*AK47)),IF(AND(AF46="Impacto",AF47="Probabilidad"),(AL45-(+AL45*AK47)),IF(AF47="Impacto",AL46,""))),"")</f>
        <v>0.10367999999999998</v>
      </c>
      <c r="AM47" s="174">
        <f>IFERROR(IF(AND(AF46="Impacto",AF47="Impacto"),(AM46-(+AM46*AK47)),IF(AND(AF46="Probabilidad",AF47="Impacto"),(AM45-(+AM45*AK47)),IF(AF47="Probabilidad",AM46,""))),"")</f>
        <v>0.6</v>
      </c>
      <c r="AN47" s="155" t="s">
        <v>218</v>
      </c>
      <c r="AO47" s="155" t="s">
        <v>296</v>
      </c>
      <c r="AP47" s="155" t="s">
        <v>243</v>
      </c>
      <c r="AQ47" s="155" t="s">
        <v>221</v>
      </c>
      <c r="AR47" s="837"/>
      <c r="AS47" s="855"/>
      <c r="AT47" s="855"/>
      <c r="AU47" s="852"/>
      <c r="AV47" s="855"/>
      <c r="AW47" s="855"/>
      <c r="AX47" s="852"/>
      <c r="AY47" s="852"/>
      <c r="AZ47" s="852"/>
      <c r="BA47" s="798"/>
      <c r="BB47" s="131"/>
      <c r="BC47" s="131"/>
      <c r="BD47" s="175" t="str">
        <f t="shared" si="18"/>
        <v/>
      </c>
      <c r="BE47" s="151"/>
      <c r="BF47" s="151"/>
      <c r="BG47" s="151"/>
      <c r="BH47" s="151"/>
      <c r="BI47" s="131"/>
      <c r="BJ47" s="131"/>
      <c r="BK47" s="131"/>
      <c r="BL47" s="131"/>
      <c r="BM47" s="157"/>
      <c r="BN47" s="157"/>
      <c r="BO47" s="157"/>
      <c r="BP47" s="157"/>
      <c r="BQ47" s="158" t="str">
        <f t="shared" si="12"/>
        <v/>
      </c>
      <c r="BR47" s="159" t="str">
        <f t="shared" si="13"/>
        <v/>
      </c>
      <c r="BS47" s="819"/>
      <c r="BT47" s="804"/>
      <c r="BU47" s="804"/>
      <c r="BV47" s="1036"/>
    </row>
    <row r="48" spans="1:74" ht="96" customHeight="1" x14ac:dyDescent="0.25">
      <c r="A48" s="1348"/>
      <c r="B48" s="1276"/>
      <c r="C48" s="1353"/>
      <c r="D48" s="1171"/>
      <c r="E48" s="1173"/>
      <c r="F48" s="1176"/>
      <c r="G48" s="1193"/>
      <c r="H48" s="1029"/>
      <c r="I48" s="928"/>
      <c r="J48" s="1185"/>
      <c r="K48" s="1187"/>
      <c r="L48" s="1179"/>
      <c r="M48" s="1227"/>
      <c r="N48" s="1179"/>
      <c r="O48" s="1179"/>
      <c r="P48" s="1232"/>
      <c r="Q48" s="1235"/>
      <c r="R48" s="928"/>
      <c r="S48" s="1463"/>
      <c r="T48" s="928"/>
      <c r="U48" s="1463"/>
      <c r="V48" s="928"/>
      <c r="W48" s="1463"/>
      <c r="X48" s="1276"/>
      <c r="Y48" s="1463"/>
      <c r="Z48" s="1463"/>
      <c r="AA48" s="1504"/>
      <c r="AB48" s="152">
        <v>5</v>
      </c>
      <c r="AC48" s="151" t="s">
        <v>2611</v>
      </c>
      <c r="AD48" s="151">
        <v>2</v>
      </c>
      <c r="AE48" s="151" t="s">
        <v>2612</v>
      </c>
      <c r="AF48" s="147" t="str">
        <f t="shared" si="14"/>
        <v>Probabilidad</v>
      </c>
      <c r="AG48" s="153" t="s">
        <v>216</v>
      </c>
      <c r="AH48" s="148">
        <f t="shared" si="15"/>
        <v>0.25</v>
      </c>
      <c r="AI48" s="153" t="s">
        <v>217</v>
      </c>
      <c r="AJ48" s="148">
        <f t="shared" si="16"/>
        <v>0.15</v>
      </c>
      <c r="AK48" s="149">
        <f t="shared" si="17"/>
        <v>0.4</v>
      </c>
      <c r="AL48" s="154">
        <f>IFERROR(IF(AND(AF47="Probabilidad",AF48="Probabilidad"),(AL47-(+AL47*AK48)),IF(AND(AF47="Impacto",AF48="Probabilidad"),(AL46-(+AL46*AK48)),IF(AF48="Impacto",AL47,""))),"")</f>
        <v>6.2207999999999986E-2</v>
      </c>
      <c r="AM48" s="154">
        <f>IFERROR(IF(AND(AF47="Impacto",AF48="Impacto"),(AM47-(+AM47*AK48)),IF(AND(AF47="Probabilidad",AF48="Impacto"),(AM46-(+AM46*AK48)),IF(AF48="Probabilidad",AM47,""))),"")</f>
        <v>0.6</v>
      </c>
      <c r="AN48" s="155" t="s">
        <v>218</v>
      </c>
      <c r="AO48" s="155" t="s">
        <v>296</v>
      </c>
      <c r="AP48" s="155" t="s">
        <v>243</v>
      </c>
      <c r="AQ48" s="155" t="s">
        <v>221</v>
      </c>
      <c r="AR48" s="837"/>
      <c r="AS48" s="855"/>
      <c r="AT48" s="855"/>
      <c r="AU48" s="852"/>
      <c r="AV48" s="855"/>
      <c r="AW48" s="855"/>
      <c r="AX48" s="852"/>
      <c r="AY48" s="852"/>
      <c r="AZ48" s="852"/>
      <c r="BA48" s="798"/>
      <c r="BB48" s="131"/>
      <c r="BC48" s="131"/>
      <c r="BD48" s="175" t="str">
        <f t="shared" si="18"/>
        <v/>
      </c>
      <c r="BE48" s="151"/>
      <c r="BF48" s="151"/>
      <c r="BG48" s="151"/>
      <c r="BH48" s="151"/>
      <c r="BI48" s="131"/>
      <c r="BJ48" s="131"/>
      <c r="BK48" s="131"/>
      <c r="BL48" s="131"/>
      <c r="BM48" s="157"/>
      <c r="BN48" s="157"/>
      <c r="BO48" s="157"/>
      <c r="BP48" s="157"/>
      <c r="BQ48" s="158" t="str">
        <f t="shared" si="12"/>
        <v/>
      </c>
      <c r="BR48" s="159" t="str">
        <f t="shared" si="13"/>
        <v/>
      </c>
      <c r="BS48" s="819"/>
      <c r="BT48" s="804"/>
      <c r="BU48" s="804"/>
      <c r="BV48" s="1036"/>
    </row>
    <row r="49" spans="1:74" ht="96" customHeight="1" x14ac:dyDescent="0.25">
      <c r="A49" s="1348"/>
      <c r="B49" s="1276"/>
      <c r="C49" s="1353"/>
      <c r="D49" s="1172"/>
      <c r="E49" s="1174"/>
      <c r="F49" s="1177"/>
      <c r="G49" s="1194"/>
      <c r="H49" s="1181"/>
      <c r="I49" s="1183"/>
      <c r="J49" s="1186"/>
      <c r="K49" s="1188"/>
      <c r="L49" s="1180"/>
      <c r="M49" s="1228"/>
      <c r="N49" s="1180"/>
      <c r="O49" s="1180"/>
      <c r="P49" s="1233"/>
      <c r="Q49" s="1236"/>
      <c r="R49" s="1183"/>
      <c r="S49" s="1521"/>
      <c r="T49" s="1183"/>
      <c r="U49" s="1521"/>
      <c r="V49" s="1183"/>
      <c r="W49" s="1521"/>
      <c r="X49" s="1523"/>
      <c r="Y49" s="1521"/>
      <c r="Z49" s="1521"/>
      <c r="AA49" s="1525"/>
      <c r="AB49" s="259">
        <v>6</v>
      </c>
      <c r="AC49" s="257" t="s">
        <v>2613</v>
      </c>
      <c r="AD49" s="257">
        <v>2</v>
      </c>
      <c r="AE49" s="257" t="s">
        <v>2614</v>
      </c>
      <c r="AF49" s="260" t="str">
        <f t="shared" si="14"/>
        <v>Probabilidad</v>
      </c>
      <c r="AG49" s="261" t="s">
        <v>216</v>
      </c>
      <c r="AH49" s="258">
        <f t="shared" si="15"/>
        <v>0.25</v>
      </c>
      <c r="AI49" s="261" t="s">
        <v>217</v>
      </c>
      <c r="AJ49" s="258">
        <f t="shared" si="16"/>
        <v>0.15</v>
      </c>
      <c r="AK49" s="262">
        <f t="shared" si="17"/>
        <v>0.4</v>
      </c>
      <c r="AL49" s="263">
        <f>IFERROR(IF(AND(AF48="Probabilidad",AF49="Probabilidad"),(AL48-(+AL48*AK49)),IF(AND(AF48="Impacto",AF49="Probabilidad"),(AL47-(+AL47*AK49)),IF(AF49="Impacto",AL48,""))),"")</f>
        <v>3.7324799999999991E-2</v>
      </c>
      <c r="AM49" s="263">
        <f>IFERROR(IF(AND(AF48="Impacto",AF49="Impacto"),(AM48-(+AM48*AK49)),IF(AND(AF48="Probabilidad",AF49="Impacto"),(AM47-(+AM47*AK49)),IF(AF49="Probabilidad",AM48,""))),"")</f>
        <v>0.6</v>
      </c>
      <c r="AN49" s="609" t="s">
        <v>218</v>
      </c>
      <c r="AO49" s="264" t="s">
        <v>296</v>
      </c>
      <c r="AP49" s="264" t="s">
        <v>243</v>
      </c>
      <c r="AQ49" s="264" t="s">
        <v>221</v>
      </c>
      <c r="AR49" s="964"/>
      <c r="AS49" s="988"/>
      <c r="AT49" s="988"/>
      <c r="AU49" s="979"/>
      <c r="AV49" s="988"/>
      <c r="AW49" s="988"/>
      <c r="AX49" s="979"/>
      <c r="AY49" s="979"/>
      <c r="AZ49" s="979"/>
      <c r="BA49" s="965"/>
      <c r="BB49" s="265"/>
      <c r="BC49" s="265"/>
      <c r="BD49" s="266" t="str">
        <f t="shared" si="18"/>
        <v/>
      </c>
      <c r="BE49" s="257"/>
      <c r="BF49" s="257"/>
      <c r="BG49" s="257"/>
      <c r="BH49" s="257"/>
      <c r="BI49" s="265"/>
      <c r="BJ49" s="265"/>
      <c r="BK49" s="265"/>
      <c r="BL49" s="265"/>
      <c r="BM49" s="267"/>
      <c r="BN49" s="267"/>
      <c r="BO49" s="267"/>
      <c r="BP49" s="267"/>
      <c r="BQ49" s="268" t="str">
        <f t="shared" si="12"/>
        <v/>
      </c>
      <c r="BR49" s="269" t="str">
        <f t="shared" si="13"/>
        <v/>
      </c>
      <c r="BS49" s="1167"/>
      <c r="BT49" s="963"/>
      <c r="BU49" s="963"/>
      <c r="BV49" s="1051"/>
    </row>
    <row r="50" spans="1:74" ht="145.5" x14ac:dyDescent="0.25">
      <c r="A50" s="1348"/>
      <c r="B50" s="1276"/>
      <c r="C50" s="1353"/>
      <c r="D50" s="1170" t="s">
        <v>2524</v>
      </c>
      <c r="E50" s="1173" t="s">
        <v>646</v>
      </c>
      <c r="F50" s="1175">
        <v>3</v>
      </c>
      <c r="G50" s="1178" t="s">
        <v>715</v>
      </c>
      <c r="H50" s="1029"/>
      <c r="I50" s="1182"/>
      <c r="J50" s="1184" t="s">
        <v>2615</v>
      </c>
      <c r="K50" s="1187" t="s">
        <v>324</v>
      </c>
      <c r="L50" s="1178" t="s">
        <v>325</v>
      </c>
      <c r="M50" s="1226" t="s">
        <v>2600</v>
      </c>
      <c r="N50" s="1178"/>
      <c r="O50" s="1178"/>
      <c r="P50" s="1231" t="s">
        <v>232</v>
      </c>
      <c r="Q50" s="1234"/>
      <c r="R50" s="1055" t="s">
        <v>252</v>
      </c>
      <c r="S50" s="1072">
        <f>IF(R50="Muy Alta",100%,IF(R50="Alta",80%,IF(R50="Media",60%,IF(R50="Baja",40%,IF(R50="Muy Baja",20%,"")))))</f>
        <v>0.4</v>
      </c>
      <c r="T50" s="1055" t="s">
        <v>213</v>
      </c>
      <c r="U50" s="1072">
        <f>IF(T50="Catastrófico",100%,IF(T50="Mayor",80%,IF(T50="Moderado",60%,IF(T50="Menor",40%,IF(T50="Leve",20%,"")))))</f>
        <v>0.6</v>
      </c>
      <c r="V50" s="1055" t="s">
        <v>213</v>
      </c>
      <c r="W50" s="1072">
        <f>IF(V50="Catastrófico",100%,IF(V50="Mayor",80%,IF(V50="Moderado",60%,IF(V50="Menor",40%,IF(V50="Leve",20%,"")))))</f>
        <v>0.6</v>
      </c>
      <c r="X50" s="1073" t="str">
        <f>IF(Y50=100%,"Catastrófico",IF(Y50=80%,"Mayor",IF(Y50=60%,"Moderado",IF(Y50=40%,"Menor",IF(Y50=20%,"Leve","")))))</f>
        <v>Moderado</v>
      </c>
      <c r="Y50" s="1072">
        <f>IF(AND(U50="",W50=""),"",MAX(U50,W50))</f>
        <v>0.6</v>
      </c>
      <c r="Z50" s="1072" t="str">
        <f>CONCATENATE(R50,X50)</f>
        <v>BajaModerado</v>
      </c>
      <c r="AA50" s="1071" t="str">
        <f>IF(Z50="Muy AltaLeve","Alto",IF(Z50="Muy AltaMenor","Alto",IF(Z50="Muy AltaModerado","Alto",IF(Z50="Muy AltaMayor","Alto",IF(Z50="Muy AltaCatastrófico","Extremo",IF(Z50="AltaLeve","Moderado",IF(Z50="AltaMenor","Moderado",IF(Z50="AltaModerado","Alto",IF(Z50="AltaMayor","Alto",IF(Z50="AltaCatastrófico","Extremo",IF(Z50="MediaLeve","Moderado",IF(Z50="MediaMenor","Moderado",IF(Z50="MediaModerado","Moderado",IF(Z50="MediaMayor","Alto",IF(Z50="MediaCatastrófico","Extremo",IF(Z50="BajaLeve","Bajo",IF(Z50="BajaMenor","Moderado",IF(Z50="BajaModerado","Moderado",IF(Z50="BajaMayor","Alto",IF(Z50="BajaCatastrófico","Extremo",IF(Z50="Muy BajaLeve","Bajo",IF(Z50="Muy BajaMenor","Bajo",IF(Z50="Muy BajaModerado","Moderado",IF(Z50="Muy BajaMayor","Alto",IF(Z50="Muy BajaCatastrófico","Extremo","")))))))))))))))))))))))))</f>
        <v>Moderado</v>
      </c>
      <c r="AB50" s="232">
        <v>1</v>
      </c>
      <c r="AC50" s="29" t="s">
        <v>719</v>
      </c>
      <c r="AD50" s="29">
        <v>2</v>
      </c>
      <c r="AE50" s="29" t="s">
        <v>720</v>
      </c>
      <c r="AF50" s="234" t="str">
        <f t="shared" si="14"/>
        <v>Probabilidad</v>
      </c>
      <c r="AG50" s="235" t="s">
        <v>216</v>
      </c>
      <c r="AH50" s="231">
        <f t="shared" si="15"/>
        <v>0.25</v>
      </c>
      <c r="AI50" s="235" t="s">
        <v>217</v>
      </c>
      <c r="AJ50" s="231">
        <f t="shared" si="16"/>
        <v>0.15</v>
      </c>
      <c r="AK50" s="236">
        <f t="shared" si="17"/>
        <v>0.4</v>
      </c>
      <c r="AL50" s="237">
        <f>IFERROR(IF(AF50="Probabilidad",(S50-(+S50*AK50)),IF(AF50="Impacto",S50,"")),"")</f>
        <v>0.24</v>
      </c>
      <c r="AM50" s="237">
        <f>IFERROR(IF(AF50="Impacto",(Y50-(+Y50*AK50)),IF(AF50="Probabilidad",Y50,"")),"")</f>
        <v>0.6</v>
      </c>
      <c r="AN50" s="250" t="s">
        <v>218</v>
      </c>
      <c r="AO50" s="250" t="s">
        <v>296</v>
      </c>
      <c r="AP50" s="250" t="s">
        <v>243</v>
      </c>
      <c r="AQ50" s="250" t="s">
        <v>221</v>
      </c>
      <c r="AR50" s="952" t="s">
        <v>2583</v>
      </c>
      <c r="AS50" s="1070">
        <f>S50</f>
        <v>0.4</v>
      </c>
      <c r="AT50" s="1070">
        <f>IF(AL50="","",MIN(AL50:AL55))</f>
        <v>5.183999999999999E-2</v>
      </c>
      <c r="AU50" s="1071" t="str">
        <f>IFERROR(IF(AT50="","",IF(AT50&lt;=0.2,"Muy Baja",IF(AT50&lt;=0.4,"Baja",IF(AT50&lt;=0.6,"Media",IF(AT50&lt;=0.8,"Alta","Muy Alta"))))),"")</f>
        <v>Muy Baja</v>
      </c>
      <c r="AV50" s="1070">
        <f>Y50</f>
        <v>0.6</v>
      </c>
      <c r="AW50" s="1070">
        <f>IF(AM50="","",MIN(AM50:AM55))</f>
        <v>0.6</v>
      </c>
      <c r="AX50" s="1071" t="str">
        <f>IFERROR(IF(AW50="","",IF(AW50&lt;=0.2,"Leve",IF(AW50&lt;=0.4,"Menor",IF(AW50&lt;=0.6,"Moderado",IF(AW50&lt;=0.8,"Mayor","Catastrófico"))))),"")</f>
        <v>Moderado</v>
      </c>
      <c r="AY50" s="1071" t="str">
        <f>AA50</f>
        <v>Moderado</v>
      </c>
      <c r="AZ50" s="1071" t="str">
        <f>IFERROR(IF(OR(AND(AU50="Muy Baja",AX50="Leve"),AND(AU50="Muy Baja",AX50="Menor"),AND(AU50="Baja",AX50="Leve")),"Bajo",IF(OR(AND(AU50="Muy baja",AX50="Moderado"),AND(AU50="Baja",AX50="Menor"),AND(AU50="Baja",AX50="Moderado"),AND(AU50="Media",AX50="Leve"),AND(AU50="Media",AX50="Menor"),AND(AU50="Media",AX50="Moderado"),AND(AU50="Alta",AX50="Leve"),AND(AU50="Alta",AX50="Menor")),"Moderado",IF(OR(AND(AU50="Muy Baja",AX50="Mayor"),AND(AU50="Baja",AX50="Mayor"),AND(AU50="Media",AX50="Mayor"),AND(AU50="Alta",AX50="Moderado"),AND(AU50="Alta",AX50="Mayor"),AND(AU50="Muy Alta",AX50="Leve"),AND(AU50="Muy Alta",AX50="Menor"),AND(AU50="Muy Alta",AX50="Moderado"),AND(AU50="Muy Alta",AX50="Mayor")),"Alto",IF(OR(AND(AU50="Muy Baja",AX50="Catastrófico"),AND(AU50="Baja",AX50="Catastrófico"),AND(AU50="Media",AX50="Catastrófico"),AND(AU50="Alta",AX50="Catastrófico"),AND(AU50="Muy Alta",AX50="Catastrófico")),"Extremo","")))),"")</f>
        <v>Moderado</v>
      </c>
      <c r="BA50" s="1055" t="s">
        <v>223</v>
      </c>
      <c r="BB50" s="419" t="s">
        <v>722</v>
      </c>
      <c r="BC50" s="593" t="s">
        <v>501</v>
      </c>
      <c r="BD50" s="566">
        <f t="shared" si="18"/>
        <v>12</v>
      </c>
      <c r="BE50" s="29">
        <v>3</v>
      </c>
      <c r="BF50" s="29">
        <v>3</v>
      </c>
      <c r="BG50" s="29">
        <v>3</v>
      </c>
      <c r="BH50" s="29">
        <v>3</v>
      </c>
      <c r="BI50" s="590" t="s">
        <v>672</v>
      </c>
      <c r="BJ50" s="591" t="s">
        <v>723</v>
      </c>
      <c r="BK50" s="238" t="s">
        <v>687</v>
      </c>
      <c r="BL50" s="238" t="s">
        <v>2616</v>
      </c>
      <c r="BM50" s="239">
        <v>3</v>
      </c>
      <c r="BN50" s="239"/>
      <c r="BO50" s="239"/>
      <c r="BP50" s="239"/>
      <c r="BQ50" s="240">
        <f t="shared" si="12"/>
        <v>3</v>
      </c>
      <c r="BR50" s="241">
        <f t="shared" si="13"/>
        <v>0.25</v>
      </c>
      <c r="BS50" s="819" t="s">
        <v>232</v>
      </c>
      <c r="BT50" s="1053" t="s">
        <v>305</v>
      </c>
      <c r="BU50" s="1053" t="s">
        <v>232</v>
      </c>
      <c r="BV50" s="1068" t="s">
        <v>232</v>
      </c>
    </row>
    <row r="51" spans="1:74" ht="96" customHeight="1" x14ac:dyDescent="0.25">
      <c r="A51" s="1348"/>
      <c r="B51" s="1276"/>
      <c r="C51" s="1353"/>
      <c r="D51" s="1171"/>
      <c r="E51" s="1173"/>
      <c r="F51" s="1176"/>
      <c r="G51" s="1179"/>
      <c r="H51" s="1029"/>
      <c r="I51" s="928"/>
      <c r="J51" s="1185"/>
      <c r="K51" s="1187"/>
      <c r="L51" s="1179"/>
      <c r="M51" s="1227"/>
      <c r="N51" s="1179"/>
      <c r="O51" s="1179"/>
      <c r="P51" s="1232"/>
      <c r="Q51" s="1235"/>
      <c r="R51" s="798"/>
      <c r="S51" s="861"/>
      <c r="T51" s="798"/>
      <c r="U51" s="861"/>
      <c r="V51" s="798"/>
      <c r="W51" s="861"/>
      <c r="X51" s="864"/>
      <c r="Y51" s="861"/>
      <c r="Z51" s="861"/>
      <c r="AA51" s="852"/>
      <c r="AB51" s="152">
        <v>2</v>
      </c>
      <c r="AC51" s="151" t="s">
        <v>726</v>
      </c>
      <c r="AD51" s="151">
        <v>2</v>
      </c>
      <c r="AE51" s="151" t="s">
        <v>727</v>
      </c>
      <c r="AF51" s="147" t="str">
        <f t="shared" si="14"/>
        <v>Probabilidad</v>
      </c>
      <c r="AG51" s="153" t="s">
        <v>216</v>
      </c>
      <c r="AH51" s="148">
        <f t="shared" si="15"/>
        <v>0.25</v>
      </c>
      <c r="AI51" s="153" t="s">
        <v>217</v>
      </c>
      <c r="AJ51" s="148">
        <f t="shared" si="16"/>
        <v>0.15</v>
      </c>
      <c r="AK51" s="149">
        <f t="shared" si="17"/>
        <v>0.4</v>
      </c>
      <c r="AL51" s="154">
        <f>IFERROR(IF(AND(AF50="Probabilidad",AF51="Probabilidad"),(AL50-(+AL50*AK51)),IF(AF51="Probabilidad",(S50-(+S50*AK51)),IF(AF51="Impacto",AL50,""))),"")</f>
        <v>0.14399999999999999</v>
      </c>
      <c r="AM51" s="154">
        <f>IFERROR(IF(AND(AF50="Impacto",AF51="Impacto"),(AM50-(+AM50*AK51)),IF(AF51="Impacto",(Y50-(Y50*AK51)),IF(AF51="Probabilidad",AM50,""))),"")</f>
        <v>0.6</v>
      </c>
      <c r="AN51" s="155" t="s">
        <v>218</v>
      </c>
      <c r="AO51" s="155" t="s">
        <v>296</v>
      </c>
      <c r="AP51" s="155" t="s">
        <v>243</v>
      </c>
      <c r="AQ51" s="155" t="s">
        <v>221</v>
      </c>
      <c r="AR51" s="837"/>
      <c r="AS51" s="855"/>
      <c r="AT51" s="855"/>
      <c r="AU51" s="852"/>
      <c r="AV51" s="855"/>
      <c r="AW51" s="855"/>
      <c r="AX51" s="852"/>
      <c r="AY51" s="852"/>
      <c r="AZ51" s="852"/>
      <c r="BA51" s="798"/>
      <c r="BB51" s="131"/>
      <c r="BC51" s="131"/>
      <c r="BD51" s="175" t="str">
        <f t="shared" si="18"/>
        <v/>
      </c>
      <c r="BE51" s="151"/>
      <c r="BF51" s="151"/>
      <c r="BG51" s="151"/>
      <c r="BH51" s="151"/>
      <c r="BI51" s="131"/>
      <c r="BJ51" s="131"/>
      <c r="BK51" s="131"/>
      <c r="BL51" s="131"/>
      <c r="BM51" s="157"/>
      <c r="BN51" s="157"/>
      <c r="BO51" s="157"/>
      <c r="BP51" s="157"/>
      <c r="BQ51" s="158" t="str">
        <f t="shared" si="12"/>
        <v/>
      </c>
      <c r="BR51" s="159" t="str">
        <f t="shared" si="13"/>
        <v/>
      </c>
      <c r="BS51" s="819"/>
      <c r="BT51" s="804"/>
      <c r="BU51" s="804"/>
      <c r="BV51" s="1036"/>
    </row>
    <row r="52" spans="1:74" ht="96" customHeight="1" x14ac:dyDescent="0.25">
      <c r="A52" s="1348"/>
      <c r="B52" s="1276"/>
      <c r="C52" s="1353"/>
      <c r="D52" s="1171"/>
      <c r="E52" s="1173"/>
      <c r="F52" s="1176"/>
      <c r="G52" s="1179"/>
      <c r="H52" s="1029"/>
      <c r="I52" s="928"/>
      <c r="J52" s="1185"/>
      <c r="K52" s="1187"/>
      <c r="L52" s="1179"/>
      <c r="M52" s="1227"/>
      <c r="N52" s="1179"/>
      <c r="O52" s="1179"/>
      <c r="P52" s="1232"/>
      <c r="Q52" s="1235"/>
      <c r="R52" s="798"/>
      <c r="S52" s="861"/>
      <c r="T52" s="798"/>
      <c r="U52" s="861"/>
      <c r="V52" s="798"/>
      <c r="W52" s="861"/>
      <c r="X52" s="864"/>
      <c r="Y52" s="861"/>
      <c r="Z52" s="861"/>
      <c r="AA52" s="852"/>
      <c r="AB52" s="152">
        <v>3</v>
      </c>
      <c r="AC52" s="151" t="s">
        <v>732</v>
      </c>
      <c r="AD52" s="151">
        <v>2</v>
      </c>
      <c r="AE52" s="151" t="s">
        <v>733</v>
      </c>
      <c r="AF52" s="147" t="str">
        <f t="shared" si="14"/>
        <v>Probabilidad</v>
      </c>
      <c r="AG52" s="153" t="s">
        <v>216</v>
      </c>
      <c r="AH52" s="148">
        <f t="shared" si="15"/>
        <v>0.25</v>
      </c>
      <c r="AI52" s="153" t="s">
        <v>217</v>
      </c>
      <c r="AJ52" s="148">
        <f t="shared" si="16"/>
        <v>0.15</v>
      </c>
      <c r="AK52" s="149">
        <f t="shared" si="17"/>
        <v>0.4</v>
      </c>
      <c r="AL52" s="154">
        <f>IFERROR(IF(AND(AF51="Probabilidad",AF52="Probabilidad"),(AL51-(+AL51*AK52)),IF(AND(AF51="Impacto",AF52="Probabilidad"),(AL50-(+AL50*AK52)),IF(AF52="Impacto",AL51,""))),"")</f>
        <v>8.6399999999999991E-2</v>
      </c>
      <c r="AM52" s="154">
        <f>IFERROR(IF(AND(AF51="Impacto",AF52="Impacto"),(AM51-(+AM51*AK52)),IF(AND(AF51="Probabilidad",AF52="Impacto"),(AM50-(+AM50*AK52)),IF(AF52="Probabilidad",AM51,""))),"")</f>
        <v>0.6</v>
      </c>
      <c r="AN52" s="155" t="s">
        <v>218</v>
      </c>
      <c r="AO52" s="155" t="s">
        <v>296</v>
      </c>
      <c r="AP52" s="155" t="s">
        <v>243</v>
      </c>
      <c r="AQ52" s="155" t="s">
        <v>221</v>
      </c>
      <c r="AR52" s="837"/>
      <c r="AS52" s="855"/>
      <c r="AT52" s="855"/>
      <c r="AU52" s="852"/>
      <c r="AV52" s="855"/>
      <c r="AW52" s="855"/>
      <c r="AX52" s="852"/>
      <c r="AY52" s="852"/>
      <c r="AZ52" s="852"/>
      <c r="BA52" s="798"/>
      <c r="BB52" s="131"/>
      <c r="BC52" s="131"/>
      <c r="BD52" s="175" t="str">
        <f t="shared" si="18"/>
        <v/>
      </c>
      <c r="BE52" s="151"/>
      <c r="BF52" s="151"/>
      <c r="BG52" s="151"/>
      <c r="BH52" s="151"/>
      <c r="BI52" s="131"/>
      <c r="BJ52" s="131"/>
      <c r="BK52" s="131"/>
      <c r="BL52" s="131"/>
      <c r="BM52" s="157"/>
      <c r="BN52" s="157"/>
      <c r="BO52" s="157"/>
      <c r="BP52" s="157"/>
      <c r="BQ52" s="158" t="str">
        <f t="shared" si="12"/>
        <v/>
      </c>
      <c r="BR52" s="159" t="str">
        <f t="shared" si="13"/>
        <v/>
      </c>
      <c r="BS52" s="819"/>
      <c r="BT52" s="804"/>
      <c r="BU52" s="804"/>
      <c r="BV52" s="1036"/>
    </row>
    <row r="53" spans="1:74" ht="96" customHeight="1" x14ac:dyDescent="0.25">
      <c r="A53" s="1348"/>
      <c r="B53" s="1276"/>
      <c r="C53" s="1353"/>
      <c r="D53" s="1171"/>
      <c r="E53" s="1173"/>
      <c r="F53" s="1176"/>
      <c r="G53" s="1179"/>
      <c r="H53" s="1029"/>
      <c r="I53" s="928"/>
      <c r="J53" s="1185"/>
      <c r="K53" s="1187"/>
      <c r="L53" s="1179"/>
      <c r="M53" s="1227"/>
      <c r="N53" s="1179"/>
      <c r="O53" s="1179"/>
      <c r="P53" s="1232"/>
      <c r="Q53" s="1235"/>
      <c r="R53" s="798"/>
      <c r="S53" s="861"/>
      <c r="T53" s="798"/>
      <c r="U53" s="861"/>
      <c r="V53" s="798"/>
      <c r="W53" s="861"/>
      <c r="X53" s="864"/>
      <c r="Y53" s="861"/>
      <c r="Z53" s="861"/>
      <c r="AA53" s="852"/>
      <c r="AB53" s="152">
        <v>4</v>
      </c>
      <c r="AC53" s="151" t="s">
        <v>734</v>
      </c>
      <c r="AD53" s="151">
        <v>2</v>
      </c>
      <c r="AE53" s="151" t="s">
        <v>735</v>
      </c>
      <c r="AF53" s="147" t="str">
        <f t="shared" si="14"/>
        <v>Probabilidad</v>
      </c>
      <c r="AG53" s="153" t="s">
        <v>216</v>
      </c>
      <c r="AH53" s="148">
        <f t="shared" si="15"/>
        <v>0.25</v>
      </c>
      <c r="AI53" s="153" t="s">
        <v>217</v>
      </c>
      <c r="AJ53" s="148">
        <f t="shared" si="16"/>
        <v>0.15</v>
      </c>
      <c r="AK53" s="149">
        <f t="shared" si="17"/>
        <v>0.4</v>
      </c>
      <c r="AL53" s="154">
        <f>IFERROR(IF(AND(AF52="Probabilidad",AF53="Probabilidad"),(AL52-(+AL52*AK53)),IF(AND(AF52="Impacto",AF53="Probabilidad"),(AL51-(+AL51*AK53)),IF(AF53="Impacto",AL52,""))),"")</f>
        <v>5.183999999999999E-2</v>
      </c>
      <c r="AM53" s="154">
        <f>IFERROR(IF(AND(AF52="Impacto",AF53="Impacto"),(AM52-(+AM52*AK53)),IF(AND(AF52="Probabilidad",AF53="Impacto"),(AM51-(+AM51*AK53)),IF(AF53="Probabilidad",AM52,""))),"")</f>
        <v>0.6</v>
      </c>
      <c r="AN53" s="155" t="s">
        <v>218</v>
      </c>
      <c r="AO53" s="155" t="s">
        <v>296</v>
      </c>
      <c r="AP53" s="155" t="s">
        <v>243</v>
      </c>
      <c r="AQ53" s="155" t="s">
        <v>221</v>
      </c>
      <c r="AR53" s="837"/>
      <c r="AS53" s="855"/>
      <c r="AT53" s="855"/>
      <c r="AU53" s="852"/>
      <c r="AV53" s="855"/>
      <c r="AW53" s="855"/>
      <c r="AX53" s="852"/>
      <c r="AY53" s="852"/>
      <c r="AZ53" s="852"/>
      <c r="BA53" s="798"/>
      <c r="BB53" s="131"/>
      <c r="BC53" s="131"/>
      <c r="BD53" s="175" t="str">
        <f t="shared" si="18"/>
        <v/>
      </c>
      <c r="BE53" s="151"/>
      <c r="BF53" s="151"/>
      <c r="BG53" s="151"/>
      <c r="BH53" s="151"/>
      <c r="BI53" s="131"/>
      <c r="BJ53" s="131"/>
      <c r="BK53" s="131"/>
      <c r="BL53" s="131"/>
      <c r="BM53" s="157"/>
      <c r="BN53" s="157"/>
      <c r="BO53" s="157"/>
      <c r="BP53" s="157"/>
      <c r="BQ53" s="158" t="str">
        <f t="shared" si="12"/>
        <v/>
      </c>
      <c r="BR53" s="159" t="str">
        <f t="shared" si="13"/>
        <v/>
      </c>
      <c r="BS53" s="819"/>
      <c r="BT53" s="804"/>
      <c r="BU53" s="804"/>
      <c r="BV53" s="1036"/>
    </row>
    <row r="54" spans="1:74" ht="15.75" customHeight="1" x14ac:dyDescent="0.25">
      <c r="A54" s="1348"/>
      <c r="B54" s="1276"/>
      <c r="C54" s="1353"/>
      <c r="D54" s="1171"/>
      <c r="E54" s="1173"/>
      <c r="F54" s="1176"/>
      <c r="G54" s="1179"/>
      <c r="H54" s="1029"/>
      <c r="I54" s="928"/>
      <c r="J54" s="1185"/>
      <c r="K54" s="1187"/>
      <c r="L54" s="1179"/>
      <c r="M54" s="1227"/>
      <c r="N54" s="1179"/>
      <c r="O54" s="1179"/>
      <c r="P54" s="1232"/>
      <c r="Q54" s="1235"/>
      <c r="R54" s="798"/>
      <c r="S54" s="861"/>
      <c r="T54" s="798"/>
      <c r="U54" s="861"/>
      <c r="V54" s="798"/>
      <c r="W54" s="861"/>
      <c r="X54" s="864"/>
      <c r="Y54" s="861"/>
      <c r="Z54" s="861"/>
      <c r="AA54" s="852"/>
      <c r="AB54" s="152">
        <v>5</v>
      </c>
      <c r="AC54" s="151"/>
      <c r="AD54" s="151"/>
      <c r="AE54" s="151"/>
      <c r="AF54" s="147" t="str">
        <f t="shared" si="14"/>
        <v/>
      </c>
      <c r="AG54" s="153"/>
      <c r="AH54" s="148" t="str">
        <f t="shared" si="15"/>
        <v/>
      </c>
      <c r="AI54" s="153"/>
      <c r="AJ54" s="148" t="str">
        <f t="shared" si="16"/>
        <v/>
      </c>
      <c r="AK54" s="149" t="str">
        <f t="shared" si="17"/>
        <v/>
      </c>
      <c r="AL54" s="154" t="str">
        <f>IFERROR(IF(AND(AF53="Probabilidad",AF54="Probabilidad"),(AL53-(+AL53*AK54)),IF(AND(AF53="Impacto",AF54="Probabilidad"),(AL52-(+AL52*AK54)),IF(AF54="Impacto",AL53,""))),"")</f>
        <v/>
      </c>
      <c r="AM54" s="154" t="str">
        <f>IFERROR(IF(AND(AF53="Impacto",AF54="Impacto"),(AM53-(+AM53*AK54)),IF(AND(AF53="Probabilidad",AF54="Impacto"),(AM52-(+AM52*AK54)),IF(AF54="Probabilidad",AM53,""))),"")</f>
        <v/>
      </c>
      <c r="AN54" s="155"/>
      <c r="AO54" s="155"/>
      <c r="AP54" s="155"/>
      <c r="AQ54" s="155"/>
      <c r="AR54" s="837"/>
      <c r="AS54" s="855"/>
      <c r="AT54" s="855"/>
      <c r="AU54" s="852"/>
      <c r="AV54" s="855"/>
      <c r="AW54" s="855"/>
      <c r="AX54" s="852"/>
      <c r="AY54" s="852"/>
      <c r="AZ54" s="852"/>
      <c r="BA54" s="798"/>
      <c r="BB54" s="131"/>
      <c r="BC54" s="131"/>
      <c r="BD54" s="175" t="str">
        <f t="shared" si="18"/>
        <v/>
      </c>
      <c r="BE54" s="151"/>
      <c r="BF54" s="151"/>
      <c r="BG54" s="151"/>
      <c r="BH54" s="151"/>
      <c r="BI54" s="131"/>
      <c r="BJ54" s="131"/>
      <c r="BK54" s="131"/>
      <c r="BL54" s="131"/>
      <c r="BM54" s="157"/>
      <c r="BN54" s="157"/>
      <c r="BO54" s="157"/>
      <c r="BP54" s="157"/>
      <c r="BQ54" s="158" t="str">
        <f t="shared" si="12"/>
        <v/>
      </c>
      <c r="BR54" s="159" t="str">
        <f t="shared" si="13"/>
        <v/>
      </c>
      <c r="BS54" s="819"/>
      <c r="BT54" s="804"/>
      <c r="BU54" s="804"/>
      <c r="BV54" s="1036"/>
    </row>
    <row r="55" spans="1:74" ht="15.75" customHeight="1" x14ac:dyDescent="0.25">
      <c r="A55" s="1349"/>
      <c r="B55" s="1351"/>
      <c r="C55" s="1354"/>
      <c r="D55" s="1172"/>
      <c r="E55" s="1174"/>
      <c r="F55" s="1177"/>
      <c r="G55" s="1180"/>
      <c r="H55" s="1181"/>
      <c r="I55" s="1183"/>
      <c r="J55" s="1186"/>
      <c r="K55" s="1188"/>
      <c r="L55" s="1180"/>
      <c r="M55" s="1228"/>
      <c r="N55" s="1180"/>
      <c r="O55" s="1180"/>
      <c r="P55" s="1233"/>
      <c r="Q55" s="1236"/>
      <c r="R55" s="965"/>
      <c r="S55" s="971"/>
      <c r="T55" s="965"/>
      <c r="U55" s="971"/>
      <c r="V55" s="965"/>
      <c r="W55" s="971"/>
      <c r="X55" s="978"/>
      <c r="Y55" s="971"/>
      <c r="Z55" s="971"/>
      <c r="AA55" s="979"/>
      <c r="AB55" s="259">
        <v>6</v>
      </c>
      <c r="AC55" s="257"/>
      <c r="AD55" s="257"/>
      <c r="AE55" s="257"/>
      <c r="AF55" s="260" t="str">
        <f t="shared" si="14"/>
        <v/>
      </c>
      <c r="AG55" s="261"/>
      <c r="AH55" s="258" t="str">
        <f t="shared" si="15"/>
        <v/>
      </c>
      <c r="AI55" s="261"/>
      <c r="AJ55" s="258" t="str">
        <f t="shared" si="16"/>
        <v/>
      </c>
      <c r="AK55" s="262" t="str">
        <f t="shared" si="17"/>
        <v/>
      </c>
      <c r="AL55" s="263" t="str">
        <f>IFERROR(IF(AND(AF54="Probabilidad",AF55="Probabilidad"),(AL54-(+AL54*AK55)),IF(AND(AF54="Impacto",AF55="Probabilidad"),(AL53-(+AL53*AK55)),IF(AF55="Impacto",AL54,""))),"")</f>
        <v/>
      </c>
      <c r="AM55" s="263" t="str">
        <f>IFERROR(IF(AND(AF54="Impacto",AF55="Impacto"),(AM54-(+AM54*AK55)),IF(AND(AF54="Probabilidad",AF55="Impacto"),(AM53-(+AM53*AK55)),IF(AF55="Probabilidad",AM54,""))),"")</f>
        <v/>
      </c>
      <c r="AN55" s="264"/>
      <c r="AO55" s="264"/>
      <c r="AP55" s="264"/>
      <c r="AQ55" s="264"/>
      <c r="AR55" s="964"/>
      <c r="AS55" s="988"/>
      <c r="AT55" s="988"/>
      <c r="AU55" s="979"/>
      <c r="AV55" s="988"/>
      <c r="AW55" s="988"/>
      <c r="AX55" s="979"/>
      <c r="AY55" s="979"/>
      <c r="AZ55" s="979"/>
      <c r="BA55" s="965"/>
      <c r="BB55" s="265"/>
      <c r="BC55" s="265"/>
      <c r="BD55" s="266" t="str">
        <f t="shared" si="18"/>
        <v/>
      </c>
      <c r="BE55" s="257"/>
      <c r="BF55" s="257"/>
      <c r="BG55" s="257"/>
      <c r="BH55" s="257"/>
      <c r="BI55" s="265"/>
      <c r="BJ55" s="265"/>
      <c r="BK55" s="265"/>
      <c r="BL55" s="265"/>
      <c r="BM55" s="267"/>
      <c r="BN55" s="267"/>
      <c r="BO55" s="267"/>
      <c r="BP55" s="267"/>
      <c r="BQ55" s="268" t="str">
        <f t="shared" si="12"/>
        <v/>
      </c>
      <c r="BR55" s="269" t="str">
        <f t="shared" si="13"/>
        <v/>
      </c>
      <c r="BS55" s="1167"/>
      <c r="BT55" s="963"/>
      <c r="BU55" s="963"/>
      <c r="BV55" s="1051"/>
    </row>
    <row r="56" spans="1:74" ht="146.25" customHeight="1" x14ac:dyDescent="0.25">
      <c r="A56" s="1355" t="s">
        <v>774</v>
      </c>
      <c r="B56" s="1357" t="s">
        <v>775</v>
      </c>
      <c r="C56" s="1358" t="s">
        <v>776</v>
      </c>
      <c r="D56" s="827" t="s">
        <v>2524</v>
      </c>
      <c r="E56" s="830" t="s">
        <v>777</v>
      </c>
      <c r="F56" s="833">
        <v>1</v>
      </c>
      <c r="G56" s="803" t="s">
        <v>2617</v>
      </c>
      <c r="H56" s="836"/>
      <c r="I56" s="797"/>
      <c r="J56" s="839" t="s">
        <v>2618</v>
      </c>
      <c r="K56" s="842" t="s">
        <v>324</v>
      </c>
      <c r="L56" s="803" t="s">
        <v>325</v>
      </c>
      <c r="M56" s="845" t="s">
        <v>2619</v>
      </c>
      <c r="N56" s="803"/>
      <c r="O56" s="803"/>
      <c r="P56" s="867" t="s">
        <v>405</v>
      </c>
      <c r="Q56" s="879" t="s">
        <v>405</v>
      </c>
      <c r="R56" s="797" t="s">
        <v>212</v>
      </c>
      <c r="S56" s="860">
        <f>IF(R56="Muy Alta",100%,IF(R56="Alta",80%,IF(R56="Media",60%,IF(R56="Baja",40%,IF(R56="Muy Baja",20%,"")))))</f>
        <v>0.6</v>
      </c>
      <c r="T56" s="797"/>
      <c r="U56" s="860" t="str">
        <f>IF(T56="Catastrófico",100%,IF(T56="Mayor",80%,IF(T56="Moderado",60%,IF(T56="Menor",40%,IF(T56="Leve",20%,"")))))</f>
        <v/>
      </c>
      <c r="V56" s="797" t="s">
        <v>213</v>
      </c>
      <c r="W56" s="860">
        <f>IF(V56="Catastrófico",100%,IF(V56="Mayor",80%,IF(V56="Moderado",60%,IF(V56="Menor",40%,IF(V56="Leve",20%,"")))))</f>
        <v>0.6</v>
      </c>
      <c r="X56" s="863" t="str">
        <f>IF(Y56=100%,"Catastrófico",IF(Y56=80%,"Mayor",IF(Y56=60%,"Moderado",IF(Y56=40%,"Menor",IF(Y56=20%,"Leve","")))))</f>
        <v>Moderado</v>
      </c>
      <c r="Y56" s="860">
        <f>IF(AND(U56="",W56=""),"",MAX(U56,W56))</f>
        <v>0.6</v>
      </c>
      <c r="Z56" s="860" t="str">
        <f>CONCATENATE(R56,X56)</f>
        <v>MediaModerado</v>
      </c>
      <c r="AA56" s="851" t="str">
        <f>IF(Z56="Muy AltaLeve","Alto",IF(Z56="Muy AltaMenor","Alto",IF(Z56="Muy AltaModerado","Alto",IF(Z56="Muy AltaMayor","Alto",IF(Z56="Muy AltaCatastrófico","Extremo",IF(Z56="AltaLeve","Moderado",IF(Z56="AltaMenor","Moderado",IF(Z56="AltaModerado","Alto",IF(Z56="AltaMayor","Alto",IF(Z56="AltaCatastrófico","Extremo",IF(Z56="MediaLeve","Moderado",IF(Z56="MediaMenor","Moderado",IF(Z56="MediaModerado","Moderado",IF(Z56="MediaMayor","Alto",IF(Z56="MediaCatastrófico","Extremo",IF(Z56="BajaLeve","Bajo",IF(Z56="BajaMenor","Moderado",IF(Z56="BajaModerado","Moderado",IF(Z56="BajaMayor","Alto",IF(Z56="BajaCatastrófico","Extremo",IF(Z56="Muy BajaLeve","Bajo",IF(Z56="Muy BajaMenor","Bajo",IF(Z56="Muy BajaModerado","Moderado",IF(Z56="Muy BajaMayor","Alto",IF(Z56="Muy BajaCatastrófico","Extremo","")))))))))))))))))))))))))</f>
        <v>Moderado</v>
      </c>
      <c r="AB56" s="98">
        <v>1</v>
      </c>
      <c r="AC56" s="9" t="s">
        <v>2620</v>
      </c>
      <c r="AD56" s="9">
        <v>1</v>
      </c>
      <c r="AE56" s="9" t="s">
        <v>1875</v>
      </c>
      <c r="AF56" s="100" t="str">
        <f t="shared" ref="AF56:AF85" si="19">IF(OR(AG56="Preventivo",AG56="Detectivo"),"Probabilidad",IF(AG56="Correctivo","Impacto",""))</f>
        <v>Probabilidad</v>
      </c>
      <c r="AG56" s="10" t="s">
        <v>216</v>
      </c>
      <c r="AH56" s="15">
        <f t="shared" ref="AH56:AH85" si="20">IF(AG56="","",IF(AG56="Preventivo",25%,IF(AG56="Detectivo",15%,IF(AG56="Correctivo",10%))))</f>
        <v>0.25</v>
      </c>
      <c r="AI56" s="10" t="s">
        <v>217</v>
      </c>
      <c r="AJ56" s="15">
        <f t="shared" ref="AJ56:AJ85" si="21">IF(AI56="Automático",25%,IF(AI56="Manual",15%,""))</f>
        <v>0.15</v>
      </c>
      <c r="AK56" s="102">
        <f t="shared" ref="AK56:AK85" si="22">IF(OR(AH56="",AJ56=""),"",AH56+AJ56)</f>
        <v>0.4</v>
      </c>
      <c r="AL56" s="101">
        <f>IFERROR(IF(AF56="Probabilidad",(S56-(+S56*AK56)),IF(AF56="Impacto",S56,"")),"")</f>
        <v>0.36</v>
      </c>
      <c r="AM56" s="101">
        <f>IFERROR(IF(AF56="Impacto",(Y56-(+Y56*AK56)),IF(AF56="Probabilidad",Y56,"")),"")</f>
        <v>0.6</v>
      </c>
      <c r="AN56" s="51" t="s">
        <v>218</v>
      </c>
      <c r="AO56" s="51" t="s">
        <v>296</v>
      </c>
      <c r="AP56" s="349" t="s">
        <v>220</v>
      </c>
      <c r="AQ56" s="349" t="s">
        <v>221</v>
      </c>
      <c r="AR56" s="842" t="s">
        <v>2555</v>
      </c>
      <c r="AS56" s="854">
        <f>S56</f>
        <v>0.6</v>
      </c>
      <c r="AT56" s="854">
        <f>IF(AL56="","",MIN(AL56:AL61))</f>
        <v>0.10584</v>
      </c>
      <c r="AU56" s="851" t="str">
        <f>IFERROR(IF(AT56="","",IF(AT56&lt;=0.2,"Muy Baja",IF(AT56&lt;=0.4,"Baja",IF(AT56&lt;=0.6,"Media",IF(AT56&lt;=0.8,"Alta","Muy Alta"))))),"")</f>
        <v>Muy Baja</v>
      </c>
      <c r="AV56" s="854">
        <f>Y56</f>
        <v>0.6</v>
      </c>
      <c r="AW56" s="854">
        <f>IF(AM56="","",MIN(AM56:AM61))</f>
        <v>0.6</v>
      </c>
      <c r="AX56" s="851" t="str">
        <f>IFERROR(IF(AW56="","",IF(AW56&lt;=0.2,"Leve",IF(AW56&lt;=0.4,"Menor",IF(AW56&lt;=0.6,"Moderado",IF(AW56&lt;=0.8,"Mayor","Catastrófico"))))),"")</f>
        <v>Moderado</v>
      </c>
      <c r="AY56" s="851" t="str">
        <f>AA56</f>
        <v>Moderado</v>
      </c>
      <c r="AZ56" s="851" t="str">
        <f>IFERROR(IF(OR(AND(AU56="Muy Baja",AX56="Leve"),AND(AU56="Muy Baja",AX56="Menor"),AND(AU56="Baja",AX56="Leve")),"Bajo",IF(OR(AND(AU56="Muy baja",AX56="Moderado"),AND(AU56="Baja",AX56="Menor"),AND(AU56="Baja",AX56="Moderado"),AND(AU56="Media",AX56="Leve"),AND(AU56="Media",AX56="Menor"),AND(AU56="Media",AX56="Moderado"),AND(AU56="Alta",AX56="Leve"),AND(AU56="Alta",AX56="Menor")),"Moderado",IF(OR(AND(AU56="Muy Baja",AX56="Mayor"),AND(AU56="Baja",AX56="Mayor"),AND(AU56="Media",AX56="Mayor"),AND(AU56="Alta",AX56="Moderado"),AND(AU56="Alta",AX56="Mayor"),AND(AU56="Muy Alta",AX56="Leve"),AND(AU56="Muy Alta",AX56="Menor"),AND(AU56="Muy Alta",AX56="Moderado"),AND(AU56="Muy Alta",AX56="Mayor")),"Alto",IF(OR(AND(AU56="Muy Baja",AX56="Catastrófico"),AND(AU56="Baja",AX56="Catastrófico"),AND(AU56="Media",AX56="Catastrófico"),AND(AU56="Alta",AX56="Catastrófico"),AND(AU56="Muy Alta",AX56="Catastrófico")),"Extremo","")))),"")</f>
        <v>Moderado</v>
      </c>
      <c r="BA56" s="797" t="s">
        <v>223</v>
      </c>
      <c r="BB56" s="304" t="s">
        <v>2621</v>
      </c>
      <c r="BC56" s="304" t="s">
        <v>2622</v>
      </c>
      <c r="BD56" s="104">
        <f t="shared" ref="BD56:BD103" si="23">IF(SUM(BE56:BH56)=0,"",SUM(BE56:BH56))</f>
        <v>4</v>
      </c>
      <c r="BE56" s="9">
        <v>1</v>
      </c>
      <c r="BF56" s="9">
        <v>1</v>
      </c>
      <c r="BG56" s="9">
        <v>1</v>
      </c>
      <c r="BH56" s="9">
        <v>1</v>
      </c>
      <c r="BI56" s="47" t="s">
        <v>2623</v>
      </c>
      <c r="BJ56" s="47" t="s">
        <v>2624</v>
      </c>
      <c r="BK56" s="47" t="s">
        <v>2625</v>
      </c>
      <c r="BL56" s="47" t="s">
        <v>2626</v>
      </c>
      <c r="BM56" s="49">
        <v>1</v>
      </c>
      <c r="BN56" s="49"/>
      <c r="BO56" s="49"/>
      <c r="BP56" s="49"/>
      <c r="BQ56" s="105">
        <f t="shared" ref="BQ56:BQ103" si="24">IF(SUM(BM56:BP56)=0,"",SUM(BM56:BP56))</f>
        <v>1</v>
      </c>
      <c r="BR56" s="129">
        <f t="shared" ref="BR56:BR119" si="25">IF(ISERROR(BQ56/BD56),"",(BQ56/BD56))</f>
        <v>0.25</v>
      </c>
      <c r="BS56" s="818" t="s">
        <v>405</v>
      </c>
      <c r="BT56" s="867" t="s">
        <v>608</v>
      </c>
      <c r="BU56" s="867" t="s">
        <v>405</v>
      </c>
      <c r="BV56" s="867" t="s">
        <v>405</v>
      </c>
    </row>
    <row r="57" spans="1:74" ht="99.75" customHeight="1" x14ac:dyDescent="0.25">
      <c r="A57" s="1348"/>
      <c r="B57" s="1276"/>
      <c r="C57" s="1353"/>
      <c r="D57" s="828"/>
      <c r="E57" s="831"/>
      <c r="F57" s="834"/>
      <c r="G57" s="804"/>
      <c r="H57" s="837"/>
      <c r="I57" s="798"/>
      <c r="J57" s="840"/>
      <c r="K57" s="843"/>
      <c r="L57" s="804"/>
      <c r="M57" s="846"/>
      <c r="N57" s="804"/>
      <c r="O57" s="804"/>
      <c r="P57" s="868"/>
      <c r="Q57" s="880"/>
      <c r="R57" s="798"/>
      <c r="S57" s="861"/>
      <c r="T57" s="798"/>
      <c r="U57" s="861"/>
      <c r="V57" s="798"/>
      <c r="W57" s="861"/>
      <c r="X57" s="864"/>
      <c r="Y57" s="861"/>
      <c r="Z57" s="861"/>
      <c r="AA57" s="852"/>
      <c r="AB57" s="152">
        <v>2</v>
      </c>
      <c r="AC57" s="151" t="s">
        <v>2213</v>
      </c>
      <c r="AD57" s="151">
        <v>1</v>
      </c>
      <c r="AE57" s="151" t="s">
        <v>1929</v>
      </c>
      <c r="AF57" s="147" t="str">
        <f t="shared" si="19"/>
        <v>Probabilidad</v>
      </c>
      <c r="AG57" s="153" t="s">
        <v>286</v>
      </c>
      <c r="AH57" s="148">
        <f t="shared" si="20"/>
        <v>0.15</v>
      </c>
      <c r="AI57" s="153" t="s">
        <v>217</v>
      </c>
      <c r="AJ57" s="148">
        <f t="shared" si="21"/>
        <v>0.15</v>
      </c>
      <c r="AK57" s="149">
        <f t="shared" si="22"/>
        <v>0.3</v>
      </c>
      <c r="AL57" s="154">
        <f>IFERROR(IF(AND(AF56="Probabilidad",AF57="Probabilidad"),(AL56-(+AL56*AK57)),IF(AF57="Probabilidad",(S56-(+S56*AK57)),IF(AF57="Impacto",AL56,""))),"")</f>
        <v>0.252</v>
      </c>
      <c r="AM57" s="154">
        <f>IFERROR(IF(AND(AF56="Impacto",AF57="Impacto"),(AM56-(+AM56*AK57)),IF(AF57="Impacto",(Y56-(Y56*AK57)),IF(AF57="Probabilidad",AM56,""))),"")</f>
        <v>0.6</v>
      </c>
      <c r="AN57" s="155" t="s">
        <v>218</v>
      </c>
      <c r="AO57" s="155" t="s">
        <v>296</v>
      </c>
      <c r="AP57" s="155" t="s">
        <v>220</v>
      </c>
      <c r="AQ57" s="155" t="s">
        <v>221</v>
      </c>
      <c r="AR57" s="843"/>
      <c r="AS57" s="855"/>
      <c r="AT57" s="855"/>
      <c r="AU57" s="852"/>
      <c r="AV57" s="855"/>
      <c r="AW57" s="855"/>
      <c r="AX57" s="852"/>
      <c r="AY57" s="852"/>
      <c r="AZ57" s="852"/>
      <c r="BA57" s="798"/>
      <c r="BB57" s="131"/>
      <c r="BC57" s="131"/>
      <c r="BD57" s="175" t="str">
        <f t="shared" si="23"/>
        <v/>
      </c>
      <c r="BE57" s="151"/>
      <c r="BF57" s="151"/>
      <c r="BG57" s="151"/>
      <c r="BH57" s="151"/>
      <c r="BI57" s="131"/>
      <c r="BJ57" s="131"/>
      <c r="BK57" s="131"/>
      <c r="BL57" s="131"/>
      <c r="BM57" s="157"/>
      <c r="BN57" s="157"/>
      <c r="BO57" s="157"/>
      <c r="BP57" s="157"/>
      <c r="BQ57" s="158" t="str">
        <f t="shared" si="24"/>
        <v/>
      </c>
      <c r="BR57" s="159" t="str">
        <f t="shared" si="25"/>
        <v/>
      </c>
      <c r="BS57" s="819"/>
      <c r="BT57" s="868"/>
      <c r="BU57" s="868"/>
      <c r="BV57" s="868"/>
    </row>
    <row r="58" spans="1:74" ht="156" customHeight="1" x14ac:dyDescent="0.25">
      <c r="A58" s="1348"/>
      <c r="B58" s="1276"/>
      <c r="C58" s="1353"/>
      <c r="D58" s="828"/>
      <c r="E58" s="831"/>
      <c r="F58" s="834"/>
      <c r="G58" s="804"/>
      <c r="H58" s="837"/>
      <c r="I58" s="798"/>
      <c r="J58" s="840"/>
      <c r="K58" s="843"/>
      <c r="L58" s="804"/>
      <c r="M58" s="846"/>
      <c r="N58" s="804"/>
      <c r="O58" s="804"/>
      <c r="P58" s="868"/>
      <c r="Q58" s="880"/>
      <c r="R58" s="798"/>
      <c r="S58" s="861"/>
      <c r="T58" s="798"/>
      <c r="U58" s="861"/>
      <c r="V58" s="798"/>
      <c r="W58" s="861"/>
      <c r="X58" s="864"/>
      <c r="Y58" s="861"/>
      <c r="Z58" s="861"/>
      <c r="AA58" s="852"/>
      <c r="AB58" s="152">
        <v>3</v>
      </c>
      <c r="AC58" s="151" t="s">
        <v>1957</v>
      </c>
      <c r="AD58" s="151">
        <v>1</v>
      </c>
      <c r="AE58" s="151" t="s">
        <v>1958</v>
      </c>
      <c r="AF58" s="147" t="str">
        <f t="shared" si="19"/>
        <v>Probabilidad</v>
      </c>
      <c r="AG58" s="153" t="s">
        <v>286</v>
      </c>
      <c r="AH58" s="148">
        <f t="shared" si="20"/>
        <v>0.15</v>
      </c>
      <c r="AI58" s="153" t="s">
        <v>217</v>
      </c>
      <c r="AJ58" s="148">
        <f t="shared" si="21"/>
        <v>0.15</v>
      </c>
      <c r="AK58" s="149">
        <f t="shared" si="22"/>
        <v>0.3</v>
      </c>
      <c r="AL58" s="154">
        <f>IFERROR(IF(AND(AF57="Probabilidad",AF58="Probabilidad"),(AL57-(+AL57*AK58)),IF(AND(AF57="Impacto",AF58="Probabilidad"),(AL56-(+AL56*AK58)),IF(AF58="Impacto",AL57,""))),"")</f>
        <v>0.1764</v>
      </c>
      <c r="AM58" s="154">
        <f>IFERROR(IF(AND(AF57="Impacto",AF58="Impacto"),(AM57-(+AM57*AK58)),IF(AND(AF57="Probabilidad",AF58="Impacto"),(AM56-(+AM56*AK58)),IF(AF58="Probabilidad",AM57,""))),"")</f>
        <v>0.6</v>
      </c>
      <c r="AN58" s="155" t="s">
        <v>218</v>
      </c>
      <c r="AO58" s="155" t="s">
        <v>296</v>
      </c>
      <c r="AP58" s="52" t="s">
        <v>220</v>
      </c>
      <c r="AQ58" s="52" t="s">
        <v>221</v>
      </c>
      <c r="AR58" s="843"/>
      <c r="AS58" s="855"/>
      <c r="AT58" s="855"/>
      <c r="AU58" s="852"/>
      <c r="AV58" s="855"/>
      <c r="AW58" s="855"/>
      <c r="AX58" s="852"/>
      <c r="AY58" s="852"/>
      <c r="AZ58" s="852"/>
      <c r="BA58" s="798"/>
      <c r="BB58" s="131"/>
      <c r="BC58" s="131"/>
      <c r="BD58" s="175" t="str">
        <f t="shared" si="23"/>
        <v/>
      </c>
      <c r="BE58" s="151"/>
      <c r="BF58" s="151"/>
      <c r="BG58" s="151"/>
      <c r="BH58" s="151"/>
      <c r="BI58" s="131"/>
      <c r="BJ58" s="131"/>
      <c r="BK58" s="131"/>
      <c r="BL58" s="131"/>
      <c r="BM58" s="157"/>
      <c r="BN58" s="157"/>
      <c r="BO58" s="157"/>
      <c r="BP58" s="157"/>
      <c r="BQ58" s="158" t="str">
        <f t="shared" si="24"/>
        <v/>
      </c>
      <c r="BR58" s="159" t="str">
        <f t="shared" si="25"/>
        <v/>
      </c>
      <c r="BS58" s="819"/>
      <c r="BT58" s="868"/>
      <c r="BU58" s="868"/>
      <c r="BV58" s="868"/>
    </row>
    <row r="59" spans="1:74" ht="135.75" customHeight="1" x14ac:dyDescent="0.25">
      <c r="A59" s="1348"/>
      <c r="B59" s="1276"/>
      <c r="C59" s="1353"/>
      <c r="D59" s="828"/>
      <c r="E59" s="831"/>
      <c r="F59" s="834"/>
      <c r="G59" s="804"/>
      <c r="H59" s="837"/>
      <c r="I59" s="798"/>
      <c r="J59" s="840"/>
      <c r="K59" s="843"/>
      <c r="L59" s="804"/>
      <c r="M59" s="846"/>
      <c r="N59" s="804"/>
      <c r="O59" s="804"/>
      <c r="P59" s="868"/>
      <c r="Q59" s="880"/>
      <c r="R59" s="798"/>
      <c r="S59" s="861"/>
      <c r="T59" s="798"/>
      <c r="U59" s="861"/>
      <c r="V59" s="798"/>
      <c r="W59" s="861"/>
      <c r="X59" s="864"/>
      <c r="Y59" s="861"/>
      <c r="Z59" s="861"/>
      <c r="AA59" s="852"/>
      <c r="AB59" s="152">
        <v>4</v>
      </c>
      <c r="AC59" s="132" t="s">
        <v>1709</v>
      </c>
      <c r="AD59" s="180">
        <v>2</v>
      </c>
      <c r="AE59" s="151" t="s">
        <v>1710</v>
      </c>
      <c r="AF59" s="147" t="str">
        <f t="shared" si="19"/>
        <v>Probabilidad</v>
      </c>
      <c r="AG59" s="153" t="s">
        <v>216</v>
      </c>
      <c r="AH59" s="148">
        <f t="shared" si="20"/>
        <v>0.25</v>
      </c>
      <c r="AI59" s="153" t="s">
        <v>217</v>
      </c>
      <c r="AJ59" s="148">
        <f t="shared" si="21"/>
        <v>0.15</v>
      </c>
      <c r="AK59" s="149">
        <f t="shared" si="22"/>
        <v>0.4</v>
      </c>
      <c r="AL59" s="154">
        <f>IFERROR(IF(AND(AF58="Probabilidad",AF59="Probabilidad"),(AL58-(+AL58*AK59)),IF(AND(AF58="Impacto",AF59="Probabilidad"),(AL57-(+AL57*AK59)),IF(AF59="Impacto",AL58,""))),"")</f>
        <v>0.10584</v>
      </c>
      <c r="AM59" s="154">
        <f>IFERROR(IF(AND(AF58="Impacto",AF59="Impacto"),(AM58-(+AM58*AK59)),IF(AND(AF58="Probabilidad",AF59="Impacto"),(AM57-(+AM57*AK59)),IF(AF59="Probabilidad",AM58,""))),"")</f>
        <v>0.6</v>
      </c>
      <c r="AN59" s="155" t="s">
        <v>218</v>
      </c>
      <c r="AO59" s="155" t="s">
        <v>296</v>
      </c>
      <c r="AP59" s="127" t="s">
        <v>220</v>
      </c>
      <c r="AQ59" s="127" t="s">
        <v>221</v>
      </c>
      <c r="AR59" s="843"/>
      <c r="AS59" s="855"/>
      <c r="AT59" s="855"/>
      <c r="AU59" s="852"/>
      <c r="AV59" s="855"/>
      <c r="AW59" s="855"/>
      <c r="AX59" s="852"/>
      <c r="AY59" s="852"/>
      <c r="AZ59" s="852"/>
      <c r="BA59" s="798"/>
      <c r="BB59" s="131"/>
      <c r="BC59" s="131"/>
      <c r="BD59" s="175" t="str">
        <f t="shared" si="23"/>
        <v/>
      </c>
      <c r="BE59" s="151"/>
      <c r="BF59" s="151"/>
      <c r="BG59" s="151"/>
      <c r="BH59" s="151"/>
      <c r="BI59" s="131"/>
      <c r="BJ59" s="131"/>
      <c r="BK59" s="131"/>
      <c r="BL59" s="131"/>
      <c r="BM59" s="157"/>
      <c r="BN59" s="157"/>
      <c r="BO59" s="157"/>
      <c r="BP59" s="157"/>
      <c r="BQ59" s="158" t="str">
        <f t="shared" si="24"/>
        <v/>
      </c>
      <c r="BR59" s="159" t="str">
        <f t="shared" si="25"/>
        <v/>
      </c>
      <c r="BS59" s="819"/>
      <c r="BT59" s="868"/>
      <c r="BU59" s="868"/>
      <c r="BV59" s="868"/>
    </row>
    <row r="60" spans="1:74" ht="15.75" customHeight="1" x14ac:dyDescent="0.25">
      <c r="A60" s="1348"/>
      <c r="B60" s="1276"/>
      <c r="C60" s="1353"/>
      <c r="D60" s="828"/>
      <c r="E60" s="831"/>
      <c r="F60" s="834"/>
      <c r="G60" s="804"/>
      <c r="H60" s="837"/>
      <c r="I60" s="798"/>
      <c r="J60" s="840"/>
      <c r="K60" s="843"/>
      <c r="L60" s="804"/>
      <c r="M60" s="846"/>
      <c r="N60" s="804"/>
      <c r="O60" s="804"/>
      <c r="P60" s="868"/>
      <c r="Q60" s="880"/>
      <c r="R60" s="798"/>
      <c r="S60" s="861"/>
      <c r="T60" s="798"/>
      <c r="U60" s="861"/>
      <c r="V60" s="798"/>
      <c r="W60" s="861"/>
      <c r="X60" s="864"/>
      <c r="Y60" s="861"/>
      <c r="Z60" s="861"/>
      <c r="AA60" s="852"/>
      <c r="AB60" s="152">
        <v>5</v>
      </c>
      <c r="AC60" s="151"/>
      <c r="AD60" s="151"/>
      <c r="AE60" s="151"/>
      <c r="AF60" s="147" t="str">
        <f t="shared" si="19"/>
        <v/>
      </c>
      <c r="AG60" s="153"/>
      <c r="AH60" s="148" t="str">
        <f t="shared" si="20"/>
        <v/>
      </c>
      <c r="AI60" s="153"/>
      <c r="AJ60" s="148" t="str">
        <f t="shared" si="21"/>
        <v/>
      </c>
      <c r="AK60" s="149" t="str">
        <f t="shared" si="22"/>
        <v/>
      </c>
      <c r="AL60" s="154" t="str">
        <f>IFERROR(IF(AND(AF59="Probabilidad",AF60="Probabilidad"),(AL59-(+AL59*AK60)),IF(AND(AF59="Impacto",AF60="Probabilidad"),(AL58-(+AL58*AK60)),IF(AF60="Impacto",AL59,""))),"")</f>
        <v/>
      </c>
      <c r="AM60" s="154" t="str">
        <f>IFERROR(IF(AND(AF59="Impacto",AF60="Impacto"),(AM59-(+AM59*AK60)),IF(AND(AF59="Probabilidad",AF60="Impacto"),(AM58-(+AM58*AK60)),IF(AF60="Probabilidad",AM59,""))),"")</f>
        <v/>
      </c>
      <c r="AN60" s="155"/>
      <c r="AO60" s="155"/>
      <c r="AP60" s="155"/>
      <c r="AQ60" s="155"/>
      <c r="AR60" s="843"/>
      <c r="AS60" s="855"/>
      <c r="AT60" s="855"/>
      <c r="AU60" s="852"/>
      <c r="AV60" s="855"/>
      <c r="AW60" s="855"/>
      <c r="AX60" s="852"/>
      <c r="AY60" s="852"/>
      <c r="AZ60" s="852"/>
      <c r="BA60" s="798"/>
      <c r="BB60" s="131"/>
      <c r="BC60" s="131"/>
      <c r="BD60" s="175" t="str">
        <f t="shared" si="23"/>
        <v/>
      </c>
      <c r="BE60" s="151"/>
      <c r="BF60" s="151"/>
      <c r="BG60" s="151"/>
      <c r="BH60" s="151"/>
      <c r="BI60" s="131"/>
      <c r="BJ60" s="131"/>
      <c r="BK60" s="131"/>
      <c r="BL60" s="131"/>
      <c r="BM60" s="157"/>
      <c r="BN60" s="157"/>
      <c r="BO60" s="157"/>
      <c r="BP60" s="157"/>
      <c r="BQ60" s="158" t="str">
        <f t="shared" si="24"/>
        <v/>
      </c>
      <c r="BR60" s="159" t="str">
        <f t="shared" si="25"/>
        <v/>
      </c>
      <c r="BS60" s="819"/>
      <c r="BT60" s="868"/>
      <c r="BU60" s="868"/>
      <c r="BV60" s="868"/>
    </row>
    <row r="61" spans="1:74" ht="15.75" customHeight="1" x14ac:dyDescent="0.25">
      <c r="A61" s="1356"/>
      <c r="B61" s="1277"/>
      <c r="C61" s="1359"/>
      <c r="D61" s="829"/>
      <c r="E61" s="832"/>
      <c r="F61" s="835"/>
      <c r="G61" s="805"/>
      <c r="H61" s="838"/>
      <c r="I61" s="799"/>
      <c r="J61" s="841"/>
      <c r="K61" s="844"/>
      <c r="L61" s="805"/>
      <c r="M61" s="847"/>
      <c r="N61" s="805"/>
      <c r="O61" s="805"/>
      <c r="P61" s="869"/>
      <c r="Q61" s="881"/>
      <c r="R61" s="799"/>
      <c r="S61" s="862"/>
      <c r="T61" s="799"/>
      <c r="U61" s="862"/>
      <c r="V61" s="799"/>
      <c r="W61" s="862"/>
      <c r="X61" s="865"/>
      <c r="Y61" s="862"/>
      <c r="Z61" s="862"/>
      <c r="AA61" s="853"/>
      <c r="AB61" s="164">
        <v>6</v>
      </c>
      <c r="AC61" s="162"/>
      <c r="AD61" s="162"/>
      <c r="AE61" s="162"/>
      <c r="AF61" s="177" t="str">
        <f t="shared" si="19"/>
        <v/>
      </c>
      <c r="AG61" s="165"/>
      <c r="AH61" s="163" t="str">
        <f t="shared" si="20"/>
        <v/>
      </c>
      <c r="AI61" s="165"/>
      <c r="AJ61" s="163" t="str">
        <f t="shared" si="21"/>
        <v/>
      </c>
      <c r="AK61" s="166" t="str">
        <f t="shared" si="22"/>
        <v/>
      </c>
      <c r="AL61" s="222" t="str">
        <f>IFERROR(IF(AND(AF60="Probabilidad",AF61="Probabilidad"),(AL60-(+AL60*AK61)),IF(AND(AF60="Impacto",AF61="Probabilidad"),(AL59-(+AL59*AK61)),IF(AF61="Impacto",AL60,""))),"")</f>
        <v/>
      </c>
      <c r="AM61" s="222" t="str">
        <f>IFERROR(IF(AND(AF60="Impacto",AF61="Impacto"),(AM60-(+AM60*AK61)),IF(AND(AF60="Probabilidad",AF61="Impacto"),(AM59-(+AM59*AK61)),IF(AF61="Probabilidad",AM60,""))),"")</f>
        <v/>
      </c>
      <c r="AN61" s="223"/>
      <c r="AO61" s="223"/>
      <c r="AP61" s="223"/>
      <c r="AQ61" s="223"/>
      <c r="AR61" s="844"/>
      <c r="AS61" s="856"/>
      <c r="AT61" s="856"/>
      <c r="AU61" s="853"/>
      <c r="AV61" s="856"/>
      <c r="AW61" s="856"/>
      <c r="AX61" s="853"/>
      <c r="AY61" s="853"/>
      <c r="AZ61" s="853"/>
      <c r="BA61" s="799"/>
      <c r="BB61" s="169"/>
      <c r="BC61" s="169"/>
      <c r="BD61" s="178" t="str">
        <f t="shared" si="23"/>
        <v/>
      </c>
      <c r="BE61" s="162"/>
      <c r="BF61" s="162"/>
      <c r="BG61" s="162"/>
      <c r="BH61" s="162"/>
      <c r="BI61" s="169"/>
      <c r="BJ61" s="169"/>
      <c r="BK61" s="169"/>
      <c r="BL61" s="169"/>
      <c r="BM61" s="170"/>
      <c r="BN61" s="170"/>
      <c r="BO61" s="170"/>
      <c r="BP61" s="170"/>
      <c r="BQ61" s="171" t="str">
        <f t="shared" si="24"/>
        <v/>
      </c>
      <c r="BR61" s="172" t="str">
        <f t="shared" si="25"/>
        <v/>
      </c>
      <c r="BS61" s="820"/>
      <c r="BT61" s="869"/>
      <c r="BU61" s="869"/>
      <c r="BV61" s="869"/>
    </row>
    <row r="62" spans="1:74" ht="105" customHeight="1" x14ac:dyDescent="0.25">
      <c r="A62" s="1355" t="s">
        <v>894</v>
      </c>
      <c r="B62" s="1357" t="s">
        <v>202</v>
      </c>
      <c r="C62" s="1358" t="s">
        <v>1424</v>
      </c>
      <c r="D62" s="827" t="s">
        <v>2524</v>
      </c>
      <c r="E62" s="830" t="s">
        <v>896</v>
      </c>
      <c r="F62" s="833">
        <v>1</v>
      </c>
      <c r="G62" s="803" t="s">
        <v>897</v>
      </c>
      <c r="H62" s="836"/>
      <c r="I62" s="797"/>
      <c r="J62" s="839" t="s">
        <v>2627</v>
      </c>
      <c r="K62" s="842" t="s">
        <v>324</v>
      </c>
      <c r="L62" s="803" t="s">
        <v>325</v>
      </c>
      <c r="M62" s="845" t="s">
        <v>2628</v>
      </c>
      <c r="N62" s="803"/>
      <c r="O62" s="803"/>
      <c r="P62" s="867"/>
      <c r="Q62" s="879"/>
      <c r="R62" s="797" t="s">
        <v>458</v>
      </c>
      <c r="S62" s="860">
        <f>IF(R62="Muy Alta",100%,IF(R62="Alta",80%,IF(R62="Media",60%,IF(R62="Baja",40%,IF(R62="Muy Baja",20%,"")))))</f>
        <v>1</v>
      </c>
      <c r="T62" s="797"/>
      <c r="U62" s="860" t="str">
        <f>IF(T62="Catastrófico",100%,IF(T62="Mayor",80%,IF(T62="Moderado",60%,IF(T62="Menor",40%,IF(T62="Leve",20%,"")))))</f>
        <v/>
      </c>
      <c r="V62" s="797" t="s">
        <v>213</v>
      </c>
      <c r="W62" s="860">
        <f>IF(V62="Catastrófico",100%,IF(V62="Mayor",80%,IF(V62="Moderado",60%,IF(V62="Menor",40%,IF(V62="Leve",20%,"")))))</f>
        <v>0.6</v>
      </c>
      <c r="X62" s="863" t="str">
        <f>IF(Y62=100%,"Catastrófico",IF(Y62=80%,"Mayor",IF(Y62=60%,"Moderado",IF(Y62=40%,"Menor",IF(Y62=20%,"Leve","")))))</f>
        <v>Moderado</v>
      </c>
      <c r="Y62" s="860">
        <f>IF(AND(U62="",W62=""),"",MAX(U62,W62))</f>
        <v>0.6</v>
      </c>
      <c r="Z62" s="860" t="str">
        <f>CONCATENATE(R62,X62)</f>
        <v>Muy AltaModerado</v>
      </c>
      <c r="AA62" s="851" t="str">
        <f>IF(Z62="Muy AltaLeve","Alto",IF(Z62="Muy AltaMenor","Alto",IF(Z62="Muy AltaModerado","Alto",IF(Z62="Muy AltaMayor","Alto",IF(Z62="Muy AltaCatastrófico","Extremo",IF(Z62="AltaLeve","Moderado",IF(Z62="AltaMenor","Moderado",IF(Z62="AltaModerado","Alto",IF(Z62="AltaMayor","Alto",IF(Z62="AltaCatastrófico","Extremo",IF(Z62="MediaLeve","Moderado",IF(Z62="MediaMenor","Moderado",IF(Z62="MediaModerado","Moderado",IF(Z62="MediaMayor","Alto",IF(Z62="MediaCatastrófico","Extremo",IF(Z62="BajaLeve","Bajo",IF(Z62="BajaMenor","Moderado",IF(Z62="BajaModerado","Moderado",IF(Z62="BajaMayor","Alto",IF(Z62="BajaCatastrófico","Extremo",IF(Z62="Muy BajaLeve","Bajo",IF(Z62="Muy BajaMenor","Bajo",IF(Z62="Muy BajaModerado","Moderado",IF(Z62="Muy BajaMayor","Alto",IF(Z62="Muy BajaCatastrófico","Extremo","")))))))))))))))))))))))))</f>
        <v>Alto</v>
      </c>
      <c r="AB62" s="98">
        <v>1</v>
      </c>
      <c r="AC62" s="293" t="s">
        <v>2629</v>
      </c>
      <c r="AD62" s="13" t="s">
        <v>282</v>
      </c>
      <c r="AE62" s="13" t="s">
        <v>2630</v>
      </c>
      <c r="AF62" s="100" t="str">
        <f t="shared" si="19"/>
        <v>Probabilidad</v>
      </c>
      <c r="AG62" s="10" t="s">
        <v>216</v>
      </c>
      <c r="AH62" s="15">
        <f t="shared" si="20"/>
        <v>0.25</v>
      </c>
      <c r="AI62" s="10" t="s">
        <v>217</v>
      </c>
      <c r="AJ62" s="15">
        <f t="shared" si="21"/>
        <v>0.15</v>
      </c>
      <c r="AK62" s="102">
        <f t="shared" si="22"/>
        <v>0.4</v>
      </c>
      <c r="AL62" s="101">
        <f>IFERROR(IF(AF62="Probabilidad",(S62-(+S62*AK62)),IF(AF62="Impacto",S62,"")),"")</f>
        <v>0.6</v>
      </c>
      <c r="AM62" s="101">
        <f>IFERROR(IF(AF62="Impacto",(Y62-(+Y62*AK62)),IF(AF62="Probabilidad",Y62,"")),"")</f>
        <v>0.6</v>
      </c>
      <c r="AN62" s="51" t="s">
        <v>218</v>
      </c>
      <c r="AO62" s="51" t="s">
        <v>296</v>
      </c>
      <c r="AP62" s="51" t="s">
        <v>243</v>
      </c>
      <c r="AQ62" s="51" t="s">
        <v>244</v>
      </c>
      <c r="AR62" s="866" t="s">
        <v>2631</v>
      </c>
      <c r="AS62" s="854">
        <f>S62</f>
        <v>1</v>
      </c>
      <c r="AT62" s="854">
        <f>IF(AL62="","",MIN(AL62:AL67))</f>
        <v>5.3999999999999999E-2</v>
      </c>
      <c r="AU62" s="851" t="str">
        <f>IFERROR(IF(AT62="","",IF(AT62&lt;=0.2,"Muy Baja",IF(AT62&lt;=0.4,"Baja",IF(AT62&lt;=0.6,"Media",IF(AT62&lt;=0.8,"Alta","Muy Alta"))))),"")</f>
        <v>Muy Baja</v>
      </c>
      <c r="AV62" s="854">
        <f>Y62</f>
        <v>0.6</v>
      </c>
      <c r="AW62" s="854">
        <f>IF(AM62="","",MIN(AM62:AM67))</f>
        <v>0.6</v>
      </c>
      <c r="AX62" s="851" t="str">
        <f>IFERROR(IF(AW62="","",IF(AW62&lt;=0.2,"Leve",IF(AW62&lt;=0.4,"Menor",IF(AW62&lt;=0.6,"Moderado",IF(AW62&lt;=0.8,"Mayor","Catastrófico"))))),"")</f>
        <v>Moderado</v>
      </c>
      <c r="AY62" s="851" t="str">
        <f>AA62</f>
        <v>Alto</v>
      </c>
      <c r="AZ62" s="851" t="str">
        <f>IFERROR(IF(OR(AND(AU62="Muy Baja",AX62="Leve"),AND(AU62="Muy Baja",AX62="Menor"),AND(AU62="Baja",AX62="Leve")),"Bajo",IF(OR(AND(AU62="Muy baja",AX62="Moderado"),AND(AU62="Baja",AX62="Menor"),AND(AU62="Baja",AX62="Moderado"),AND(AU62="Media",AX62="Leve"),AND(AU62="Media",AX62="Menor"),AND(AU62="Media",AX62="Moderado"),AND(AU62="Alta",AX62="Leve"),AND(AU62="Alta",AX62="Menor")),"Moderado",IF(OR(AND(AU62="Muy Baja",AX62="Mayor"),AND(AU62="Baja",AX62="Mayor"),AND(AU62="Media",AX62="Mayor"),AND(AU62="Alta",AX62="Moderado"),AND(AU62="Alta",AX62="Mayor"),AND(AU62="Muy Alta",AX62="Leve"),AND(AU62="Muy Alta",AX62="Menor"),AND(AU62="Muy Alta",AX62="Moderado"),AND(AU62="Muy Alta",AX62="Mayor")),"Alto",IF(OR(AND(AU62="Muy Baja",AX62="Catastrófico"),AND(AU62="Baja",AX62="Catastrófico"),AND(AU62="Media",AX62="Catastrófico"),AND(AU62="Alta",AX62="Catastrófico"),AND(AU62="Muy Alta",AX62="Catastrófico")),"Extremo","")))),"")</f>
        <v>Moderado</v>
      </c>
      <c r="BA62" s="797" t="s">
        <v>223</v>
      </c>
      <c r="BB62" s="623" t="s">
        <v>2632</v>
      </c>
      <c r="BC62" s="623" t="s">
        <v>2633</v>
      </c>
      <c r="BD62" s="104">
        <f t="shared" si="23"/>
        <v>4</v>
      </c>
      <c r="BE62" s="9">
        <v>1</v>
      </c>
      <c r="BF62" s="9">
        <v>1</v>
      </c>
      <c r="BG62" s="9">
        <v>1</v>
      </c>
      <c r="BH62" s="9">
        <v>1</v>
      </c>
      <c r="BI62" s="621" t="s">
        <v>1432</v>
      </c>
      <c r="BJ62" s="621" t="s">
        <v>2634</v>
      </c>
      <c r="BK62" s="724" t="s">
        <v>2635</v>
      </c>
      <c r="BL62" s="725" t="s">
        <v>2636</v>
      </c>
      <c r="BM62" s="721">
        <v>1</v>
      </c>
      <c r="BN62" s="49"/>
      <c r="BO62" s="49"/>
      <c r="BP62" s="49"/>
      <c r="BQ62" s="105">
        <f t="shared" si="24"/>
        <v>1</v>
      </c>
      <c r="BR62" s="129">
        <f t="shared" si="25"/>
        <v>0.25</v>
      </c>
      <c r="BS62" s="974" t="s">
        <v>278</v>
      </c>
      <c r="BT62" s="1262" t="s">
        <v>911</v>
      </c>
      <c r="BU62" s="1262" t="s">
        <v>278</v>
      </c>
      <c r="BV62" s="1263" t="s">
        <v>278</v>
      </c>
    </row>
    <row r="63" spans="1:74" ht="145.5" x14ac:dyDescent="0.25">
      <c r="A63" s="1348"/>
      <c r="B63" s="1276"/>
      <c r="C63" s="1353"/>
      <c r="D63" s="828"/>
      <c r="E63" s="831"/>
      <c r="F63" s="834"/>
      <c r="G63" s="804"/>
      <c r="H63" s="837"/>
      <c r="I63" s="798"/>
      <c r="J63" s="840"/>
      <c r="K63" s="843"/>
      <c r="L63" s="804"/>
      <c r="M63" s="846"/>
      <c r="N63" s="804"/>
      <c r="O63" s="804"/>
      <c r="P63" s="868"/>
      <c r="Q63" s="880"/>
      <c r="R63" s="798"/>
      <c r="S63" s="861"/>
      <c r="T63" s="798"/>
      <c r="U63" s="861"/>
      <c r="V63" s="798"/>
      <c r="W63" s="861"/>
      <c r="X63" s="864"/>
      <c r="Y63" s="861"/>
      <c r="Z63" s="861"/>
      <c r="AA63" s="852"/>
      <c r="AB63" s="152">
        <v>2</v>
      </c>
      <c r="AC63" s="151" t="s">
        <v>2637</v>
      </c>
      <c r="AD63" s="151" t="s">
        <v>282</v>
      </c>
      <c r="AE63" s="151" t="s">
        <v>2638</v>
      </c>
      <c r="AF63" s="147" t="str">
        <f t="shared" si="19"/>
        <v>Probabilidad</v>
      </c>
      <c r="AG63" s="153" t="s">
        <v>216</v>
      </c>
      <c r="AH63" s="148">
        <f t="shared" si="20"/>
        <v>0.25</v>
      </c>
      <c r="AI63" s="153" t="s">
        <v>814</v>
      </c>
      <c r="AJ63" s="148">
        <f t="shared" si="21"/>
        <v>0.25</v>
      </c>
      <c r="AK63" s="149">
        <f t="shared" si="22"/>
        <v>0.5</v>
      </c>
      <c r="AL63" s="154">
        <f>IFERROR(IF(AND(AF62="Probabilidad",AF63="Probabilidad"),(AL62-(+AL62*AK63)),IF(AF63="Probabilidad",(S62-(+S62*AK63)),IF(AF63="Impacto",AL62,""))),"")</f>
        <v>0.3</v>
      </c>
      <c r="AM63" s="154">
        <f>IFERROR(IF(AND(AF62="Impacto",AF63="Impacto"),(AM62-(+AM62*AK63)),IF(AF63="Impacto",(Y62-(Y62*AK63)),IF(AF63="Probabilidad",AM62,""))),"")</f>
        <v>0.6</v>
      </c>
      <c r="AN63" s="155" t="s">
        <v>218</v>
      </c>
      <c r="AO63" s="155" t="s">
        <v>296</v>
      </c>
      <c r="AP63" s="155" t="s">
        <v>243</v>
      </c>
      <c r="AQ63" s="155" t="s">
        <v>221</v>
      </c>
      <c r="AR63" s="837"/>
      <c r="AS63" s="855"/>
      <c r="AT63" s="855"/>
      <c r="AU63" s="852"/>
      <c r="AV63" s="855"/>
      <c r="AW63" s="855"/>
      <c r="AX63" s="852"/>
      <c r="AY63" s="852"/>
      <c r="AZ63" s="852"/>
      <c r="BA63" s="798"/>
      <c r="BB63" s="623" t="s">
        <v>2639</v>
      </c>
      <c r="BC63" s="623" t="s">
        <v>2640</v>
      </c>
      <c r="BD63" s="175">
        <f t="shared" si="23"/>
        <v>4</v>
      </c>
      <c r="BE63" s="151">
        <v>1</v>
      </c>
      <c r="BF63" s="151">
        <v>1</v>
      </c>
      <c r="BG63" s="151">
        <v>1</v>
      </c>
      <c r="BH63" s="151">
        <v>1</v>
      </c>
      <c r="BI63" s="621" t="s">
        <v>1432</v>
      </c>
      <c r="BJ63" s="621" t="s">
        <v>2641</v>
      </c>
      <c r="BK63" s="726" t="s">
        <v>2642</v>
      </c>
      <c r="BL63" s="727" t="s">
        <v>2643</v>
      </c>
      <c r="BM63" s="569">
        <v>1</v>
      </c>
      <c r="BN63" s="157"/>
      <c r="BO63" s="157"/>
      <c r="BP63" s="157"/>
      <c r="BQ63" s="158">
        <f t="shared" si="24"/>
        <v>1</v>
      </c>
      <c r="BR63" s="159">
        <f t="shared" si="25"/>
        <v>0.25</v>
      </c>
      <c r="BS63" s="975"/>
      <c r="BT63" s="1017"/>
      <c r="BU63" s="1017"/>
      <c r="BV63" s="1264"/>
    </row>
    <row r="64" spans="1:74" ht="145.5" x14ac:dyDescent="0.25">
      <c r="A64" s="1348"/>
      <c r="B64" s="1276"/>
      <c r="C64" s="1353"/>
      <c r="D64" s="828"/>
      <c r="E64" s="831"/>
      <c r="F64" s="834"/>
      <c r="G64" s="804"/>
      <c r="H64" s="837"/>
      <c r="I64" s="798"/>
      <c r="J64" s="840"/>
      <c r="K64" s="843"/>
      <c r="L64" s="804"/>
      <c r="M64" s="846"/>
      <c r="N64" s="804"/>
      <c r="O64" s="804"/>
      <c r="P64" s="868"/>
      <c r="Q64" s="880"/>
      <c r="R64" s="798"/>
      <c r="S64" s="861"/>
      <c r="T64" s="798"/>
      <c r="U64" s="861"/>
      <c r="V64" s="798"/>
      <c r="W64" s="861"/>
      <c r="X64" s="864"/>
      <c r="Y64" s="861"/>
      <c r="Z64" s="861"/>
      <c r="AA64" s="852"/>
      <c r="AB64" s="152">
        <v>3</v>
      </c>
      <c r="AC64" s="151" t="s">
        <v>901</v>
      </c>
      <c r="AD64" s="151" t="s">
        <v>282</v>
      </c>
      <c r="AE64" s="225" t="s">
        <v>902</v>
      </c>
      <c r="AF64" s="147" t="str">
        <f t="shared" si="19"/>
        <v>Probabilidad</v>
      </c>
      <c r="AG64" s="153" t="s">
        <v>216</v>
      </c>
      <c r="AH64" s="148">
        <f t="shared" si="20"/>
        <v>0.25</v>
      </c>
      <c r="AI64" s="153" t="s">
        <v>217</v>
      </c>
      <c r="AJ64" s="148">
        <f t="shared" si="21"/>
        <v>0.15</v>
      </c>
      <c r="AK64" s="149">
        <f t="shared" si="22"/>
        <v>0.4</v>
      </c>
      <c r="AL64" s="154">
        <f>IFERROR(IF(AND(AF63="Probabilidad",AF64="Probabilidad"),(AL63-(+AL63*AK64)),IF(AND(AF63="Impacto",AF64="Probabilidad"),(AL62-(+AL62*AK64)),IF(AF64="Impacto",AL63,""))),"")</f>
        <v>0.18</v>
      </c>
      <c r="AM64" s="154">
        <f>IFERROR(IF(AND(AF63="Impacto",AF64="Impacto"),(AM63-(+AM63*AK64)),IF(AND(AF63="Probabilidad",AF64="Impacto"),(AM62-(+AM62*AK64)),IF(AF64="Probabilidad",AM63,""))),"")</f>
        <v>0.6</v>
      </c>
      <c r="AN64" s="155" t="s">
        <v>218</v>
      </c>
      <c r="AO64" s="155" t="s">
        <v>296</v>
      </c>
      <c r="AP64" s="155" t="s">
        <v>243</v>
      </c>
      <c r="AQ64" s="155" t="s">
        <v>244</v>
      </c>
      <c r="AR64" s="837"/>
      <c r="AS64" s="855"/>
      <c r="AT64" s="855"/>
      <c r="AU64" s="852"/>
      <c r="AV64" s="855"/>
      <c r="AW64" s="855"/>
      <c r="AX64" s="852"/>
      <c r="AY64" s="852"/>
      <c r="AZ64" s="852"/>
      <c r="BA64" s="798"/>
      <c r="BB64" s="131"/>
      <c r="BC64" s="131"/>
      <c r="BD64" s="175" t="str">
        <f t="shared" si="23"/>
        <v/>
      </c>
      <c r="BE64" s="151"/>
      <c r="BF64" s="151"/>
      <c r="BG64" s="151"/>
      <c r="BH64" s="151"/>
      <c r="BI64" s="131"/>
      <c r="BJ64" s="131"/>
      <c r="BK64" s="131"/>
      <c r="BL64" s="131"/>
      <c r="BM64" s="157"/>
      <c r="BN64" s="157"/>
      <c r="BO64" s="157"/>
      <c r="BP64" s="157"/>
      <c r="BQ64" s="158" t="str">
        <f t="shared" si="24"/>
        <v/>
      </c>
      <c r="BR64" s="159" t="str">
        <f t="shared" si="25"/>
        <v/>
      </c>
      <c r="BS64" s="975"/>
      <c r="BT64" s="1017"/>
      <c r="BU64" s="1017"/>
      <c r="BV64" s="1264"/>
    </row>
    <row r="65" spans="1:74" ht="96" customHeight="1" x14ac:dyDescent="0.25">
      <c r="A65" s="1348"/>
      <c r="B65" s="1276"/>
      <c r="C65" s="1353"/>
      <c r="D65" s="828"/>
      <c r="E65" s="831"/>
      <c r="F65" s="834"/>
      <c r="G65" s="804"/>
      <c r="H65" s="837"/>
      <c r="I65" s="798"/>
      <c r="J65" s="840"/>
      <c r="K65" s="843"/>
      <c r="L65" s="804"/>
      <c r="M65" s="846"/>
      <c r="N65" s="804"/>
      <c r="O65" s="804"/>
      <c r="P65" s="868"/>
      <c r="Q65" s="880"/>
      <c r="R65" s="798"/>
      <c r="S65" s="861"/>
      <c r="T65" s="798"/>
      <c r="U65" s="861"/>
      <c r="V65" s="798"/>
      <c r="W65" s="861"/>
      <c r="X65" s="864"/>
      <c r="Y65" s="861"/>
      <c r="Z65" s="861"/>
      <c r="AA65" s="852"/>
      <c r="AB65" s="152">
        <v>4</v>
      </c>
      <c r="AC65" s="132" t="s">
        <v>912</v>
      </c>
      <c r="AD65" s="151" t="s">
        <v>282</v>
      </c>
      <c r="AE65" s="225" t="s">
        <v>913</v>
      </c>
      <c r="AF65" s="147" t="str">
        <f t="shared" si="19"/>
        <v>Probabilidad</v>
      </c>
      <c r="AG65" s="153" t="s">
        <v>216</v>
      </c>
      <c r="AH65" s="148">
        <f t="shared" si="20"/>
        <v>0.25</v>
      </c>
      <c r="AI65" s="153" t="s">
        <v>217</v>
      </c>
      <c r="AJ65" s="148">
        <f t="shared" si="21"/>
        <v>0.15</v>
      </c>
      <c r="AK65" s="149">
        <f t="shared" si="22"/>
        <v>0.4</v>
      </c>
      <c r="AL65" s="154">
        <f>IFERROR(IF(AND(AF64="Probabilidad",AF65="Probabilidad"),(AL64-(+AL64*AK65)),IF(AND(AF64="Impacto",AF65="Probabilidad"),(AL63-(+AL63*AK65)),IF(AF65="Impacto",AL64,""))),"")</f>
        <v>0.108</v>
      </c>
      <c r="AM65" s="174">
        <f>IFERROR(IF(AND(AF64="Impacto",AF65="Impacto"),(AM64-(+AM64*AK65)),IF(AND(AF64="Probabilidad",AF65="Impacto"),(AM63-(+AM63*AK65)),IF(AF65="Probabilidad",AM64,""))),"")</f>
        <v>0.6</v>
      </c>
      <c r="AN65" s="155" t="s">
        <v>218</v>
      </c>
      <c r="AO65" s="155" t="s">
        <v>296</v>
      </c>
      <c r="AP65" s="155" t="s">
        <v>243</v>
      </c>
      <c r="AQ65" s="155" t="s">
        <v>244</v>
      </c>
      <c r="AR65" s="837"/>
      <c r="AS65" s="855"/>
      <c r="AT65" s="855"/>
      <c r="AU65" s="852"/>
      <c r="AV65" s="855"/>
      <c r="AW65" s="855"/>
      <c r="AX65" s="852"/>
      <c r="AY65" s="852"/>
      <c r="AZ65" s="852"/>
      <c r="BA65" s="798"/>
      <c r="BB65" s="131"/>
      <c r="BC65" s="131"/>
      <c r="BD65" s="175" t="str">
        <f t="shared" si="23"/>
        <v/>
      </c>
      <c r="BE65" s="151"/>
      <c r="BF65" s="151"/>
      <c r="BG65" s="151"/>
      <c r="BH65" s="151"/>
      <c r="BI65" s="131"/>
      <c r="BJ65" s="131"/>
      <c r="BK65" s="131"/>
      <c r="BL65" s="131"/>
      <c r="BM65" s="157"/>
      <c r="BN65" s="157"/>
      <c r="BO65" s="157"/>
      <c r="BP65" s="157"/>
      <c r="BQ65" s="158" t="str">
        <f t="shared" si="24"/>
        <v/>
      </c>
      <c r="BR65" s="159" t="str">
        <f t="shared" si="25"/>
        <v/>
      </c>
      <c r="BS65" s="975"/>
      <c r="BT65" s="1017"/>
      <c r="BU65" s="1017"/>
      <c r="BV65" s="1264"/>
    </row>
    <row r="66" spans="1:74" ht="96" customHeight="1" x14ac:dyDescent="0.25">
      <c r="A66" s="1348"/>
      <c r="B66" s="1276"/>
      <c r="C66" s="1353"/>
      <c r="D66" s="828"/>
      <c r="E66" s="831"/>
      <c r="F66" s="834"/>
      <c r="G66" s="804"/>
      <c r="H66" s="837"/>
      <c r="I66" s="798"/>
      <c r="J66" s="840"/>
      <c r="K66" s="843"/>
      <c r="L66" s="804"/>
      <c r="M66" s="846"/>
      <c r="N66" s="804"/>
      <c r="O66" s="804"/>
      <c r="P66" s="868"/>
      <c r="Q66" s="880"/>
      <c r="R66" s="798"/>
      <c r="S66" s="861"/>
      <c r="T66" s="798"/>
      <c r="U66" s="861"/>
      <c r="V66" s="798"/>
      <c r="W66" s="861"/>
      <c r="X66" s="864"/>
      <c r="Y66" s="861"/>
      <c r="Z66" s="861"/>
      <c r="AA66" s="852"/>
      <c r="AB66" s="152">
        <v>5</v>
      </c>
      <c r="AC66" s="227" t="s">
        <v>914</v>
      </c>
      <c r="AD66" s="29" t="s">
        <v>282</v>
      </c>
      <c r="AE66" s="431" t="s">
        <v>915</v>
      </c>
      <c r="AF66" s="147" t="str">
        <f t="shared" si="19"/>
        <v>Probabilidad</v>
      </c>
      <c r="AG66" s="153" t="s">
        <v>216</v>
      </c>
      <c r="AH66" s="148">
        <f t="shared" si="20"/>
        <v>0.25</v>
      </c>
      <c r="AI66" s="153" t="s">
        <v>814</v>
      </c>
      <c r="AJ66" s="148">
        <f t="shared" si="21"/>
        <v>0.25</v>
      </c>
      <c r="AK66" s="149">
        <f t="shared" si="22"/>
        <v>0.5</v>
      </c>
      <c r="AL66" s="154">
        <f>IFERROR(IF(AND(AF65="Probabilidad",AF66="Probabilidad"),(AL65-(+AL65*AK66)),IF(AND(AF65="Impacto",AF66="Probabilidad"),(AL64-(+AL64*AK66)),IF(AF66="Impacto",AL65,""))),"")</f>
        <v>5.3999999999999999E-2</v>
      </c>
      <c r="AM66" s="154">
        <f>IFERROR(IF(AND(AF65="Impacto",AF66="Impacto"),(AM65-(+AM65*AK66)),IF(AND(AF65="Probabilidad",AF66="Impacto"),(AM64-(+AM64*AK66)),IF(AF66="Probabilidad",AM65,""))),"")</f>
        <v>0.6</v>
      </c>
      <c r="AN66" s="155" t="s">
        <v>218</v>
      </c>
      <c r="AO66" s="155" t="s">
        <v>296</v>
      </c>
      <c r="AP66" s="155" t="s">
        <v>243</v>
      </c>
      <c r="AQ66" s="155" t="s">
        <v>244</v>
      </c>
      <c r="AR66" s="837"/>
      <c r="AS66" s="855"/>
      <c r="AT66" s="855"/>
      <c r="AU66" s="852"/>
      <c r="AV66" s="855"/>
      <c r="AW66" s="855"/>
      <c r="AX66" s="852"/>
      <c r="AY66" s="852"/>
      <c r="AZ66" s="852"/>
      <c r="BA66" s="798"/>
      <c r="BB66" s="131"/>
      <c r="BC66" s="131"/>
      <c r="BD66" s="175" t="str">
        <f t="shared" si="23"/>
        <v/>
      </c>
      <c r="BE66" s="151"/>
      <c r="BF66" s="151"/>
      <c r="BG66" s="151"/>
      <c r="BH66" s="151"/>
      <c r="BI66" s="131"/>
      <c r="BJ66" s="131"/>
      <c r="BK66" s="131"/>
      <c r="BL66" s="131"/>
      <c r="BM66" s="157"/>
      <c r="BN66" s="157"/>
      <c r="BO66" s="157"/>
      <c r="BP66" s="157"/>
      <c r="BQ66" s="158" t="str">
        <f t="shared" si="24"/>
        <v/>
      </c>
      <c r="BR66" s="159" t="str">
        <f t="shared" si="25"/>
        <v/>
      </c>
      <c r="BS66" s="975"/>
      <c r="BT66" s="1017"/>
      <c r="BU66" s="1017"/>
      <c r="BV66" s="1264"/>
    </row>
    <row r="67" spans="1:74" ht="15.75" customHeight="1" x14ac:dyDescent="0.25">
      <c r="A67" s="1348"/>
      <c r="B67" s="1276"/>
      <c r="C67" s="1353"/>
      <c r="D67" s="829"/>
      <c r="E67" s="832"/>
      <c r="F67" s="835"/>
      <c r="G67" s="805"/>
      <c r="H67" s="838"/>
      <c r="I67" s="799"/>
      <c r="J67" s="841"/>
      <c r="K67" s="844"/>
      <c r="L67" s="805"/>
      <c r="M67" s="847"/>
      <c r="N67" s="805"/>
      <c r="O67" s="805"/>
      <c r="P67" s="869"/>
      <c r="Q67" s="881"/>
      <c r="R67" s="799"/>
      <c r="S67" s="862"/>
      <c r="T67" s="799"/>
      <c r="U67" s="862"/>
      <c r="V67" s="799"/>
      <c r="W67" s="862"/>
      <c r="X67" s="865"/>
      <c r="Y67" s="862"/>
      <c r="Z67" s="862"/>
      <c r="AA67" s="853"/>
      <c r="AB67" s="164">
        <v>6</v>
      </c>
      <c r="AC67" s="162"/>
      <c r="AD67" s="162"/>
      <c r="AE67" s="162"/>
      <c r="AF67" s="177" t="str">
        <f t="shared" si="19"/>
        <v/>
      </c>
      <c r="AG67" s="165"/>
      <c r="AH67" s="163" t="str">
        <f t="shared" si="20"/>
        <v/>
      </c>
      <c r="AI67" s="165"/>
      <c r="AJ67" s="163" t="str">
        <f t="shared" si="21"/>
        <v/>
      </c>
      <c r="AK67" s="166" t="str">
        <f t="shared" si="22"/>
        <v/>
      </c>
      <c r="AL67" s="154" t="str">
        <f>IFERROR(IF(AND(AF66="Probabilidad",AF67="Probabilidad"),(AL66-(+AL66*AK67)),IF(AND(AF66="Impacto",AF67="Probabilidad"),(AL65-(+AL65*AK67)),IF(AF67="Impacto",AL66,""))),"")</f>
        <v/>
      </c>
      <c r="AM67" s="154" t="str">
        <f>IFERROR(IF(AND(AF66="Impacto",AF67="Impacto"),(AM66-(+AM66*AK67)),IF(AND(AF66="Probabilidad",AF67="Impacto"),(AM65-(+AM65*AK67)),IF(AF67="Probabilidad",AM66,""))),"")</f>
        <v/>
      </c>
      <c r="AN67" s="52"/>
      <c r="AO67" s="52"/>
      <c r="AP67" s="52"/>
      <c r="AQ67" s="52"/>
      <c r="AR67" s="838"/>
      <c r="AS67" s="856"/>
      <c r="AT67" s="856"/>
      <c r="AU67" s="853"/>
      <c r="AV67" s="856"/>
      <c r="AW67" s="856"/>
      <c r="AX67" s="853"/>
      <c r="AY67" s="853"/>
      <c r="AZ67" s="853"/>
      <c r="BA67" s="799"/>
      <c r="BB67" s="169"/>
      <c r="BC67" s="169"/>
      <c r="BD67" s="178" t="str">
        <f t="shared" si="23"/>
        <v/>
      </c>
      <c r="BE67" s="162"/>
      <c r="BF67" s="162"/>
      <c r="BG67" s="162"/>
      <c r="BH67" s="162"/>
      <c r="BI67" s="169"/>
      <c r="BJ67" s="169"/>
      <c r="BK67" s="169"/>
      <c r="BL67" s="169"/>
      <c r="BM67" s="170"/>
      <c r="BN67" s="170"/>
      <c r="BO67" s="170"/>
      <c r="BP67" s="170"/>
      <c r="BQ67" s="171" t="str">
        <f t="shared" si="24"/>
        <v/>
      </c>
      <c r="BR67" s="172" t="str">
        <f t="shared" si="25"/>
        <v/>
      </c>
      <c r="BS67" s="976"/>
      <c r="BT67" s="1049"/>
      <c r="BU67" s="1049"/>
      <c r="BV67" s="1265"/>
    </row>
    <row r="68" spans="1:74" ht="128.25" x14ac:dyDescent="0.25">
      <c r="A68" s="1348"/>
      <c r="B68" s="1276"/>
      <c r="C68" s="1353"/>
      <c r="D68" s="827" t="s">
        <v>2524</v>
      </c>
      <c r="E68" s="830" t="s">
        <v>896</v>
      </c>
      <c r="F68" s="833">
        <v>2</v>
      </c>
      <c r="G68" s="803" t="s">
        <v>2644</v>
      </c>
      <c r="H68" s="836"/>
      <c r="I68" s="797"/>
      <c r="J68" s="839" t="s">
        <v>2645</v>
      </c>
      <c r="K68" s="842" t="s">
        <v>324</v>
      </c>
      <c r="L68" s="803" t="s">
        <v>325</v>
      </c>
      <c r="M68" s="845" t="s">
        <v>2628</v>
      </c>
      <c r="N68" s="803"/>
      <c r="O68" s="803"/>
      <c r="P68" s="867"/>
      <c r="Q68" s="879"/>
      <c r="R68" s="797" t="s">
        <v>353</v>
      </c>
      <c r="S68" s="860">
        <f>IF(R68="Muy Alta",100%,IF(R68="Alta",80%,IF(R68="Media",60%,IF(R68="Baja",40%,IF(R68="Muy Baja",20%,"")))))</f>
        <v>0.8</v>
      </c>
      <c r="T68" s="797"/>
      <c r="U68" s="860" t="str">
        <f>IF(T68="Catastrófico",100%,IF(T68="Mayor",80%,IF(T68="Moderado",60%,IF(T68="Menor",40%,IF(T68="Leve",20%,"")))))</f>
        <v/>
      </c>
      <c r="V68" s="797" t="s">
        <v>213</v>
      </c>
      <c r="W68" s="860">
        <f>IF(V68="Catastrófico",100%,IF(V68="Mayor",80%,IF(V68="Moderado",60%,IF(V68="Menor",40%,IF(V68="Leve",20%,"")))))</f>
        <v>0.6</v>
      </c>
      <c r="X68" s="863" t="str">
        <f>IF(Y68=100%,"Catastrófico",IF(Y68=80%,"Mayor",IF(Y68=60%,"Moderado",IF(Y68=40%,"Menor",IF(Y68=20%,"Leve","")))))</f>
        <v>Moderado</v>
      </c>
      <c r="Y68" s="860">
        <f>IF(AND(U68="",W68=""),"",MAX(U68,W68))</f>
        <v>0.6</v>
      </c>
      <c r="Z68" s="860" t="str">
        <f>CONCATENATE(R68,X68)</f>
        <v>AltaModerado</v>
      </c>
      <c r="AA68" s="851" t="str">
        <f>IF(Z68="Muy AltaLeve","Alto",IF(Z68="Muy AltaMenor","Alto",IF(Z68="Muy AltaModerado","Alto",IF(Z68="Muy AltaMayor","Alto",IF(Z68="Muy AltaCatastrófico","Extremo",IF(Z68="AltaLeve","Moderado",IF(Z68="AltaMenor","Moderado",IF(Z68="AltaModerado","Alto",IF(Z68="AltaMayor","Alto",IF(Z68="AltaCatastrófico","Extremo",IF(Z68="MediaLeve","Moderado",IF(Z68="MediaMenor","Moderado",IF(Z68="MediaModerado","Moderado",IF(Z68="MediaMayor","Alto",IF(Z68="MediaCatastrófico","Extremo",IF(Z68="BajaLeve","Bajo",IF(Z68="BajaMenor","Moderado",IF(Z68="BajaModerado","Moderado",IF(Z68="BajaMayor","Alto",IF(Z68="BajaCatastrófico","Extremo",IF(Z68="Muy BajaLeve","Bajo",IF(Z68="Muy BajaMenor","Bajo",IF(Z68="Muy BajaModerado","Moderado",IF(Z68="Muy BajaMayor","Alto",IF(Z68="Muy BajaCatastrófico","Extremo","")))))))))))))))))))))))))</f>
        <v>Alto</v>
      </c>
      <c r="AB68" s="98">
        <v>1</v>
      </c>
      <c r="AC68" s="132" t="s">
        <v>2646</v>
      </c>
      <c r="AD68" s="132" t="s">
        <v>282</v>
      </c>
      <c r="AE68" s="132" t="s">
        <v>2647</v>
      </c>
      <c r="AF68" s="234" t="str">
        <f t="shared" si="19"/>
        <v>Probabilidad</v>
      </c>
      <c r="AG68" s="235" t="s">
        <v>216</v>
      </c>
      <c r="AH68" s="15">
        <f t="shared" si="20"/>
        <v>0.25</v>
      </c>
      <c r="AI68" s="235" t="s">
        <v>217</v>
      </c>
      <c r="AJ68" s="15">
        <f t="shared" si="21"/>
        <v>0.15</v>
      </c>
      <c r="AK68" s="102">
        <f t="shared" si="22"/>
        <v>0.4</v>
      </c>
      <c r="AL68" s="101">
        <f>IFERROR(IF(AF68="Probabilidad",(S68-(+S68*AK68)),IF(AF68="Impacto",S68,"")),"")</f>
        <v>0.48</v>
      </c>
      <c r="AM68" s="101">
        <f>IFERROR(IF(AF68="Impacto",(Y68-(+Y68*AK68)),IF(AF68="Probabilidad",Y68,"")),"")</f>
        <v>0.6</v>
      </c>
      <c r="AN68" s="51" t="s">
        <v>952</v>
      </c>
      <c r="AO68" s="51" t="s">
        <v>296</v>
      </c>
      <c r="AP68" s="51" t="s">
        <v>220</v>
      </c>
      <c r="AQ68" s="51" t="s">
        <v>244</v>
      </c>
      <c r="AR68" s="866" t="s">
        <v>2631</v>
      </c>
      <c r="AS68" s="854">
        <f>S68</f>
        <v>0.8</v>
      </c>
      <c r="AT68" s="854">
        <f>IF(AL68="","",MIN(AL68:AL73))</f>
        <v>3.7324799999999991E-2</v>
      </c>
      <c r="AU68" s="851" t="str">
        <f>IFERROR(IF(AT68="","",IF(AT68&lt;=0.2,"Muy Baja",IF(AT68&lt;=0.4,"Baja",IF(AT68&lt;=0.6,"Media",IF(AT68&lt;=0.8,"Alta","Muy Alta"))))),"")</f>
        <v>Muy Baja</v>
      </c>
      <c r="AV68" s="854">
        <f>Y68</f>
        <v>0.6</v>
      </c>
      <c r="AW68" s="854">
        <f>IF(AM68="","",MIN(AM68:AM73))</f>
        <v>0.6</v>
      </c>
      <c r="AX68" s="851" t="str">
        <f>IFERROR(IF(AW68="","",IF(AW68&lt;=0.2,"Leve",IF(AW68&lt;=0.4,"Menor",IF(AW68&lt;=0.6,"Moderado",IF(AW68&lt;=0.8,"Mayor","Catastrófico"))))),"")</f>
        <v>Moderado</v>
      </c>
      <c r="AY68" s="851" t="str">
        <f>AA68</f>
        <v>Alto</v>
      </c>
      <c r="AZ68" s="851" t="str">
        <f>IFERROR(IF(OR(AND(AU68="Muy Baja",AX68="Leve"),AND(AU68="Muy Baja",AX68="Menor"),AND(AU68="Baja",AX68="Leve")),"Bajo",IF(OR(AND(AU68="Muy baja",AX68="Moderado"),AND(AU68="Baja",AX68="Menor"),AND(AU68="Baja",AX68="Moderado"),AND(AU68="Media",AX68="Leve"),AND(AU68="Media",AX68="Menor"),AND(AU68="Media",AX68="Moderado"),AND(AU68="Alta",AX68="Leve"),AND(AU68="Alta",AX68="Menor")),"Moderado",IF(OR(AND(AU68="Muy Baja",AX68="Mayor"),AND(AU68="Baja",AX68="Mayor"),AND(AU68="Media",AX68="Mayor"),AND(AU68="Alta",AX68="Moderado"),AND(AU68="Alta",AX68="Mayor"),AND(AU68="Muy Alta",AX68="Leve"),AND(AU68="Muy Alta",AX68="Menor"),AND(AU68="Muy Alta",AX68="Moderado"),AND(AU68="Muy Alta",AX68="Mayor")),"Alto",IF(OR(AND(AU68="Muy Baja",AX68="Catastrófico"),AND(AU68="Baja",AX68="Catastrófico"),AND(AU68="Media",AX68="Catastrófico"),AND(AU68="Alta",AX68="Catastrófico"),AND(AU68="Muy Alta",AX68="Catastrófico")),"Extremo","")))),"")</f>
        <v>Moderado</v>
      </c>
      <c r="BA68" s="797" t="s">
        <v>223</v>
      </c>
      <c r="BB68" s="622" t="s">
        <v>2648</v>
      </c>
      <c r="BC68" s="622" t="s">
        <v>2649</v>
      </c>
      <c r="BD68" s="104">
        <f t="shared" si="23"/>
        <v>4</v>
      </c>
      <c r="BE68" s="9">
        <v>1</v>
      </c>
      <c r="BF68" s="9">
        <v>1</v>
      </c>
      <c r="BG68" s="9">
        <v>1</v>
      </c>
      <c r="BH68" s="9">
        <v>1</v>
      </c>
      <c r="BI68" s="621" t="s">
        <v>1432</v>
      </c>
      <c r="BJ68" s="622" t="s">
        <v>957</v>
      </c>
      <c r="BK68" s="724" t="s">
        <v>2650</v>
      </c>
      <c r="BL68" s="725" t="s">
        <v>2651</v>
      </c>
      <c r="BM68" s="721">
        <v>1</v>
      </c>
      <c r="BN68" s="49"/>
      <c r="BO68" s="49"/>
      <c r="BP68" s="49"/>
      <c r="BQ68" s="105">
        <f t="shared" si="24"/>
        <v>1</v>
      </c>
      <c r="BR68" s="129">
        <f t="shared" si="25"/>
        <v>0.25</v>
      </c>
      <c r="BS68" s="974" t="s">
        <v>278</v>
      </c>
      <c r="BT68" s="1262" t="s">
        <v>911</v>
      </c>
      <c r="BU68" s="1262" t="s">
        <v>278</v>
      </c>
      <c r="BV68" s="1263" t="s">
        <v>278</v>
      </c>
    </row>
    <row r="69" spans="1:74" ht="128.25" x14ac:dyDescent="0.25">
      <c r="A69" s="1348"/>
      <c r="B69" s="1276"/>
      <c r="C69" s="1353"/>
      <c r="D69" s="828"/>
      <c r="E69" s="831"/>
      <c r="F69" s="834"/>
      <c r="G69" s="804"/>
      <c r="H69" s="837"/>
      <c r="I69" s="798"/>
      <c r="J69" s="840"/>
      <c r="K69" s="843"/>
      <c r="L69" s="804"/>
      <c r="M69" s="846"/>
      <c r="N69" s="804"/>
      <c r="O69" s="804"/>
      <c r="P69" s="868"/>
      <c r="Q69" s="880"/>
      <c r="R69" s="798"/>
      <c r="S69" s="861"/>
      <c r="T69" s="798"/>
      <c r="U69" s="861"/>
      <c r="V69" s="798"/>
      <c r="W69" s="861"/>
      <c r="X69" s="864"/>
      <c r="Y69" s="861"/>
      <c r="Z69" s="861"/>
      <c r="AA69" s="852"/>
      <c r="AB69" s="152">
        <v>2</v>
      </c>
      <c r="AC69" s="132" t="s">
        <v>961</v>
      </c>
      <c r="AD69" s="132" t="s">
        <v>282</v>
      </c>
      <c r="AE69" s="132" t="s">
        <v>962</v>
      </c>
      <c r="AF69" s="147" t="str">
        <f t="shared" si="19"/>
        <v>Probabilidad</v>
      </c>
      <c r="AG69" s="153" t="s">
        <v>216</v>
      </c>
      <c r="AH69" s="148">
        <f t="shared" si="20"/>
        <v>0.25</v>
      </c>
      <c r="AI69" s="153" t="s">
        <v>217</v>
      </c>
      <c r="AJ69" s="148">
        <f t="shared" si="21"/>
        <v>0.15</v>
      </c>
      <c r="AK69" s="149">
        <f t="shared" si="22"/>
        <v>0.4</v>
      </c>
      <c r="AL69" s="154">
        <f>IFERROR(IF(AND(AF68="Probabilidad",AF69="Probabilidad"),(AL68-(+AL68*AK69)),IF(AF69="Probabilidad",(S68-(+S68*AK69)),IF(AF69="Impacto",AL68,""))),"")</f>
        <v>0.28799999999999998</v>
      </c>
      <c r="AM69" s="154">
        <f>IFERROR(IF(AND(AF68="Impacto",AF69="Impacto"),(AM68-(+AM68*AK69)),IF(AF69="Impacto",(Y68-(Y68*AK69)),IF(AF69="Probabilidad",AM68,""))),"")</f>
        <v>0.6</v>
      </c>
      <c r="AN69" s="155" t="s">
        <v>952</v>
      </c>
      <c r="AO69" s="155" t="s">
        <v>296</v>
      </c>
      <c r="AP69" s="155" t="s">
        <v>243</v>
      </c>
      <c r="AQ69" s="155" t="s">
        <v>244</v>
      </c>
      <c r="AR69" s="837"/>
      <c r="AS69" s="855"/>
      <c r="AT69" s="855"/>
      <c r="AU69" s="852"/>
      <c r="AV69" s="855"/>
      <c r="AW69" s="855"/>
      <c r="AX69" s="852"/>
      <c r="AY69" s="852"/>
      <c r="AZ69" s="852"/>
      <c r="BA69" s="798"/>
      <c r="BB69" s="131"/>
      <c r="BC69" s="131"/>
      <c r="BD69" s="175" t="str">
        <f t="shared" si="23"/>
        <v/>
      </c>
      <c r="BE69" s="151"/>
      <c r="BF69" s="151"/>
      <c r="BG69" s="151"/>
      <c r="BH69" s="151"/>
      <c r="BI69" s="131"/>
      <c r="BJ69" s="131"/>
      <c r="BK69" s="131"/>
      <c r="BL69" s="131"/>
      <c r="BM69" s="157"/>
      <c r="BN69" s="157"/>
      <c r="BO69" s="157"/>
      <c r="BP69" s="157"/>
      <c r="BQ69" s="158" t="str">
        <f t="shared" si="24"/>
        <v/>
      </c>
      <c r="BR69" s="159" t="str">
        <f t="shared" si="25"/>
        <v/>
      </c>
      <c r="BS69" s="975"/>
      <c r="BT69" s="1017"/>
      <c r="BU69" s="1017"/>
      <c r="BV69" s="1264"/>
    </row>
    <row r="70" spans="1:74" ht="135.75" customHeight="1" x14ac:dyDescent="0.25">
      <c r="A70" s="1348"/>
      <c r="B70" s="1276"/>
      <c r="C70" s="1353"/>
      <c r="D70" s="828"/>
      <c r="E70" s="831"/>
      <c r="F70" s="834"/>
      <c r="G70" s="804"/>
      <c r="H70" s="837"/>
      <c r="I70" s="798"/>
      <c r="J70" s="840"/>
      <c r="K70" s="843"/>
      <c r="L70" s="804"/>
      <c r="M70" s="846"/>
      <c r="N70" s="804"/>
      <c r="O70" s="804"/>
      <c r="P70" s="868"/>
      <c r="Q70" s="880"/>
      <c r="R70" s="798"/>
      <c r="S70" s="861"/>
      <c r="T70" s="798"/>
      <c r="U70" s="861"/>
      <c r="V70" s="798"/>
      <c r="W70" s="861"/>
      <c r="X70" s="864"/>
      <c r="Y70" s="861"/>
      <c r="Z70" s="861"/>
      <c r="AA70" s="852"/>
      <c r="AB70" s="152">
        <v>3</v>
      </c>
      <c r="AC70" s="132" t="s">
        <v>2652</v>
      </c>
      <c r="AD70" s="132" t="s">
        <v>282</v>
      </c>
      <c r="AE70" s="132" t="s">
        <v>2653</v>
      </c>
      <c r="AF70" s="147" t="str">
        <f t="shared" si="19"/>
        <v>Probabilidad</v>
      </c>
      <c r="AG70" s="153" t="s">
        <v>216</v>
      </c>
      <c r="AH70" s="148">
        <f t="shared" si="20"/>
        <v>0.25</v>
      </c>
      <c r="AI70" s="153" t="s">
        <v>217</v>
      </c>
      <c r="AJ70" s="148">
        <f t="shared" si="21"/>
        <v>0.15</v>
      </c>
      <c r="AK70" s="149">
        <f t="shared" si="22"/>
        <v>0.4</v>
      </c>
      <c r="AL70" s="154">
        <f>IFERROR(IF(AND(AF69="Probabilidad",AF70="Probabilidad"),(AL69-(+AL69*AK70)),IF(AND(AF69="Impacto",AF70="Probabilidad"),(AL68-(+AL68*AK70)),IF(AF70="Impacto",AL69,""))),"")</f>
        <v>0.17279999999999998</v>
      </c>
      <c r="AM70" s="154">
        <f>IFERROR(IF(AND(AF69="Impacto",AF70="Impacto"),(AM69-(+AM69*AK70)),IF(AND(AF69="Probabilidad",AF70="Impacto"),(AM68-(+AM68*AK70)),IF(AF70="Probabilidad",AM69,""))),"")</f>
        <v>0.6</v>
      </c>
      <c r="AN70" s="155" t="s">
        <v>952</v>
      </c>
      <c r="AO70" s="155" t="s">
        <v>296</v>
      </c>
      <c r="AP70" s="155" t="s">
        <v>243</v>
      </c>
      <c r="AQ70" s="155" t="s">
        <v>244</v>
      </c>
      <c r="AR70" s="837"/>
      <c r="AS70" s="855"/>
      <c r="AT70" s="855"/>
      <c r="AU70" s="852"/>
      <c r="AV70" s="855"/>
      <c r="AW70" s="855"/>
      <c r="AX70" s="852"/>
      <c r="AY70" s="852"/>
      <c r="AZ70" s="852"/>
      <c r="BA70" s="798"/>
      <c r="BB70" s="131"/>
      <c r="BC70" s="131"/>
      <c r="BD70" s="175" t="str">
        <f t="shared" si="23"/>
        <v/>
      </c>
      <c r="BE70" s="151"/>
      <c r="BF70" s="151"/>
      <c r="BG70" s="151"/>
      <c r="BH70" s="151"/>
      <c r="BI70" s="131"/>
      <c r="BJ70" s="131"/>
      <c r="BK70" s="131"/>
      <c r="BL70" s="131"/>
      <c r="BM70" s="157"/>
      <c r="BN70" s="157"/>
      <c r="BO70" s="157"/>
      <c r="BP70" s="157"/>
      <c r="BQ70" s="158" t="str">
        <f t="shared" si="24"/>
        <v/>
      </c>
      <c r="BR70" s="159" t="str">
        <f t="shared" si="25"/>
        <v/>
      </c>
      <c r="BS70" s="975"/>
      <c r="BT70" s="1017"/>
      <c r="BU70" s="1017"/>
      <c r="BV70" s="1264"/>
    </row>
    <row r="71" spans="1:74" ht="105.75" customHeight="1" x14ac:dyDescent="0.25">
      <c r="A71" s="1348"/>
      <c r="B71" s="1276"/>
      <c r="C71" s="1353"/>
      <c r="D71" s="828"/>
      <c r="E71" s="831"/>
      <c r="F71" s="834"/>
      <c r="G71" s="804"/>
      <c r="H71" s="837"/>
      <c r="I71" s="798"/>
      <c r="J71" s="840"/>
      <c r="K71" s="843"/>
      <c r="L71" s="804"/>
      <c r="M71" s="846"/>
      <c r="N71" s="804"/>
      <c r="O71" s="804"/>
      <c r="P71" s="868"/>
      <c r="Q71" s="880"/>
      <c r="R71" s="798"/>
      <c r="S71" s="861"/>
      <c r="T71" s="798"/>
      <c r="U71" s="861"/>
      <c r="V71" s="798"/>
      <c r="W71" s="861"/>
      <c r="X71" s="864"/>
      <c r="Y71" s="861"/>
      <c r="Z71" s="861"/>
      <c r="AA71" s="852"/>
      <c r="AB71" s="152">
        <v>4</v>
      </c>
      <c r="AC71" s="132" t="s">
        <v>969</v>
      </c>
      <c r="AD71" s="132" t="s">
        <v>282</v>
      </c>
      <c r="AE71" s="132" t="s">
        <v>2654</v>
      </c>
      <c r="AF71" s="147" t="str">
        <f t="shared" si="19"/>
        <v>Probabilidad</v>
      </c>
      <c r="AG71" s="153" t="s">
        <v>216</v>
      </c>
      <c r="AH71" s="148">
        <f t="shared" si="20"/>
        <v>0.25</v>
      </c>
      <c r="AI71" s="153" t="s">
        <v>217</v>
      </c>
      <c r="AJ71" s="148">
        <f t="shared" si="21"/>
        <v>0.15</v>
      </c>
      <c r="AK71" s="149">
        <f t="shared" si="22"/>
        <v>0.4</v>
      </c>
      <c r="AL71" s="154">
        <f>IFERROR(IF(AND(AF70="Probabilidad",AF71="Probabilidad"),(AL70-(+AL70*AK71)),IF(AND(AF70="Impacto",AF71="Probabilidad"),(AL69-(+AL69*AK71)),IF(AF71="Impacto",AL70,""))),"")</f>
        <v>0.10367999999999998</v>
      </c>
      <c r="AM71" s="154">
        <f>IFERROR(IF(AND(AF70="Impacto",AF71="Impacto"),(AM70-(+AM70*AK71)),IF(AND(AF70="Probabilidad",AF71="Impacto"),(AM69-(+AM69*AK71)),IF(AF71="Probabilidad",AM70,""))),"")</f>
        <v>0.6</v>
      </c>
      <c r="AN71" s="155" t="s">
        <v>952</v>
      </c>
      <c r="AO71" s="155" t="s">
        <v>296</v>
      </c>
      <c r="AP71" s="155" t="s">
        <v>243</v>
      </c>
      <c r="AQ71" s="155" t="s">
        <v>244</v>
      </c>
      <c r="AR71" s="837"/>
      <c r="AS71" s="855"/>
      <c r="AT71" s="855"/>
      <c r="AU71" s="852"/>
      <c r="AV71" s="855"/>
      <c r="AW71" s="855"/>
      <c r="AX71" s="852"/>
      <c r="AY71" s="852"/>
      <c r="AZ71" s="852"/>
      <c r="BA71" s="798"/>
      <c r="BB71" s="131"/>
      <c r="BC71" s="131"/>
      <c r="BD71" s="175" t="str">
        <f t="shared" si="23"/>
        <v/>
      </c>
      <c r="BE71" s="151"/>
      <c r="BF71" s="151"/>
      <c r="BG71" s="151"/>
      <c r="BH71" s="151"/>
      <c r="BI71" s="131"/>
      <c r="BJ71" s="131"/>
      <c r="BK71" s="131"/>
      <c r="BL71" s="131"/>
      <c r="BM71" s="157"/>
      <c r="BN71" s="157"/>
      <c r="BO71" s="157"/>
      <c r="BP71" s="157"/>
      <c r="BQ71" s="158" t="str">
        <f t="shared" si="24"/>
        <v/>
      </c>
      <c r="BR71" s="159" t="str">
        <f t="shared" si="25"/>
        <v/>
      </c>
      <c r="BS71" s="975"/>
      <c r="BT71" s="1017"/>
      <c r="BU71" s="1017"/>
      <c r="BV71" s="1264"/>
    </row>
    <row r="72" spans="1:74" ht="105.75" customHeight="1" x14ac:dyDescent="0.25">
      <c r="A72" s="1348"/>
      <c r="B72" s="1276"/>
      <c r="C72" s="1353"/>
      <c r="D72" s="828"/>
      <c r="E72" s="831"/>
      <c r="F72" s="834"/>
      <c r="G72" s="804"/>
      <c r="H72" s="837"/>
      <c r="I72" s="798"/>
      <c r="J72" s="840"/>
      <c r="K72" s="843"/>
      <c r="L72" s="804"/>
      <c r="M72" s="846"/>
      <c r="N72" s="804"/>
      <c r="O72" s="804"/>
      <c r="P72" s="868"/>
      <c r="Q72" s="880"/>
      <c r="R72" s="798"/>
      <c r="S72" s="861"/>
      <c r="T72" s="798"/>
      <c r="U72" s="861"/>
      <c r="V72" s="798"/>
      <c r="W72" s="861"/>
      <c r="X72" s="864"/>
      <c r="Y72" s="861"/>
      <c r="Z72" s="861"/>
      <c r="AA72" s="852"/>
      <c r="AB72" s="152">
        <v>5</v>
      </c>
      <c r="AC72" s="132" t="s">
        <v>971</v>
      </c>
      <c r="AD72" s="132" t="s">
        <v>282</v>
      </c>
      <c r="AE72" s="132" t="s">
        <v>2655</v>
      </c>
      <c r="AF72" s="147" t="str">
        <f t="shared" si="19"/>
        <v>Probabilidad</v>
      </c>
      <c r="AG72" s="153" t="s">
        <v>216</v>
      </c>
      <c r="AH72" s="148">
        <f t="shared" si="20"/>
        <v>0.25</v>
      </c>
      <c r="AI72" s="153" t="s">
        <v>217</v>
      </c>
      <c r="AJ72" s="148">
        <f t="shared" si="21"/>
        <v>0.15</v>
      </c>
      <c r="AK72" s="149">
        <f t="shared" si="22"/>
        <v>0.4</v>
      </c>
      <c r="AL72" s="154">
        <f>IFERROR(IF(AND(AF71="Probabilidad",AF72="Probabilidad"),(AL71-(+AL71*AK72)),IF(AND(AF71="Impacto",AF72="Probabilidad"),(AL70-(+AL70*AK72)),IF(AF72="Impacto",AL71,""))),"")</f>
        <v>6.2207999999999986E-2</v>
      </c>
      <c r="AM72" s="154">
        <f>IFERROR(IF(AND(AF71="Impacto",AF72="Impacto"),(AM71-(+AM71*AK72)),IF(AND(AF71="Probabilidad",AF72="Impacto"),(AM70-(+AM70*AK72)),IF(AF72="Probabilidad",AM71,""))),"")</f>
        <v>0.6</v>
      </c>
      <c r="AN72" s="155" t="s">
        <v>952</v>
      </c>
      <c r="AO72" s="155" t="s">
        <v>296</v>
      </c>
      <c r="AP72" s="155" t="s">
        <v>243</v>
      </c>
      <c r="AQ72" s="155" t="s">
        <v>221</v>
      </c>
      <c r="AR72" s="837"/>
      <c r="AS72" s="855"/>
      <c r="AT72" s="855"/>
      <c r="AU72" s="852"/>
      <c r="AV72" s="855"/>
      <c r="AW72" s="855"/>
      <c r="AX72" s="852"/>
      <c r="AY72" s="852"/>
      <c r="AZ72" s="852"/>
      <c r="BA72" s="798"/>
      <c r="BB72" s="131"/>
      <c r="BC72" s="131"/>
      <c r="BD72" s="175" t="str">
        <f t="shared" si="23"/>
        <v/>
      </c>
      <c r="BE72" s="151"/>
      <c r="BF72" s="151"/>
      <c r="BG72" s="151"/>
      <c r="BH72" s="151"/>
      <c r="BI72" s="131"/>
      <c r="BJ72" s="131"/>
      <c r="BK72" s="131"/>
      <c r="BL72" s="131"/>
      <c r="BM72" s="157"/>
      <c r="BN72" s="157"/>
      <c r="BO72" s="157"/>
      <c r="BP72" s="157"/>
      <c r="BQ72" s="158" t="str">
        <f t="shared" si="24"/>
        <v/>
      </c>
      <c r="BR72" s="159" t="str">
        <f t="shared" si="25"/>
        <v/>
      </c>
      <c r="BS72" s="975"/>
      <c r="BT72" s="1017"/>
      <c r="BU72" s="1017"/>
      <c r="BV72" s="1264"/>
    </row>
    <row r="73" spans="1:74" ht="135.75" customHeight="1" x14ac:dyDescent="0.25">
      <c r="A73" s="1349"/>
      <c r="B73" s="1351"/>
      <c r="C73" s="1354"/>
      <c r="D73" s="829"/>
      <c r="E73" s="832"/>
      <c r="F73" s="835"/>
      <c r="G73" s="805"/>
      <c r="H73" s="838"/>
      <c r="I73" s="799"/>
      <c r="J73" s="841"/>
      <c r="K73" s="844"/>
      <c r="L73" s="805"/>
      <c r="M73" s="847"/>
      <c r="N73" s="805"/>
      <c r="O73" s="805"/>
      <c r="P73" s="869"/>
      <c r="Q73" s="881"/>
      <c r="R73" s="799"/>
      <c r="S73" s="862"/>
      <c r="T73" s="799"/>
      <c r="U73" s="862"/>
      <c r="V73" s="799"/>
      <c r="W73" s="862"/>
      <c r="X73" s="865"/>
      <c r="Y73" s="862"/>
      <c r="Z73" s="862"/>
      <c r="AA73" s="853"/>
      <c r="AB73" s="164">
        <v>6</v>
      </c>
      <c r="AC73" s="132" t="s">
        <v>2656</v>
      </c>
      <c r="AD73" s="132" t="s">
        <v>282</v>
      </c>
      <c r="AE73" s="132" t="s">
        <v>2657</v>
      </c>
      <c r="AF73" s="99" t="str">
        <f t="shared" si="19"/>
        <v>Probabilidad</v>
      </c>
      <c r="AG73" s="242" t="s">
        <v>216</v>
      </c>
      <c r="AH73" s="163">
        <f t="shared" si="20"/>
        <v>0.25</v>
      </c>
      <c r="AI73" s="242" t="s">
        <v>217</v>
      </c>
      <c r="AJ73" s="163">
        <f t="shared" si="21"/>
        <v>0.15</v>
      </c>
      <c r="AK73" s="166">
        <f t="shared" si="22"/>
        <v>0.4</v>
      </c>
      <c r="AL73" s="154">
        <f>IFERROR(IF(AND(AF72="Probabilidad",AF73="Probabilidad"),(AL72-(+AL72*AK73)),IF(AND(AF72="Impacto",AF73="Probabilidad"),(AL71-(+AL71*AK73)),IF(AF73="Impacto",AL72,""))),"")</f>
        <v>3.7324799999999991E-2</v>
      </c>
      <c r="AM73" s="154">
        <f>IFERROR(IF(AND(AF72="Impacto",AF73="Impacto"),(AM72-(+AM72*AK73)),IF(AND(AF72="Probabilidad",AF73="Impacto"),(AM71-(+AM71*AK73)),IF(AF73="Probabilidad",AM72,""))),"")</f>
        <v>0.6</v>
      </c>
      <c r="AN73" s="52" t="s">
        <v>952</v>
      </c>
      <c r="AO73" s="52" t="s">
        <v>296</v>
      </c>
      <c r="AP73" s="52" t="s">
        <v>243</v>
      </c>
      <c r="AQ73" s="52" t="s">
        <v>221</v>
      </c>
      <c r="AR73" s="838"/>
      <c r="AS73" s="856"/>
      <c r="AT73" s="856"/>
      <c r="AU73" s="853"/>
      <c r="AV73" s="856"/>
      <c r="AW73" s="856"/>
      <c r="AX73" s="853"/>
      <c r="AY73" s="853"/>
      <c r="AZ73" s="853"/>
      <c r="BA73" s="799"/>
      <c r="BB73" s="169"/>
      <c r="BC73" s="169"/>
      <c r="BD73" s="178" t="str">
        <f t="shared" si="23"/>
        <v/>
      </c>
      <c r="BE73" s="162"/>
      <c r="BF73" s="162"/>
      <c r="BG73" s="162"/>
      <c r="BH73" s="162"/>
      <c r="BI73" s="169"/>
      <c r="BJ73" s="169"/>
      <c r="BK73" s="169"/>
      <c r="BL73" s="169"/>
      <c r="BM73" s="170"/>
      <c r="BN73" s="170"/>
      <c r="BO73" s="170"/>
      <c r="BP73" s="170"/>
      <c r="BQ73" s="171" t="str">
        <f t="shared" si="24"/>
        <v/>
      </c>
      <c r="BR73" s="172" t="str">
        <f t="shared" si="25"/>
        <v/>
      </c>
      <c r="BS73" s="976"/>
      <c r="BT73" s="1049"/>
      <c r="BU73" s="1049"/>
      <c r="BV73" s="1265"/>
    </row>
    <row r="74" spans="1:74" ht="171.75" x14ac:dyDescent="0.25">
      <c r="A74" s="924" t="s">
        <v>994</v>
      </c>
      <c r="B74" s="900" t="s">
        <v>202</v>
      </c>
      <c r="C74" s="903" t="s">
        <v>995</v>
      </c>
      <c r="D74" s="827" t="s">
        <v>2524</v>
      </c>
      <c r="E74" s="830" t="s">
        <v>996</v>
      </c>
      <c r="F74" s="833">
        <v>1</v>
      </c>
      <c r="G74" s="803" t="s">
        <v>1018</v>
      </c>
      <c r="H74" s="836"/>
      <c r="I74" s="797"/>
      <c r="J74" s="839" t="s">
        <v>2658</v>
      </c>
      <c r="K74" s="842" t="s">
        <v>324</v>
      </c>
      <c r="L74" s="803" t="s">
        <v>325</v>
      </c>
      <c r="M74" s="873" t="s">
        <v>2659</v>
      </c>
      <c r="N74" s="803"/>
      <c r="O74" s="803"/>
      <c r="P74" s="1268"/>
      <c r="Q74" s="879"/>
      <c r="R74" s="797" t="s">
        <v>458</v>
      </c>
      <c r="S74" s="860">
        <f>IF(R74="Muy Alta",100%,IF(R74="Alta",80%,IF(R74="Media",60%,IF(R74="Baja",40%,IF(R74="Muy Baja",20%,"")))))</f>
        <v>1</v>
      </c>
      <c r="T74" s="797"/>
      <c r="U74" s="860" t="str">
        <f>IF(T74="Catastrófico",100%,IF(T74="Mayor",80%,IF(T74="Moderado",60%,IF(T74="Menor",40%,IF(T74="Leve",20%,"")))))</f>
        <v/>
      </c>
      <c r="V74" s="797" t="s">
        <v>253</v>
      </c>
      <c r="W74" s="860">
        <f>IF(V74="Catastrófico",100%,IF(V74="Mayor",80%,IF(V74="Moderado",60%,IF(V74="Menor",40%,IF(V74="Leve",20%,"")))))</f>
        <v>0.4</v>
      </c>
      <c r="X74" s="863" t="str">
        <f>IF(Y74=100%,"Catastrófico",IF(Y74=80%,"Mayor",IF(Y74=60%,"Moderado",IF(Y74=40%,"Menor",IF(Y74=20%,"Leve","")))))</f>
        <v>Menor</v>
      </c>
      <c r="Y74" s="860">
        <f>IF(AND(U74="",W74=""),"",MAX(U74,W74))</f>
        <v>0.4</v>
      </c>
      <c r="Z74" s="860" t="str">
        <f>CONCATENATE(R74,X74)</f>
        <v>Muy AltaMenor</v>
      </c>
      <c r="AA74" s="851" t="str">
        <f>IF(Z74="Muy AltaLeve","Alto",IF(Z74="Muy AltaMenor","Alto",IF(Z74="Muy AltaModerado","Alto",IF(Z74="Muy AltaMayor","Alto",IF(Z74="Muy AltaCatastrófico","Extremo",IF(Z74="AltaLeve","Moderado",IF(Z74="AltaMenor","Moderado",IF(Z74="AltaModerado","Alto",IF(Z74="AltaMayor","Alto",IF(Z74="AltaCatastrófico","Extremo",IF(Z74="MediaLeve","Moderado",IF(Z74="MediaMenor","Moderado",IF(Z74="MediaModerado","Moderado",IF(Z74="MediaMayor","Alto",IF(Z74="MediaCatastrófico","Extremo",IF(Z74="BajaLeve","Bajo",IF(Z74="BajaMenor","Moderado",IF(Z74="BajaModerado","Moderado",IF(Z74="BajaMayor","Alto",IF(Z74="BajaCatastrófico","Extremo",IF(Z74="Muy BajaLeve","Bajo",IF(Z74="Muy BajaMenor","Bajo",IF(Z74="Muy BajaModerado","Moderado",IF(Z74="Muy BajaMayor","Alto",IF(Z74="Muy BajaCatastrófico","Extremo","")))))))))))))))))))))))))</f>
        <v>Alto</v>
      </c>
      <c r="AB74" s="98">
        <v>1</v>
      </c>
      <c r="AC74" s="630" t="s">
        <v>2660</v>
      </c>
      <c r="AD74" s="233" t="s">
        <v>282</v>
      </c>
      <c r="AE74" s="303" t="s">
        <v>2661</v>
      </c>
      <c r="AF74" s="100" t="str">
        <f t="shared" si="19"/>
        <v>Probabilidad</v>
      </c>
      <c r="AG74" s="10" t="s">
        <v>216</v>
      </c>
      <c r="AH74" s="15">
        <f t="shared" si="20"/>
        <v>0.25</v>
      </c>
      <c r="AI74" s="10" t="s">
        <v>217</v>
      </c>
      <c r="AJ74" s="15">
        <f t="shared" si="21"/>
        <v>0.15</v>
      </c>
      <c r="AK74" s="102">
        <f t="shared" si="22"/>
        <v>0.4</v>
      </c>
      <c r="AL74" s="101">
        <f>IFERROR(IF(AF74="Probabilidad",(S74-(+S74*AK74)),IF(AF74="Impacto",S74,"")),"")</f>
        <v>0.6</v>
      </c>
      <c r="AM74" s="101">
        <f>IFERROR(IF(AF74="Impacto",(Y74-(+Y74*AK74)),IF(AF74="Probabilidad",Y74,"")),"")</f>
        <v>0.4</v>
      </c>
      <c r="AN74" s="51" t="s">
        <v>218</v>
      </c>
      <c r="AO74" s="51" t="s">
        <v>296</v>
      </c>
      <c r="AP74" s="51" t="s">
        <v>220</v>
      </c>
      <c r="AQ74" s="51" t="s">
        <v>221</v>
      </c>
      <c r="AR74" s="866" t="s">
        <v>2662</v>
      </c>
      <c r="AS74" s="854">
        <f>S74</f>
        <v>1</v>
      </c>
      <c r="AT74" s="854">
        <f>IF(AL74="","",MIN(AL74:AL79))</f>
        <v>0.36</v>
      </c>
      <c r="AU74" s="851" t="str">
        <f>IFERROR(IF(AT74="","",IF(AT74&lt;=0.2,"Muy Baja",IF(AT74&lt;=0.4,"Baja",IF(AT74&lt;=0.6,"Media",IF(AT74&lt;=0.8,"Alta","Muy Alta"))))),"")</f>
        <v>Baja</v>
      </c>
      <c r="AV74" s="854">
        <f>Y74</f>
        <v>0.4</v>
      </c>
      <c r="AW74" s="854">
        <f>IF(AM74="","",MIN(AM74:AM79))</f>
        <v>0.4</v>
      </c>
      <c r="AX74" s="851" t="str">
        <f>IFERROR(IF(AW74="","",IF(AW74&lt;=0.2,"Leve",IF(AW74&lt;=0.4,"Menor",IF(AW74&lt;=0.6,"Moderado",IF(AW74&lt;=0.8,"Mayor","Catastrófico"))))),"")</f>
        <v>Menor</v>
      </c>
      <c r="AY74" s="851" t="str">
        <f>AA74</f>
        <v>Alto</v>
      </c>
      <c r="AZ74" s="851" t="str">
        <f>IFERROR(IF(OR(AND(AU74="Muy Baja",AX74="Leve"),AND(AU74="Muy Baja",AX74="Menor"),AND(AU74="Baja",AX74="Leve")),"Bajo",IF(OR(AND(AU74="Muy baja",AX74="Moderado"),AND(AU74="Baja",AX74="Menor"),AND(AU74="Baja",AX74="Moderado"),AND(AU74="Media",AX74="Leve"),AND(AU74="Media",AX74="Menor"),AND(AU74="Media",AX74="Moderado"),AND(AU74="Alta",AX74="Leve"),AND(AU74="Alta",AX74="Menor")),"Moderado",IF(OR(AND(AU74="Muy Baja",AX74="Mayor"),AND(AU74="Baja",AX74="Mayor"),AND(AU74="Media",AX74="Mayor"),AND(AU74="Alta",AX74="Moderado"),AND(AU74="Alta",AX74="Mayor"),AND(AU74="Muy Alta",AX74="Leve"),AND(AU74="Muy Alta",AX74="Menor"),AND(AU74="Muy Alta",AX74="Moderado"),AND(AU74="Muy Alta",AX74="Mayor")),"Alto",IF(OR(AND(AU74="Muy Baja",AX74="Catastrófico"),AND(AU74="Baja",AX74="Catastrófico"),AND(AU74="Media",AX74="Catastrófico"),AND(AU74="Alta",AX74="Catastrófico"),AND(AU74="Muy Alta",AX74="Catastrófico")),"Extremo","")))),"")</f>
        <v>Moderado</v>
      </c>
      <c r="BA74" s="797" t="s">
        <v>223</v>
      </c>
      <c r="BB74" s="611" t="s">
        <v>2663</v>
      </c>
      <c r="BC74" s="611" t="s">
        <v>2664</v>
      </c>
      <c r="BD74" s="104">
        <f t="shared" si="23"/>
        <v>4</v>
      </c>
      <c r="BE74" s="9">
        <v>1</v>
      </c>
      <c r="BF74" s="9">
        <v>1</v>
      </c>
      <c r="BG74" s="9">
        <v>1</v>
      </c>
      <c r="BH74" s="9">
        <v>1</v>
      </c>
      <c r="BI74" s="9" t="s">
        <v>502</v>
      </c>
      <c r="BJ74" s="9" t="s">
        <v>1027</v>
      </c>
      <c r="BK74" s="47" t="s">
        <v>2665</v>
      </c>
      <c r="BL74" s="47" t="s">
        <v>2666</v>
      </c>
      <c r="BM74" s="49">
        <v>1</v>
      </c>
      <c r="BN74" s="49"/>
      <c r="BO74" s="49"/>
      <c r="BP74" s="49"/>
      <c r="BQ74" s="105">
        <f t="shared" si="24"/>
        <v>1</v>
      </c>
      <c r="BR74" s="129">
        <f t="shared" si="25"/>
        <v>0.25</v>
      </c>
      <c r="BS74" s="818" t="s">
        <v>278</v>
      </c>
      <c r="BT74" s="803" t="s">
        <v>911</v>
      </c>
      <c r="BU74" s="803" t="s">
        <v>278</v>
      </c>
      <c r="BV74" s="806" t="s">
        <v>278</v>
      </c>
    </row>
    <row r="75" spans="1:74" ht="96" customHeight="1" x14ac:dyDescent="0.25">
      <c r="A75" s="925"/>
      <c r="B75" s="901"/>
      <c r="C75" s="904"/>
      <c r="D75" s="828"/>
      <c r="E75" s="831"/>
      <c r="F75" s="834"/>
      <c r="G75" s="804"/>
      <c r="H75" s="837"/>
      <c r="I75" s="798"/>
      <c r="J75" s="840"/>
      <c r="K75" s="843"/>
      <c r="L75" s="804"/>
      <c r="M75" s="874"/>
      <c r="N75" s="804"/>
      <c r="O75" s="804"/>
      <c r="P75" s="1269"/>
      <c r="Q75" s="880"/>
      <c r="R75" s="798"/>
      <c r="S75" s="861"/>
      <c r="T75" s="798"/>
      <c r="U75" s="861"/>
      <c r="V75" s="798"/>
      <c r="W75" s="861"/>
      <c r="X75" s="864"/>
      <c r="Y75" s="861"/>
      <c r="Z75" s="861"/>
      <c r="AA75" s="852"/>
      <c r="AB75" s="152">
        <v>2</v>
      </c>
      <c r="AC75" s="180" t="s">
        <v>2667</v>
      </c>
      <c r="AD75" s="180" t="s">
        <v>371</v>
      </c>
      <c r="AE75" s="303" t="s">
        <v>2668</v>
      </c>
      <c r="AF75" s="147" t="str">
        <f t="shared" si="19"/>
        <v>Probabilidad</v>
      </c>
      <c r="AG75" s="153" t="s">
        <v>216</v>
      </c>
      <c r="AH75" s="148">
        <f t="shared" si="20"/>
        <v>0.25</v>
      </c>
      <c r="AI75" s="153" t="s">
        <v>217</v>
      </c>
      <c r="AJ75" s="148">
        <f t="shared" si="21"/>
        <v>0.15</v>
      </c>
      <c r="AK75" s="149">
        <f t="shared" si="22"/>
        <v>0.4</v>
      </c>
      <c r="AL75" s="154">
        <f>IFERROR(IF(AND(AF74="Probabilidad",AF75="Probabilidad"),(AL74-(+AL74*AK75)),IF(AF75="Probabilidad",(S74-(+S74*AK75)),IF(AF75="Impacto",AL74,""))),"")</f>
        <v>0.36</v>
      </c>
      <c r="AM75" s="154">
        <f>IFERROR(IF(AND(AF74="Impacto",AF75="Impacto"),(AM74-(+AM74*AK75)),IF(AF75="Impacto",(Y74-(+Y74*AK75)),IF(AF75="Probabilidad",AM74,""))),"")</f>
        <v>0.4</v>
      </c>
      <c r="AN75" s="155" t="s">
        <v>218</v>
      </c>
      <c r="AO75" s="155" t="s">
        <v>296</v>
      </c>
      <c r="AP75" s="155" t="s">
        <v>220</v>
      </c>
      <c r="AQ75" s="155" t="s">
        <v>221</v>
      </c>
      <c r="AR75" s="837"/>
      <c r="AS75" s="855"/>
      <c r="AT75" s="855"/>
      <c r="AU75" s="852"/>
      <c r="AV75" s="855"/>
      <c r="AW75" s="855"/>
      <c r="AX75" s="852"/>
      <c r="AY75" s="852"/>
      <c r="AZ75" s="852"/>
      <c r="BA75" s="798"/>
      <c r="BB75" s="179"/>
      <c r="BC75" s="131"/>
      <c r="BD75" s="175" t="str">
        <f t="shared" si="23"/>
        <v/>
      </c>
      <c r="BE75" s="151"/>
      <c r="BF75" s="151"/>
      <c r="BG75" s="151"/>
      <c r="BH75" s="151"/>
      <c r="BI75" s="131"/>
      <c r="BJ75" s="131"/>
      <c r="BK75" s="131"/>
      <c r="BL75" s="131"/>
      <c r="BM75" s="157"/>
      <c r="BN75" s="157"/>
      <c r="BO75" s="157"/>
      <c r="BP75" s="157"/>
      <c r="BQ75" s="158" t="str">
        <f t="shared" si="24"/>
        <v/>
      </c>
      <c r="BR75" s="159" t="str">
        <f t="shared" si="25"/>
        <v/>
      </c>
      <c r="BS75" s="819"/>
      <c r="BT75" s="804"/>
      <c r="BU75" s="804"/>
      <c r="BV75" s="807"/>
    </row>
    <row r="76" spans="1:74" ht="15.75" customHeight="1" x14ac:dyDescent="0.25">
      <c r="A76" s="925"/>
      <c r="B76" s="901"/>
      <c r="C76" s="904"/>
      <c r="D76" s="828"/>
      <c r="E76" s="831"/>
      <c r="F76" s="834"/>
      <c r="G76" s="804"/>
      <c r="H76" s="837"/>
      <c r="I76" s="798"/>
      <c r="J76" s="840"/>
      <c r="K76" s="843"/>
      <c r="L76" s="804"/>
      <c r="M76" s="874"/>
      <c r="N76" s="804"/>
      <c r="O76" s="804"/>
      <c r="P76" s="1269"/>
      <c r="Q76" s="880"/>
      <c r="R76" s="798"/>
      <c r="S76" s="861"/>
      <c r="T76" s="798"/>
      <c r="U76" s="861"/>
      <c r="V76" s="798"/>
      <c r="W76" s="861"/>
      <c r="X76" s="864"/>
      <c r="Y76" s="861"/>
      <c r="Z76" s="861"/>
      <c r="AA76" s="852"/>
      <c r="AB76" s="152">
        <v>3</v>
      </c>
      <c r="AC76" s="180"/>
      <c r="AD76" s="180"/>
      <c r="AE76" s="151"/>
      <c r="AF76" s="147" t="str">
        <f t="shared" si="19"/>
        <v/>
      </c>
      <c r="AG76" s="153"/>
      <c r="AH76" s="148" t="str">
        <f t="shared" si="20"/>
        <v/>
      </c>
      <c r="AI76" s="153"/>
      <c r="AJ76" s="148" t="str">
        <f t="shared" si="21"/>
        <v/>
      </c>
      <c r="AK76" s="149" t="str">
        <f t="shared" si="22"/>
        <v/>
      </c>
      <c r="AL76" s="154" t="str">
        <f>IFERROR(IF(AND(AF75="Probabilidad",AF76="Probabilidad"),(AL75-(+AL75*AK76)),IF(AND(AF75="Impacto",AF76="Probabilidad"),(AL74-(+AL74*AK76)),IF(AF76="Impacto",AL75,""))),"")</f>
        <v/>
      </c>
      <c r="AM76" s="154" t="str">
        <f>IFERROR(IF(AND(AF75="Impacto",AF76="Impacto"),(AM75-(+AM75*AK76)),IF(AND(AF75="Probabilidad",AF76="Impacto"),(AM74-(+AM74*AK76)),IF(AF76="Probabilidad",AM75,""))),"")</f>
        <v/>
      </c>
      <c r="AN76" s="155"/>
      <c r="AO76" s="155"/>
      <c r="AP76" s="155"/>
      <c r="AQ76" s="155"/>
      <c r="AR76" s="837"/>
      <c r="AS76" s="855"/>
      <c r="AT76" s="855"/>
      <c r="AU76" s="852"/>
      <c r="AV76" s="855"/>
      <c r="AW76" s="855"/>
      <c r="AX76" s="852"/>
      <c r="AY76" s="852"/>
      <c r="AZ76" s="852"/>
      <c r="BA76" s="798"/>
      <c r="BB76" s="179"/>
      <c r="BC76" s="131"/>
      <c r="BD76" s="175" t="str">
        <f t="shared" si="23"/>
        <v/>
      </c>
      <c r="BE76" s="151"/>
      <c r="BF76" s="151"/>
      <c r="BG76" s="151"/>
      <c r="BH76" s="151"/>
      <c r="BI76" s="131"/>
      <c r="BJ76" s="131"/>
      <c r="BK76" s="131"/>
      <c r="BL76" s="131"/>
      <c r="BM76" s="157"/>
      <c r="BN76" s="157"/>
      <c r="BO76" s="157"/>
      <c r="BP76" s="157"/>
      <c r="BQ76" s="158" t="str">
        <f t="shared" si="24"/>
        <v/>
      </c>
      <c r="BR76" s="159" t="str">
        <f t="shared" si="25"/>
        <v/>
      </c>
      <c r="BS76" s="819"/>
      <c r="BT76" s="804"/>
      <c r="BU76" s="804"/>
      <c r="BV76" s="807"/>
    </row>
    <row r="77" spans="1:74" ht="15.75" customHeight="1" x14ac:dyDescent="0.25">
      <c r="A77" s="925"/>
      <c r="B77" s="901"/>
      <c r="C77" s="904"/>
      <c r="D77" s="828"/>
      <c r="E77" s="831"/>
      <c r="F77" s="834"/>
      <c r="G77" s="804"/>
      <c r="H77" s="837"/>
      <c r="I77" s="798"/>
      <c r="J77" s="840"/>
      <c r="K77" s="843"/>
      <c r="L77" s="804"/>
      <c r="M77" s="874"/>
      <c r="N77" s="804"/>
      <c r="O77" s="804"/>
      <c r="P77" s="1269"/>
      <c r="Q77" s="880"/>
      <c r="R77" s="798"/>
      <c r="S77" s="861"/>
      <c r="T77" s="798"/>
      <c r="U77" s="861"/>
      <c r="V77" s="798"/>
      <c r="W77" s="861"/>
      <c r="X77" s="864"/>
      <c r="Y77" s="861"/>
      <c r="Z77" s="861"/>
      <c r="AA77" s="852"/>
      <c r="AB77" s="152">
        <v>4</v>
      </c>
      <c r="AC77" s="180"/>
      <c r="AD77" s="180"/>
      <c r="AE77" s="151"/>
      <c r="AF77" s="147" t="str">
        <f t="shared" si="19"/>
        <v/>
      </c>
      <c r="AG77" s="153"/>
      <c r="AH77" s="148" t="str">
        <f t="shared" si="20"/>
        <v/>
      </c>
      <c r="AI77" s="153"/>
      <c r="AJ77" s="148" t="str">
        <f t="shared" si="21"/>
        <v/>
      </c>
      <c r="AK77" s="149" t="str">
        <f t="shared" si="22"/>
        <v/>
      </c>
      <c r="AL77" s="154" t="str">
        <f>IFERROR(IF(AND(AF76="Probabilidad",AF77="Probabilidad"),(AL76-(+AL76*AK77)),IF(AND(AF76="Impacto",AF77="Probabilidad"),(AL75-(+AL75*AK77)),IF(AF77="Impacto",AL76,""))),"")</f>
        <v/>
      </c>
      <c r="AM77" s="154" t="str">
        <f>IFERROR(IF(AND(AF76="Impacto",AF77="Impacto"),(AM76-(+AM76*AK77)),IF(AND(AF76="Probabilidad",AF77="Impacto"),(AM75-(+AM75*AK77)),IF(AF77="Probabilidad",AM76,""))),"")</f>
        <v/>
      </c>
      <c r="AN77" s="155"/>
      <c r="AO77" s="155"/>
      <c r="AP77" s="155"/>
      <c r="AQ77" s="155"/>
      <c r="AR77" s="837"/>
      <c r="AS77" s="855"/>
      <c r="AT77" s="855"/>
      <c r="AU77" s="852"/>
      <c r="AV77" s="855"/>
      <c r="AW77" s="855"/>
      <c r="AX77" s="852"/>
      <c r="AY77" s="852"/>
      <c r="AZ77" s="852"/>
      <c r="BA77" s="798"/>
      <c r="BB77" s="179"/>
      <c r="BC77" s="131"/>
      <c r="BD77" s="175" t="str">
        <f t="shared" si="23"/>
        <v/>
      </c>
      <c r="BE77" s="151"/>
      <c r="BF77" s="151"/>
      <c r="BG77" s="151"/>
      <c r="BH77" s="151"/>
      <c r="BI77" s="131"/>
      <c r="BJ77" s="131"/>
      <c r="BK77" s="131"/>
      <c r="BL77" s="131"/>
      <c r="BM77" s="157"/>
      <c r="BN77" s="157"/>
      <c r="BO77" s="157"/>
      <c r="BP77" s="157"/>
      <c r="BQ77" s="158" t="str">
        <f t="shared" si="24"/>
        <v/>
      </c>
      <c r="BR77" s="159" t="str">
        <f t="shared" si="25"/>
        <v/>
      </c>
      <c r="BS77" s="819"/>
      <c r="BT77" s="804"/>
      <c r="BU77" s="804"/>
      <c r="BV77" s="807"/>
    </row>
    <row r="78" spans="1:74" ht="15.75" customHeight="1" x14ac:dyDescent="0.25">
      <c r="A78" s="925"/>
      <c r="B78" s="901"/>
      <c r="C78" s="904"/>
      <c r="D78" s="828"/>
      <c r="E78" s="831"/>
      <c r="F78" s="834"/>
      <c r="G78" s="804"/>
      <c r="H78" s="837"/>
      <c r="I78" s="798"/>
      <c r="J78" s="840"/>
      <c r="K78" s="843"/>
      <c r="L78" s="804"/>
      <c r="M78" s="874"/>
      <c r="N78" s="804"/>
      <c r="O78" s="804"/>
      <c r="P78" s="1269"/>
      <c r="Q78" s="880"/>
      <c r="R78" s="798"/>
      <c r="S78" s="861"/>
      <c r="T78" s="798"/>
      <c r="U78" s="861"/>
      <c r="V78" s="798"/>
      <c r="W78" s="861"/>
      <c r="X78" s="864"/>
      <c r="Y78" s="861"/>
      <c r="Z78" s="861"/>
      <c r="AA78" s="852"/>
      <c r="AB78" s="152">
        <v>5</v>
      </c>
      <c r="AC78" s="181"/>
      <c r="AD78" s="181"/>
      <c r="AE78" s="29"/>
      <c r="AF78" s="147" t="str">
        <f t="shared" si="19"/>
        <v/>
      </c>
      <c r="AG78" s="153"/>
      <c r="AH78" s="148" t="str">
        <f t="shared" si="20"/>
        <v/>
      </c>
      <c r="AI78" s="153"/>
      <c r="AJ78" s="148" t="str">
        <f t="shared" si="21"/>
        <v/>
      </c>
      <c r="AK78" s="149" t="str">
        <f t="shared" si="22"/>
        <v/>
      </c>
      <c r="AL78" s="154" t="str">
        <f>IFERROR(IF(AND(AF77="Probabilidad",AF78="Probabilidad"),(AL77-(+AL77*AK78)),IF(AND(AF77="Impacto",AF78="Probabilidad"),(AL76-(+AL76*AK78)),IF(AF78="Impacto",AL77,""))),"")</f>
        <v/>
      </c>
      <c r="AM78" s="154" t="str">
        <f>IFERROR(IF(AND(AF77="Impacto",AF78="Impacto"),(AM77-(+AM77*AK78)),IF(AND(AF77="Probabilidad",AF78="Impacto"),(AM76-(+AM76*AK78)),IF(AF78="Probabilidad",AM77,""))),"")</f>
        <v/>
      </c>
      <c r="AN78" s="155"/>
      <c r="AO78" s="155"/>
      <c r="AP78" s="155"/>
      <c r="AQ78" s="155"/>
      <c r="AR78" s="837"/>
      <c r="AS78" s="855"/>
      <c r="AT78" s="855"/>
      <c r="AU78" s="852"/>
      <c r="AV78" s="855"/>
      <c r="AW78" s="855"/>
      <c r="AX78" s="852"/>
      <c r="AY78" s="852"/>
      <c r="AZ78" s="852"/>
      <c r="BA78" s="798"/>
      <c r="BB78" s="179"/>
      <c r="BC78" s="131"/>
      <c r="BD78" s="175" t="str">
        <f t="shared" si="23"/>
        <v/>
      </c>
      <c r="BE78" s="151"/>
      <c r="BF78" s="151"/>
      <c r="BG78" s="151"/>
      <c r="BH78" s="151"/>
      <c r="BI78" s="131"/>
      <c r="BJ78" s="131"/>
      <c r="BK78" s="131"/>
      <c r="BL78" s="131"/>
      <c r="BM78" s="157"/>
      <c r="BN78" s="157"/>
      <c r="BO78" s="157"/>
      <c r="BP78" s="157"/>
      <c r="BQ78" s="158" t="str">
        <f t="shared" si="24"/>
        <v/>
      </c>
      <c r="BR78" s="159" t="str">
        <f t="shared" si="25"/>
        <v/>
      </c>
      <c r="BS78" s="819"/>
      <c r="BT78" s="804"/>
      <c r="BU78" s="804"/>
      <c r="BV78" s="807"/>
    </row>
    <row r="79" spans="1:74" ht="15.75" customHeight="1" x14ac:dyDescent="0.25">
      <c r="A79" s="925"/>
      <c r="B79" s="901"/>
      <c r="C79" s="904"/>
      <c r="D79" s="829"/>
      <c r="E79" s="832"/>
      <c r="F79" s="835"/>
      <c r="G79" s="805"/>
      <c r="H79" s="838"/>
      <c r="I79" s="799"/>
      <c r="J79" s="841"/>
      <c r="K79" s="844"/>
      <c r="L79" s="805"/>
      <c r="M79" s="875"/>
      <c r="N79" s="805"/>
      <c r="O79" s="805"/>
      <c r="P79" s="1270"/>
      <c r="Q79" s="881"/>
      <c r="R79" s="799"/>
      <c r="S79" s="862"/>
      <c r="T79" s="799"/>
      <c r="U79" s="862"/>
      <c r="V79" s="799"/>
      <c r="W79" s="862"/>
      <c r="X79" s="865"/>
      <c r="Y79" s="862"/>
      <c r="Z79" s="862"/>
      <c r="AA79" s="853"/>
      <c r="AB79" s="164">
        <v>6</v>
      </c>
      <c r="AC79" s="162"/>
      <c r="AD79" s="162"/>
      <c r="AE79" s="162"/>
      <c r="AF79" s="177" t="str">
        <f t="shared" si="19"/>
        <v/>
      </c>
      <c r="AG79" s="165"/>
      <c r="AH79" s="163" t="str">
        <f t="shared" si="20"/>
        <v/>
      </c>
      <c r="AI79" s="165"/>
      <c r="AJ79" s="163" t="str">
        <f t="shared" si="21"/>
        <v/>
      </c>
      <c r="AK79" s="166" t="str">
        <f t="shared" si="22"/>
        <v/>
      </c>
      <c r="AL79" s="154" t="str">
        <f>IFERROR(IF(AND(AF78="Probabilidad",AF79="Probabilidad"),(AL78-(+AL78*AK79)),IF(AND(AF78="Impacto",AF79="Probabilidad"),(AL77-(+AL77*AK79)),IF(AF79="Impacto",AL78,""))),"")</f>
        <v/>
      </c>
      <c r="AM79" s="154" t="str">
        <f>IFERROR(IF(AND(AF78="Impacto",AF79="Impacto"),(AM78-(+AM78*AK79)),IF(AND(AF78="Probabilidad",AF79="Impacto"),(AM77-(+AM77*AK79)),IF(AF79="Probabilidad",AM78,""))),"")</f>
        <v/>
      </c>
      <c r="AN79" s="52"/>
      <c r="AO79" s="52"/>
      <c r="AP79" s="52"/>
      <c r="AQ79" s="52"/>
      <c r="AR79" s="838"/>
      <c r="AS79" s="856"/>
      <c r="AT79" s="856"/>
      <c r="AU79" s="853"/>
      <c r="AV79" s="856"/>
      <c r="AW79" s="856"/>
      <c r="AX79" s="853"/>
      <c r="AY79" s="853"/>
      <c r="AZ79" s="853"/>
      <c r="BA79" s="799"/>
      <c r="BB79" s="314"/>
      <c r="BC79" s="169"/>
      <c r="BD79" s="178" t="str">
        <f t="shared" si="23"/>
        <v/>
      </c>
      <c r="BE79" s="162"/>
      <c r="BF79" s="162"/>
      <c r="BG79" s="162"/>
      <c r="BH79" s="162"/>
      <c r="BI79" s="169"/>
      <c r="BJ79" s="169"/>
      <c r="BK79" s="169"/>
      <c r="BL79" s="169"/>
      <c r="BM79" s="170"/>
      <c r="BN79" s="170"/>
      <c r="BO79" s="170"/>
      <c r="BP79" s="170"/>
      <c r="BQ79" s="171" t="str">
        <f t="shared" si="24"/>
        <v/>
      </c>
      <c r="BR79" s="172" t="str">
        <f t="shared" si="25"/>
        <v/>
      </c>
      <c r="BS79" s="820"/>
      <c r="BT79" s="805"/>
      <c r="BU79" s="805"/>
      <c r="BV79" s="808"/>
    </row>
    <row r="80" spans="1:74" ht="145.5" x14ac:dyDescent="0.25">
      <c r="A80" s="925"/>
      <c r="B80" s="901"/>
      <c r="C80" s="904"/>
      <c r="D80" s="827" t="s">
        <v>2524</v>
      </c>
      <c r="E80" s="830" t="s">
        <v>996</v>
      </c>
      <c r="F80" s="1526">
        <v>2</v>
      </c>
      <c r="G80" s="803" t="s">
        <v>1018</v>
      </c>
      <c r="H80" s="836"/>
      <c r="I80" s="797"/>
      <c r="J80" s="839" t="s">
        <v>2669</v>
      </c>
      <c r="K80" s="842" t="s">
        <v>208</v>
      </c>
      <c r="L80" s="803" t="s">
        <v>325</v>
      </c>
      <c r="M80" s="873" t="s">
        <v>2670</v>
      </c>
      <c r="N80" s="803"/>
      <c r="O80" s="803"/>
      <c r="P80" s="1268"/>
      <c r="Q80" s="879"/>
      <c r="R80" s="797" t="s">
        <v>458</v>
      </c>
      <c r="S80" s="860">
        <f>IF(R80="Muy Alta",100%,IF(R80="Alta",80%,IF(R80="Media",60%,IF(R80="Baja",40%,IF(R80="Muy Baja",20%,"")))))</f>
        <v>1</v>
      </c>
      <c r="T80" s="797"/>
      <c r="U80" s="860" t="str">
        <f>IF(T80="Catastrófico",100%,IF(T80="Mayor",80%,IF(T80="Moderado",60%,IF(T80="Menor",40%,IF(T80="Leve",20%,"")))))</f>
        <v/>
      </c>
      <c r="V80" s="797" t="s">
        <v>253</v>
      </c>
      <c r="W80" s="860">
        <f>IF(V80="Catastrófico",100%,IF(V80="Mayor",80%,IF(V80="Moderado",60%,IF(V80="Menor",40%,IF(V80="Leve",20%,"")))))</f>
        <v>0.4</v>
      </c>
      <c r="X80" s="863" t="str">
        <f>IF(Y80=100%,"Catastrófico",IF(Y80=80%,"Mayor",IF(Y80=60%,"Moderado",IF(Y80=40%,"Menor",IF(Y80=20%,"Leve","")))))</f>
        <v>Menor</v>
      </c>
      <c r="Y80" s="860">
        <f>IF(AND(U80="",W80=""),"",MAX(U80,W80))</f>
        <v>0.4</v>
      </c>
      <c r="Z80" s="860" t="str">
        <f>CONCATENATE(R80,X80)</f>
        <v>Muy AltaMenor</v>
      </c>
      <c r="AA80" s="851" t="str">
        <f>IF(Z80="Muy AltaLeve","Alto",IF(Z80="Muy AltaMenor","Alto",IF(Z80="Muy AltaModerado","Alto",IF(Z80="Muy AltaMayor","Alto",IF(Z80="Muy AltaCatastrófico","Extremo",IF(Z80="AltaLeve","Moderado",IF(Z80="AltaMenor","Moderado",IF(Z80="AltaModerado","Alto",IF(Z80="AltaMayor","Alto",IF(Z80="AltaCatastrófico","Extremo",IF(Z80="MediaLeve","Moderado",IF(Z80="MediaMenor","Moderado",IF(Z80="MediaModerado","Moderado",IF(Z80="MediaMayor","Alto",IF(Z80="MediaCatastrófico","Extremo",IF(Z80="BajaLeve","Bajo",IF(Z80="BajaMenor","Moderado",IF(Z80="BajaModerado","Moderado",IF(Z80="BajaMayor","Alto",IF(Z80="BajaCatastrófico","Extremo",IF(Z80="Muy BajaLeve","Bajo",IF(Z80="Muy BajaMenor","Bajo",IF(Z80="Muy BajaModerado","Moderado",IF(Z80="Muy BajaMayor","Alto",IF(Z80="Muy BajaCatastrófico","Extremo","")))))))))))))))))))))))))</f>
        <v>Alto</v>
      </c>
      <c r="AB80" s="98">
        <v>1</v>
      </c>
      <c r="AC80" s="550" t="s">
        <v>2667</v>
      </c>
      <c r="AD80" s="180" t="s">
        <v>371</v>
      </c>
      <c r="AE80" s="303" t="s">
        <v>2668</v>
      </c>
      <c r="AF80" s="100" t="str">
        <f t="shared" si="19"/>
        <v>Probabilidad</v>
      </c>
      <c r="AG80" s="10" t="s">
        <v>216</v>
      </c>
      <c r="AH80" s="15">
        <f t="shared" si="20"/>
        <v>0.25</v>
      </c>
      <c r="AI80" s="10" t="s">
        <v>217</v>
      </c>
      <c r="AJ80" s="15">
        <f t="shared" si="21"/>
        <v>0.15</v>
      </c>
      <c r="AK80" s="102">
        <f t="shared" si="22"/>
        <v>0.4</v>
      </c>
      <c r="AL80" s="101">
        <f>IFERROR(IF(AF80="Probabilidad",(S80-(+S80*AK80)),IF(AF80="Impacto",S80,"")),"")</f>
        <v>0.6</v>
      </c>
      <c r="AM80" s="101">
        <f>IFERROR(IF(AF80="Impacto",(Y80-(+Y80*AK80)),IF(AF80="Probabilidad",Y80,"")),"")</f>
        <v>0.4</v>
      </c>
      <c r="AN80" s="51" t="s">
        <v>218</v>
      </c>
      <c r="AO80" s="51" t="s">
        <v>296</v>
      </c>
      <c r="AP80" s="51" t="s">
        <v>476</v>
      </c>
      <c r="AQ80" s="51" t="s">
        <v>221</v>
      </c>
      <c r="AR80" s="866" t="s">
        <v>2671</v>
      </c>
      <c r="AS80" s="854">
        <f>S80</f>
        <v>1</v>
      </c>
      <c r="AT80" s="854">
        <f>IF(AL80="","",MIN(AL80:AL85))</f>
        <v>0.6</v>
      </c>
      <c r="AU80" s="851" t="str">
        <f>IFERROR(IF(AT80="","",IF(AT80&lt;=0.2,"Muy Baja",IF(AT80&lt;=0.4,"Baja",IF(AT80&lt;=0.6,"Media",IF(AT80&lt;=0.8,"Alta","Muy Alta"))))),"")</f>
        <v>Media</v>
      </c>
      <c r="AV80" s="854">
        <f>Y80</f>
        <v>0.4</v>
      </c>
      <c r="AW80" s="854">
        <f>IF(AM80="","",MIN(AM80:AM85))</f>
        <v>0.4</v>
      </c>
      <c r="AX80" s="851" t="str">
        <f>IFERROR(IF(AW80="","",IF(AW80&lt;=0.2,"Leve",IF(AW80&lt;=0.4,"Menor",IF(AW80&lt;=0.6,"Moderado",IF(AW80&lt;=0.8,"Mayor","Catastrófico"))))),"")</f>
        <v>Menor</v>
      </c>
      <c r="AY80" s="851" t="str">
        <f>AA80</f>
        <v>Alto</v>
      </c>
      <c r="AZ80" s="851" t="str">
        <f>IFERROR(IF(OR(AND(AU80="Muy Baja",AX80="Leve"),AND(AU80="Muy Baja",AX80="Menor"),AND(AU80="Baja",AX80="Leve")),"Bajo",IF(OR(AND(AU80="Muy baja",AX80="Moderado"),AND(AU80="Baja",AX80="Menor"),AND(AU80="Baja",AX80="Moderado"),AND(AU80="Media",AX80="Leve"),AND(AU80="Media",AX80="Menor"),AND(AU80="Media",AX80="Moderado"),AND(AU80="Alta",AX80="Leve"),AND(AU80="Alta",AX80="Menor")),"Moderado",IF(OR(AND(AU80="Muy Baja",AX80="Mayor"),AND(AU80="Baja",AX80="Mayor"),AND(AU80="Media",AX80="Mayor"),AND(AU80="Alta",AX80="Moderado"),AND(AU80="Alta",AX80="Mayor"),AND(AU80="Muy Alta",AX80="Leve"),AND(AU80="Muy Alta",AX80="Menor"),AND(AU80="Muy Alta",AX80="Moderado"),AND(AU80="Muy Alta",AX80="Mayor")),"Alto",IF(OR(AND(AU80="Muy Baja",AX80="Catastrófico"),AND(AU80="Baja",AX80="Catastrófico"),AND(AU80="Media",AX80="Catastrófico"),AND(AU80="Alta",AX80="Catastrófico"),AND(AU80="Muy Alta",AX80="Catastrófico")),"Extremo","")))),"")</f>
        <v>Moderado</v>
      </c>
      <c r="BA80" s="797" t="s">
        <v>223</v>
      </c>
      <c r="BB80" s="611" t="s">
        <v>2672</v>
      </c>
      <c r="BC80" s="611" t="s">
        <v>2673</v>
      </c>
      <c r="BD80" s="104">
        <f t="shared" si="23"/>
        <v>4</v>
      </c>
      <c r="BE80" s="9">
        <v>1</v>
      </c>
      <c r="BF80" s="9">
        <v>1</v>
      </c>
      <c r="BG80" s="9">
        <v>1</v>
      </c>
      <c r="BH80" s="9">
        <v>1</v>
      </c>
      <c r="BI80" s="9" t="s">
        <v>502</v>
      </c>
      <c r="BJ80" s="9" t="s">
        <v>1027</v>
      </c>
      <c r="BK80" s="47" t="s">
        <v>2674</v>
      </c>
      <c r="BL80" s="47" t="s">
        <v>2675</v>
      </c>
      <c r="BM80" s="49">
        <v>1</v>
      </c>
      <c r="BN80" s="49"/>
      <c r="BO80" s="49"/>
      <c r="BP80" s="49"/>
      <c r="BQ80" s="105">
        <f t="shared" si="24"/>
        <v>1</v>
      </c>
      <c r="BR80" s="129">
        <f t="shared" si="25"/>
        <v>0.25</v>
      </c>
      <c r="BS80" s="818" t="s">
        <v>278</v>
      </c>
      <c r="BT80" s="803" t="s">
        <v>911</v>
      </c>
      <c r="BU80" s="803" t="s">
        <v>278</v>
      </c>
      <c r="BV80" s="806" t="s">
        <v>278</v>
      </c>
    </row>
    <row r="81" spans="1:74" ht="15.75" customHeight="1" x14ac:dyDescent="0.25">
      <c r="A81" s="925"/>
      <c r="B81" s="901"/>
      <c r="C81" s="904"/>
      <c r="D81" s="831"/>
      <c r="E81" s="831"/>
      <c r="F81" s="1057"/>
      <c r="G81" s="804"/>
      <c r="H81" s="837"/>
      <c r="I81" s="798"/>
      <c r="J81" s="840"/>
      <c r="K81" s="843"/>
      <c r="L81" s="804"/>
      <c r="M81" s="874"/>
      <c r="N81" s="804"/>
      <c r="O81" s="804"/>
      <c r="P81" s="1269"/>
      <c r="Q81" s="880"/>
      <c r="R81" s="798"/>
      <c r="S81" s="861"/>
      <c r="T81" s="798"/>
      <c r="U81" s="861"/>
      <c r="V81" s="798"/>
      <c r="W81" s="861"/>
      <c r="X81" s="864"/>
      <c r="Y81" s="861"/>
      <c r="Z81" s="861"/>
      <c r="AA81" s="852"/>
      <c r="AB81" s="152">
        <v>2</v>
      </c>
      <c r="AC81" s="151"/>
      <c r="AD81" s="151"/>
      <c r="AE81" s="151"/>
      <c r="AF81" s="147" t="str">
        <f t="shared" si="19"/>
        <v/>
      </c>
      <c r="AG81" s="153"/>
      <c r="AH81" s="148" t="str">
        <f t="shared" si="20"/>
        <v/>
      </c>
      <c r="AI81" s="153"/>
      <c r="AJ81" s="148" t="str">
        <f t="shared" si="21"/>
        <v/>
      </c>
      <c r="AK81" s="149" t="str">
        <f t="shared" si="22"/>
        <v/>
      </c>
      <c r="AL81" s="154" t="str">
        <f>IFERROR(IF(AND(AF80="Probabilidad",AF81="Probabilidad"),(AL80-(+AL80*AK81)),IF(AF81="Probabilidad",(S80-(+S80*AK81)),IF(AF81="Impacto",AL80,""))),"")</f>
        <v/>
      </c>
      <c r="AM81" s="154" t="str">
        <f>IFERROR(IF(AND(AF80="Impacto",AF81="Impacto"),(AM80-(+AM80*AK81)),IF(AF81="Impacto",(Y80-(+Y80*AK81)),IF(AF81="Probabilidad",AM80,""))),"")</f>
        <v/>
      </c>
      <c r="AN81" s="155"/>
      <c r="AO81" s="155"/>
      <c r="AP81" s="155"/>
      <c r="AQ81" s="155"/>
      <c r="AR81" s="837"/>
      <c r="AS81" s="855"/>
      <c r="AT81" s="855"/>
      <c r="AU81" s="852"/>
      <c r="AV81" s="855"/>
      <c r="AW81" s="855"/>
      <c r="AX81" s="852"/>
      <c r="AY81" s="852"/>
      <c r="AZ81" s="852"/>
      <c r="BA81" s="798"/>
      <c r="BB81" s="131"/>
      <c r="BC81" s="131"/>
      <c r="BD81" s="175" t="str">
        <f t="shared" si="23"/>
        <v/>
      </c>
      <c r="BE81" s="151"/>
      <c r="BF81" s="151"/>
      <c r="BG81" s="151"/>
      <c r="BH81" s="151"/>
      <c r="BI81" s="131"/>
      <c r="BJ81" s="131"/>
      <c r="BK81" s="131"/>
      <c r="BL81" s="131"/>
      <c r="BM81" s="157"/>
      <c r="BN81" s="157"/>
      <c r="BO81" s="157"/>
      <c r="BP81" s="157"/>
      <c r="BQ81" s="158" t="str">
        <f t="shared" si="24"/>
        <v/>
      </c>
      <c r="BR81" s="159" t="str">
        <f t="shared" si="25"/>
        <v/>
      </c>
      <c r="BS81" s="819"/>
      <c r="BT81" s="804"/>
      <c r="BU81" s="804"/>
      <c r="BV81" s="807"/>
    </row>
    <row r="82" spans="1:74" ht="15.75" customHeight="1" x14ac:dyDescent="0.25">
      <c r="A82" s="925"/>
      <c r="B82" s="901"/>
      <c r="C82" s="904"/>
      <c r="D82" s="831"/>
      <c r="E82" s="831"/>
      <c r="F82" s="1057"/>
      <c r="G82" s="804"/>
      <c r="H82" s="837"/>
      <c r="I82" s="798"/>
      <c r="J82" s="840"/>
      <c r="K82" s="843"/>
      <c r="L82" s="804"/>
      <c r="M82" s="874"/>
      <c r="N82" s="804"/>
      <c r="O82" s="804"/>
      <c r="P82" s="1269"/>
      <c r="Q82" s="880"/>
      <c r="R82" s="798"/>
      <c r="S82" s="861"/>
      <c r="T82" s="798"/>
      <c r="U82" s="861"/>
      <c r="V82" s="798"/>
      <c r="W82" s="861"/>
      <c r="X82" s="864"/>
      <c r="Y82" s="861"/>
      <c r="Z82" s="861"/>
      <c r="AA82" s="852"/>
      <c r="AB82" s="152">
        <v>3</v>
      </c>
      <c r="AC82" s="151"/>
      <c r="AD82" s="151"/>
      <c r="AE82" s="151"/>
      <c r="AF82" s="147" t="str">
        <f t="shared" si="19"/>
        <v/>
      </c>
      <c r="AG82" s="153"/>
      <c r="AH82" s="148" t="str">
        <f t="shared" si="20"/>
        <v/>
      </c>
      <c r="AI82" s="153"/>
      <c r="AJ82" s="148" t="str">
        <f t="shared" si="21"/>
        <v/>
      </c>
      <c r="AK82" s="149" t="str">
        <f t="shared" si="22"/>
        <v/>
      </c>
      <c r="AL82" s="154" t="str">
        <f>IFERROR(IF(AND(AF81="Probabilidad",AF82="Probabilidad"),(AL81-(+AL81*AK82)),IF(AND(AF81="Impacto",AF82="Probabilidad"),(AL80-(+AL80*AK82)),IF(AF82="Impacto",AL81,""))),"")</f>
        <v/>
      </c>
      <c r="AM82" s="154" t="str">
        <f>IFERROR(IF(AND(AF81="Impacto",AF82="Impacto"),(AM81-(+AM81*AK82)),IF(AND(AF81="Probabilidad",AF82="Impacto"),(AM80-(+AM80*AK82)),IF(AF82="Probabilidad",AM81,""))),"")</f>
        <v/>
      </c>
      <c r="AN82" s="155"/>
      <c r="AO82" s="155"/>
      <c r="AP82" s="155"/>
      <c r="AQ82" s="155"/>
      <c r="AR82" s="837"/>
      <c r="AS82" s="855"/>
      <c r="AT82" s="855"/>
      <c r="AU82" s="852"/>
      <c r="AV82" s="855"/>
      <c r="AW82" s="855"/>
      <c r="AX82" s="852"/>
      <c r="AY82" s="852"/>
      <c r="AZ82" s="852"/>
      <c r="BA82" s="798"/>
      <c r="BB82" s="131"/>
      <c r="BC82" s="131"/>
      <c r="BD82" s="175" t="str">
        <f t="shared" si="23"/>
        <v/>
      </c>
      <c r="BE82" s="151"/>
      <c r="BF82" s="151"/>
      <c r="BG82" s="151"/>
      <c r="BH82" s="151"/>
      <c r="BI82" s="131"/>
      <c r="BJ82" s="131"/>
      <c r="BK82" s="131"/>
      <c r="BL82" s="131"/>
      <c r="BM82" s="157"/>
      <c r="BN82" s="157"/>
      <c r="BO82" s="157"/>
      <c r="BP82" s="157"/>
      <c r="BQ82" s="158" t="str">
        <f t="shared" si="24"/>
        <v/>
      </c>
      <c r="BR82" s="159" t="str">
        <f t="shared" si="25"/>
        <v/>
      </c>
      <c r="BS82" s="819"/>
      <c r="BT82" s="804"/>
      <c r="BU82" s="804"/>
      <c r="BV82" s="807"/>
    </row>
    <row r="83" spans="1:74" ht="15.75" customHeight="1" x14ac:dyDescent="0.25">
      <c r="A83" s="925"/>
      <c r="B83" s="901"/>
      <c r="C83" s="904"/>
      <c r="D83" s="831"/>
      <c r="E83" s="831"/>
      <c r="F83" s="1057"/>
      <c r="G83" s="804"/>
      <c r="H83" s="837"/>
      <c r="I83" s="798"/>
      <c r="J83" s="840"/>
      <c r="K83" s="843"/>
      <c r="L83" s="804"/>
      <c r="M83" s="874"/>
      <c r="N83" s="804"/>
      <c r="O83" s="804"/>
      <c r="P83" s="1269"/>
      <c r="Q83" s="880"/>
      <c r="R83" s="798"/>
      <c r="S83" s="861"/>
      <c r="T83" s="798"/>
      <c r="U83" s="861"/>
      <c r="V83" s="798"/>
      <c r="W83" s="861"/>
      <c r="X83" s="864"/>
      <c r="Y83" s="861"/>
      <c r="Z83" s="861"/>
      <c r="AA83" s="852"/>
      <c r="AB83" s="152">
        <v>4</v>
      </c>
      <c r="AC83" s="151"/>
      <c r="AD83" s="151"/>
      <c r="AE83" s="151"/>
      <c r="AF83" s="147" t="str">
        <f t="shared" si="19"/>
        <v/>
      </c>
      <c r="AG83" s="153"/>
      <c r="AH83" s="148" t="str">
        <f t="shared" si="20"/>
        <v/>
      </c>
      <c r="AI83" s="153"/>
      <c r="AJ83" s="148" t="str">
        <f t="shared" si="21"/>
        <v/>
      </c>
      <c r="AK83" s="149" t="str">
        <f t="shared" si="22"/>
        <v/>
      </c>
      <c r="AL83" s="154" t="str">
        <f>IFERROR(IF(AND(AF82="Probabilidad",AF83="Probabilidad"),(AL82-(+AL82*AK83)),IF(AND(AF82="Impacto",AF83="Probabilidad"),(AL81-(+AL81*AK83)),IF(AF83="Impacto",AL82,""))),"")</f>
        <v/>
      </c>
      <c r="AM83" s="154" t="str">
        <f>IFERROR(IF(AND(AF82="Impacto",AF83="Impacto"),(AM82-(+AM82*AK83)),IF(AND(AF82="Probabilidad",AF83="Impacto"),(AM81-(+AM81*AK83)),IF(AF83="Probabilidad",AM82,""))),"")</f>
        <v/>
      </c>
      <c r="AN83" s="155"/>
      <c r="AO83" s="155"/>
      <c r="AP83" s="155"/>
      <c r="AQ83" s="155"/>
      <c r="AR83" s="837"/>
      <c r="AS83" s="855"/>
      <c r="AT83" s="855"/>
      <c r="AU83" s="852"/>
      <c r="AV83" s="855"/>
      <c r="AW83" s="855"/>
      <c r="AX83" s="852"/>
      <c r="AY83" s="852"/>
      <c r="AZ83" s="852"/>
      <c r="BA83" s="798"/>
      <c r="BB83" s="131"/>
      <c r="BC83" s="131"/>
      <c r="BD83" s="175" t="str">
        <f t="shared" si="23"/>
        <v/>
      </c>
      <c r="BE83" s="151"/>
      <c r="BF83" s="151"/>
      <c r="BG83" s="151"/>
      <c r="BH83" s="151"/>
      <c r="BI83" s="131"/>
      <c r="BJ83" s="131"/>
      <c r="BK83" s="131"/>
      <c r="BL83" s="131"/>
      <c r="BM83" s="157"/>
      <c r="BN83" s="157"/>
      <c r="BO83" s="157"/>
      <c r="BP83" s="157"/>
      <c r="BQ83" s="158" t="str">
        <f t="shared" si="24"/>
        <v/>
      </c>
      <c r="BR83" s="159" t="str">
        <f t="shared" si="25"/>
        <v/>
      </c>
      <c r="BS83" s="819"/>
      <c r="BT83" s="804"/>
      <c r="BU83" s="804"/>
      <c r="BV83" s="807"/>
    </row>
    <row r="84" spans="1:74" ht="15.75" customHeight="1" x14ac:dyDescent="0.25">
      <c r="A84" s="925"/>
      <c r="B84" s="901"/>
      <c r="C84" s="904"/>
      <c r="D84" s="831"/>
      <c r="E84" s="831"/>
      <c r="F84" s="1057"/>
      <c r="G84" s="804"/>
      <c r="H84" s="837"/>
      <c r="I84" s="798"/>
      <c r="J84" s="840"/>
      <c r="K84" s="843"/>
      <c r="L84" s="804"/>
      <c r="M84" s="874"/>
      <c r="N84" s="804"/>
      <c r="O84" s="804"/>
      <c r="P84" s="1269"/>
      <c r="Q84" s="880"/>
      <c r="R84" s="798"/>
      <c r="S84" s="861"/>
      <c r="T84" s="798"/>
      <c r="U84" s="861"/>
      <c r="V84" s="798"/>
      <c r="W84" s="861"/>
      <c r="X84" s="864"/>
      <c r="Y84" s="861"/>
      <c r="Z84" s="861"/>
      <c r="AA84" s="852"/>
      <c r="AB84" s="152">
        <v>5</v>
      </c>
      <c r="AC84" s="151"/>
      <c r="AD84" s="151"/>
      <c r="AE84" s="151"/>
      <c r="AF84" s="147" t="str">
        <f t="shared" si="19"/>
        <v/>
      </c>
      <c r="AG84" s="153"/>
      <c r="AH84" s="148" t="str">
        <f t="shared" si="20"/>
        <v/>
      </c>
      <c r="AI84" s="153"/>
      <c r="AJ84" s="148" t="str">
        <f t="shared" si="21"/>
        <v/>
      </c>
      <c r="AK84" s="149" t="str">
        <f t="shared" si="22"/>
        <v/>
      </c>
      <c r="AL84" s="154" t="str">
        <f>IFERROR(IF(AND(AF83="Probabilidad",AF84="Probabilidad"),(AL83-(+AL83*AK84)),IF(AND(AF83="Impacto",AF84="Probabilidad"),(AL82-(+AL82*AK84)),IF(AF84="Impacto",AL83,""))),"")</f>
        <v/>
      </c>
      <c r="AM84" s="154" t="str">
        <f>IFERROR(IF(AND(AF83="Impacto",AF84="Impacto"),(AM83-(+AM83*AK84)),IF(AND(AF83="Probabilidad",AF84="Impacto"),(AM82-(+AM82*AK84)),IF(AF84="Probabilidad",AM83,""))),"")</f>
        <v/>
      </c>
      <c r="AN84" s="155"/>
      <c r="AO84" s="155"/>
      <c r="AP84" s="155"/>
      <c r="AQ84" s="155"/>
      <c r="AR84" s="837"/>
      <c r="AS84" s="855"/>
      <c r="AT84" s="855"/>
      <c r="AU84" s="852"/>
      <c r="AV84" s="855"/>
      <c r="AW84" s="855"/>
      <c r="AX84" s="852"/>
      <c r="AY84" s="852"/>
      <c r="AZ84" s="852"/>
      <c r="BA84" s="798"/>
      <c r="BB84" s="131"/>
      <c r="BC84" s="131"/>
      <c r="BD84" s="175" t="str">
        <f t="shared" si="23"/>
        <v/>
      </c>
      <c r="BE84" s="151"/>
      <c r="BF84" s="151"/>
      <c r="BG84" s="151"/>
      <c r="BH84" s="151"/>
      <c r="BI84" s="131"/>
      <c r="BJ84" s="131"/>
      <c r="BK84" s="131"/>
      <c r="BL84" s="131"/>
      <c r="BM84" s="157"/>
      <c r="BN84" s="157"/>
      <c r="BO84" s="157"/>
      <c r="BP84" s="157"/>
      <c r="BQ84" s="158" t="str">
        <f t="shared" si="24"/>
        <v/>
      </c>
      <c r="BR84" s="159" t="str">
        <f t="shared" si="25"/>
        <v/>
      </c>
      <c r="BS84" s="819"/>
      <c r="BT84" s="804"/>
      <c r="BU84" s="804"/>
      <c r="BV84" s="807"/>
    </row>
    <row r="85" spans="1:74" ht="15.75" customHeight="1" x14ac:dyDescent="0.25">
      <c r="A85" s="998"/>
      <c r="B85" s="1266"/>
      <c r="C85" s="1000"/>
      <c r="D85" s="832"/>
      <c r="E85" s="832"/>
      <c r="F85" s="1058"/>
      <c r="G85" s="805"/>
      <c r="H85" s="838"/>
      <c r="I85" s="799"/>
      <c r="J85" s="841"/>
      <c r="K85" s="844"/>
      <c r="L85" s="805"/>
      <c r="M85" s="875"/>
      <c r="N85" s="805"/>
      <c r="O85" s="805"/>
      <c r="P85" s="1270"/>
      <c r="Q85" s="881"/>
      <c r="R85" s="799"/>
      <c r="S85" s="862"/>
      <c r="T85" s="799"/>
      <c r="U85" s="862"/>
      <c r="V85" s="799"/>
      <c r="W85" s="862"/>
      <c r="X85" s="865"/>
      <c r="Y85" s="862"/>
      <c r="Z85" s="862"/>
      <c r="AA85" s="853"/>
      <c r="AB85" s="164">
        <v>6</v>
      </c>
      <c r="AC85" s="162"/>
      <c r="AD85" s="162"/>
      <c r="AE85" s="162"/>
      <c r="AF85" s="177" t="str">
        <f t="shared" si="19"/>
        <v/>
      </c>
      <c r="AG85" s="165"/>
      <c r="AH85" s="163" t="str">
        <f t="shared" si="20"/>
        <v/>
      </c>
      <c r="AI85" s="165"/>
      <c r="AJ85" s="163" t="str">
        <f t="shared" si="21"/>
        <v/>
      </c>
      <c r="AK85" s="166" t="str">
        <f t="shared" si="22"/>
        <v/>
      </c>
      <c r="AL85" s="154" t="str">
        <f>IFERROR(IF(AND(AF84="Probabilidad",AF85="Probabilidad"),(AL84-(+AL84*AK85)),IF(AND(AF84="Impacto",AF85="Probabilidad"),(AL83-(+AL83*AK85)),IF(AF85="Impacto",AL84,""))),"")</f>
        <v/>
      </c>
      <c r="AM85" s="154" t="str">
        <f>IFERROR(IF(AND(AF84="Impacto",AF85="Impacto"),(AM84-(+AM84*AK85)),IF(AND(AF84="Probabilidad",AF85="Impacto"),(AM83-(+AM83*AK85)),IF(AF85="Probabilidad",AM84,""))),"")</f>
        <v/>
      </c>
      <c r="AN85" s="52"/>
      <c r="AO85" s="52"/>
      <c r="AP85" s="52"/>
      <c r="AQ85" s="52"/>
      <c r="AR85" s="838"/>
      <c r="AS85" s="856"/>
      <c r="AT85" s="856"/>
      <c r="AU85" s="853"/>
      <c r="AV85" s="856"/>
      <c r="AW85" s="856"/>
      <c r="AX85" s="853"/>
      <c r="AY85" s="853"/>
      <c r="AZ85" s="853"/>
      <c r="BA85" s="799"/>
      <c r="BB85" s="169"/>
      <c r="BC85" s="169"/>
      <c r="BD85" s="178" t="str">
        <f t="shared" si="23"/>
        <v/>
      </c>
      <c r="BE85" s="162"/>
      <c r="BF85" s="162"/>
      <c r="BG85" s="162"/>
      <c r="BH85" s="162"/>
      <c r="BI85" s="169"/>
      <c r="BJ85" s="169"/>
      <c r="BK85" s="169"/>
      <c r="BL85" s="169"/>
      <c r="BM85" s="170"/>
      <c r="BN85" s="170"/>
      <c r="BO85" s="170"/>
      <c r="BP85" s="170"/>
      <c r="BQ85" s="171" t="str">
        <f t="shared" si="24"/>
        <v/>
      </c>
      <c r="BR85" s="172" t="str">
        <f t="shared" si="25"/>
        <v/>
      </c>
      <c r="BS85" s="820"/>
      <c r="BT85" s="805"/>
      <c r="BU85" s="805"/>
      <c r="BV85" s="808"/>
    </row>
    <row r="86" spans="1:74" ht="95.25" customHeight="1" x14ac:dyDescent="0.25">
      <c r="A86" s="1355" t="s">
        <v>1035</v>
      </c>
      <c r="B86" s="1357" t="s">
        <v>202</v>
      </c>
      <c r="C86" s="1358" t="s">
        <v>1036</v>
      </c>
      <c r="D86" s="827" t="s">
        <v>2524</v>
      </c>
      <c r="E86" s="830" t="s">
        <v>1037</v>
      </c>
      <c r="F86" s="833">
        <v>1</v>
      </c>
      <c r="G86" s="803" t="s">
        <v>1038</v>
      </c>
      <c r="H86" s="836"/>
      <c r="I86" s="797"/>
      <c r="J86" s="839" t="s">
        <v>2676</v>
      </c>
      <c r="K86" s="836" t="s">
        <v>324</v>
      </c>
      <c r="L86" s="803" t="s">
        <v>325</v>
      </c>
      <c r="M86" s="845" t="s">
        <v>2677</v>
      </c>
      <c r="N86" s="803"/>
      <c r="O86" s="803"/>
      <c r="P86" s="867"/>
      <c r="Q86" s="879"/>
      <c r="R86" s="797" t="s">
        <v>252</v>
      </c>
      <c r="S86" s="860">
        <f>IF(R86="Muy Alta",100%,IF(R86="Alta",80%,IF(R86="Media",60%,IF(R86="Baja",40%,IF(R86="Muy Baja",20%,"")))))</f>
        <v>0.4</v>
      </c>
      <c r="T86" s="797"/>
      <c r="U86" s="860" t="str">
        <f>IF(T86="Catastrófico",100%,IF(T86="Mayor",80%,IF(T86="Moderado",60%,IF(T86="Menor",40%,IF(T86="Leve",20%,"")))))</f>
        <v/>
      </c>
      <c r="V86" s="797" t="s">
        <v>213</v>
      </c>
      <c r="W86" s="860">
        <f>IF(V86="Catastrófico",100%,IF(V86="Mayor",80%,IF(V86="Moderado",60%,IF(V86="Menor",40%,IF(V86="Leve",20%,"")))))</f>
        <v>0.6</v>
      </c>
      <c r="X86" s="863" t="str">
        <f>IF(Y86=100%,"Catastrófico",IF(Y86=80%,"Mayor",IF(Y86=60%,"Moderado",IF(Y86=40%,"Menor",IF(Y86=20%,"Leve","")))))</f>
        <v>Moderado</v>
      </c>
      <c r="Y86" s="860">
        <f>IF(AND(U86="",W86=""),"",MAX(U86,W86))</f>
        <v>0.6</v>
      </c>
      <c r="Z86" s="860" t="str">
        <f>CONCATENATE(R86,X86)</f>
        <v>BajaModerado</v>
      </c>
      <c r="AA86" s="851" t="str">
        <f>IF(Z86="Muy AltaLeve","Alto",IF(Z86="Muy AltaMenor","Alto",IF(Z86="Muy AltaModerado","Alto",IF(Z86="Muy AltaMayor","Alto",IF(Z86="Muy AltaCatastrófico","Extremo",IF(Z86="AltaLeve","Moderado",IF(Z86="AltaMenor","Moderado",IF(Z86="AltaModerado","Alto",IF(Z86="AltaMayor","Alto",IF(Z86="AltaCatastrófico","Extremo",IF(Z86="MediaLeve","Moderado",IF(Z86="MediaMenor","Moderado",IF(Z86="MediaModerado","Moderado",IF(Z86="MediaMayor","Alto",IF(Z86="MediaCatastrófico","Extremo",IF(Z86="BajaLeve","Bajo",IF(Z86="BajaMenor","Moderado",IF(Z86="BajaModerado","Moderado",IF(Z86="BajaMayor","Alto",IF(Z86="BajaCatastrófico","Extremo",IF(Z86="Muy BajaLeve","Bajo",IF(Z86="Muy BajaMenor","Bajo",IF(Z86="Muy BajaModerado","Moderado",IF(Z86="Muy BajaMayor","Alto",IF(Z86="Muy BajaCatastrófico","Extremo","")))))))))))))))))))))))))</f>
        <v>Moderado</v>
      </c>
      <c r="AB86" s="98">
        <v>1</v>
      </c>
      <c r="AC86" s="631" t="s">
        <v>2678</v>
      </c>
      <c r="AD86" s="9" t="s">
        <v>282</v>
      </c>
      <c r="AE86" s="631" t="s">
        <v>2679</v>
      </c>
      <c r="AF86" s="100" t="str">
        <f t="shared" ref="AF86:AF145" si="26">IF(OR(AG86="Preventivo",AG86="Detectivo"),"Probabilidad",IF(AG86="Correctivo","Impacto",""))</f>
        <v>Probabilidad</v>
      </c>
      <c r="AG86" s="10" t="s">
        <v>216</v>
      </c>
      <c r="AH86" s="15">
        <f t="shared" ref="AH86:AH145" si="27">IF(AG86="","",IF(AG86="Preventivo",25%,IF(AG86="Detectivo",15%,IF(AG86="Correctivo",10%))))</f>
        <v>0.25</v>
      </c>
      <c r="AI86" s="10" t="s">
        <v>217</v>
      </c>
      <c r="AJ86" s="15">
        <f t="shared" ref="AJ86:AJ145" si="28">IF(AI86="Automático",25%,IF(AI86="Manual",15%,""))</f>
        <v>0.15</v>
      </c>
      <c r="AK86" s="102">
        <f t="shared" ref="AK86:AK145" si="29">IF(OR(AH86="",AJ86=""),"",AH86+AJ86)</f>
        <v>0.4</v>
      </c>
      <c r="AL86" s="101">
        <f>IFERROR(IF(AF86="Probabilidad",(S86-(+S86*AK86)),IF(AF86="Impacto",S86,"")),"")</f>
        <v>0.24</v>
      </c>
      <c r="AM86" s="101">
        <f>IFERROR(IF(AF86="Impacto",(Y86-(+Y86*AK86)),IF(AF86="Probabilidad",Y86,"")),"")</f>
        <v>0.6</v>
      </c>
      <c r="AN86" s="51" t="s">
        <v>218</v>
      </c>
      <c r="AO86" s="51" t="s">
        <v>296</v>
      </c>
      <c r="AP86" s="51" t="s">
        <v>220</v>
      </c>
      <c r="AQ86" s="51" t="s">
        <v>221</v>
      </c>
      <c r="AR86" s="866" t="s">
        <v>2680</v>
      </c>
      <c r="AS86" s="854">
        <f>S86</f>
        <v>0.4</v>
      </c>
      <c r="AT86" s="854">
        <f>IF(AL86="","",MIN(AL86:AL91))</f>
        <v>0.11759999999999998</v>
      </c>
      <c r="AU86" s="851" t="str">
        <f>IFERROR(IF(AT86="","",IF(AT86&lt;=0.2,"Muy Baja",IF(AT86&lt;=0.4,"Baja",IF(AT86&lt;=0.6,"Media",IF(AT86&lt;=0.8,"Alta","Muy Alta"))))),"")</f>
        <v>Muy Baja</v>
      </c>
      <c r="AV86" s="854">
        <f>Y86</f>
        <v>0.6</v>
      </c>
      <c r="AW86" s="854">
        <f>IF(AM86="","",MIN(AM86:AM91))</f>
        <v>0.6</v>
      </c>
      <c r="AX86" s="851" t="str">
        <f>IFERROR(IF(AW86="","",IF(AW86&lt;=0.2,"Leve",IF(AW86&lt;=0.4,"Menor",IF(AW86&lt;=0.6,"Moderado",IF(AW86&lt;=0.8,"Mayor","Catastrófico"))))),"")</f>
        <v>Moderado</v>
      </c>
      <c r="AY86" s="851" t="str">
        <f>AA86</f>
        <v>Moderado</v>
      </c>
      <c r="AZ86" s="851" t="str">
        <f>IFERROR(IF(OR(AND(AU86="Muy Baja",AX86="Leve"),AND(AU86="Muy Baja",AX86="Menor"),AND(AU86="Baja",AX86="Leve")),"Bajo",IF(OR(AND(AU86="Muy baja",AX86="Moderado"),AND(AU86="Baja",AX86="Menor"),AND(AU86="Baja",AX86="Moderado"),AND(AU86="Media",AX86="Leve"),AND(AU86="Media",AX86="Menor"),AND(AU86="Media",AX86="Moderado"),AND(AU86="Alta",AX86="Leve"),AND(AU86="Alta",AX86="Menor")),"Moderado",IF(OR(AND(AU86="Muy Baja",AX86="Mayor"),AND(AU86="Baja",AX86="Mayor"),AND(AU86="Media",AX86="Mayor"),AND(AU86="Alta",AX86="Moderado"),AND(AU86="Alta",AX86="Mayor"),AND(AU86="Muy Alta",AX86="Leve"),AND(AU86="Muy Alta",AX86="Menor"),AND(AU86="Muy Alta",AX86="Moderado"),AND(AU86="Muy Alta",AX86="Mayor")),"Alto",IF(OR(AND(AU86="Muy Baja",AX86="Catastrófico"),AND(AU86="Baja",AX86="Catastrófico"),AND(AU86="Media",AX86="Catastrófico"),AND(AU86="Alta",AX86="Catastrófico"),AND(AU86="Muy Alta",AX86="Catastrófico")),"Extremo","")))),"")</f>
        <v>Moderado</v>
      </c>
      <c r="BA86" s="797" t="s">
        <v>223</v>
      </c>
      <c r="BB86" s="619" t="s">
        <v>2681</v>
      </c>
      <c r="BC86" s="619" t="s">
        <v>2682</v>
      </c>
      <c r="BD86" s="104">
        <f t="shared" si="23"/>
        <v>9</v>
      </c>
      <c r="BE86" s="9">
        <v>0</v>
      </c>
      <c r="BF86" s="9">
        <v>3</v>
      </c>
      <c r="BG86" s="9">
        <v>3</v>
      </c>
      <c r="BH86" s="9">
        <v>3</v>
      </c>
      <c r="BI86" s="619" t="s">
        <v>2683</v>
      </c>
      <c r="BJ86" s="619" t="s">
        <v>2684</v>
      </c>
      <c r="BK86" s="786" t="s">
        <v>2685</v>
      </c>
      <c r="BL86" s="731" t="s">
        <v>2686</v>
      </c>
      <c r="BM86" s="49">
        <v>2</v>
      </c>
      <c r="BN86" s="49"/>
      <c r="BO86" s="49"/>
      <c r="BP86" s="49"/>
      <c r="BQ86" s="105">
        <f t="shared" si="24"/>
        <v>2</v>
      </c>
      <c r="BR86" s="129">
        <f t="shared" si="25"/>
        <v>0.22222222222222221</v>
      </c>
      <c r="BS86" s="818" t="s">
        <v>278</v>
      </c>
      <c r="BT86" s="803" t="s">
        <v>1046</v>
      </c>
      <c r="BU86" s="803" t="s">
        <v>278</v>
      </c>
      <c r="BV86" s="806" t="s">
        <v>278</v>
      </c>
    </row>
    <row r="87" spans="1:74" ht="145.5" x14ac:dyDescent="0.25">
      <c r="A87" s="1348"/>
      <c r="B87" s="1276"/>
      <c r="C87" s="1353"/>
      <c r="D87" s="828"/>
      <c r="E87" s="831"/>
      <c r="F87" s="834"/>
      <c r="G87" s="804"/>
      <c r="H87" s="837"/>
      <c r="I87" s="798"/>
      <c r="J87" s="840"/>
      <c r="K87" s="837"/>
      <c r="L87" s="804"/>
      <c r="M87" s="846"/>
      <c r="N87" s="804"/>
      <c r="O87" s="804"/>
      <c r="P87" s="868"/>
      <c r="Q87" s="880"/>
      <c r="R87" s="798"/>
      <c r="S87" s="861"/>
      <c r="T87" s="798"/>
      <c r="U87" s="861"/>
      <c r="V87" s="798"/>
      <c r="W87" s="861"/>
      <c r="X87" s="864"/>
      <c r="Y87" s="861"/>
      <c r="Z87" s="861"/>
      <c r="AA87" s="852"/>
      <c r="AB87" s="152">
        <v>2</v>
      </c>
      <c r="AC87" s="303" t="s">
        <v>2687</v>
      </c>
      <c r="AD87" s="151" t="s">
        <v>282</v>
      </c>
      <c r="AE87" s="303" t="s">
        <v>2688</v>
      </c>
      <c r="AF87" s="147" t="str">
        <f t="shared" si="26"/>
        <v>Probabilidad</v>
      </c>
      <c r="AG87" s="153" t="s">
        <v>286</v>
      </c>
      <c r="AH87" s="148">
        <f t="shared" si="27"/>
        <v>0.15</v>
      </c>
      <c r="AI87" s="153" t="s">
        <v>217</v>
      </c>
      <c r="AJ87" s="148">
        <f t="shared" si="28"/>
        <v>0.15</v>
      </c>
      <c r="AK87" s="149">
        <f t="shared" si="29"/>
        <v>0.3</v>
      </c>
      <c r="AL87" s="154">
        <f>IFERROR(IF(AND(AF86="Probabilidad",AF87="Probabilidad"),(AL86-(+AL86*AK87)),IF(AF87="Probabilidad",(S86-(+S86*AK87)),IF(AF87="Impacto",AL86,""))),"")</f>
        <v>0.16799999999999998</v>
      </c>
      <c r="AM87" s="154">
        <f>IFERROR(IF(AND(AF86="Impacto",AF87="Impacto"),(AM86-(+AM86*AK87)),IF(AF87="Impacto",(Y86-(+Y86*AK87)),IF(AF87="Probabilidad",AM86,""))),"")</f>
        <v>0.6</v>
      </c>
      <c r="AN87" s="155" t="s">
        <v>218</v>
      </c>
      <c r="AO87" s="155" t="s">
        <v>296</v>
      </c>
      <c r="AP87" s="155" t="s">
        <v>220</v>
      </c>
      <c r="AQ87" s="155" t="s">
        <v>221</v>
      </c>
      <c r="AR87" s="837"/>
      <c r="AS87" s="855"/>
      <c r="AT87" s="855"/>
      <c r="AU87" s="852"/>
      <c r="AV87" s="855"/>
      <c r="AW87" s="855"/>
      <c r="AX87" s="852"/>
      <c r="AY87" s="852"/>
      <c r="AZ87" s="852"/>
      <c r="BA87" s="798"/>
      <c r="BB87" s="131"/>
      <c r="BC87" s="131"/>
      <c r="BD87" s="175" t="str">
        <f t="shared" si="23"/>
        <v/>
      </c>
      <c r="BE87" s="151"/>
      <c r="BF87" s="151"/>
      <c r="BG87" s="151"/>
      <c r="BH87" s="151"/>
      <c r="BI87" s="619"/>
      <c r="BJ87" s="619"/>
      <c r="BK87" s="131"/>
      <c r="BL87" s="131"/>
      <c r="BM87" s="157"/>
      <c r="BN87" s="157"/>
      <c r="BO87" s="157"/>
      <c r="BP87" s="157"/>
      <c r="BQ87" s="158" t="str">
        <f t="shared" si="24"/>
        <v/>
      </c>
      <c r="BR87" s="159" t="str">
        <f t="shared" si="25"/>
        <v/>
      </c>
      <c r="BS87" s="819"/>
      <c r="BT87" s="804"/>
      <c r="BU87" s="804"/>
      <c r="BV87" s="807"/>
    </row>
    <row r="88" spans="1:74" ht="75" customHeight="1" x14ac:dyDescent="0.25">
      <c r="A88" s="1348"/>
      <c r="B88" s="1276"/>
      <c r="C88" s="1353"/>
      <c r="D88" s="828"/>
      <c r="E88" s="831"/>
      <c r="F88" s="834"/>
      <c r="G88" s="804"/>
      <c r="H88" s="837"/>
      <c r="I88" s="798"/>
      <c r="J88" s="840"/>
      <c r="K88" s="837"/>
      <c r="L88" s="804"/>
      <c r="M88" s="846"/>
      <c r="N88" s="804"/>
      <c r="O88" s="804"/>
      <c r="P88" s="868"/>
      <c r="Q88" s="880"/>
      <c r="R88" s="798"/>
      <c r="S88" s="861"/>
      <c r="T88" s="798"/>
      <c r="U88" s="861"/>
      <c r="V88" s="798"/>
      <c r="W88" s="861"/>
      <c r="X88" s="864"/>
      <c r="Y88" s="861"/>
      <c r="Z88" s="861"/>
      <c r="AA88" s="852"/>
      <c r="AB88" s="152">
        <v>3</v>
      </c>
      <c r="AC88" s="303" t="s">
        <v>2689</v>
      </c>
      <c r="AD88" s="29" t="s">
        <v>282</v>
      </c>
      <c r="AE88" s="303" t="s">
        <v>2690</v>
      </c>
      <c r="AF88" s="147" t="str">
        <f t="shared" si="26"/>
        <v>Probabilidad</v>
      </c>
      <c r="AG88" s="153" t="s">
        <v>286</v>
      </c>
      <c r="AH88" s="148">
        <f t="shared" si="27"/>
        <v>0.15</v>
      </c>
      <c r="AI88" s="153" t="s">
        <v>217</v>
      </c>
      <c r="AJ88" s="148">
        <f t="shared" si="28"/>
        <v>0.15</v>
      </c>
      <c r="AK88" s="149">
        <f t="shared" si="29"/>
        <v>0.3</v>
      </c>
      <c r="AL88" s="154">
        <f>IFERROR(IF(AND(AF87="Probabilidad",AF88="Probabilidad"),(AL87-(+AL87*AK88)),IF(AND(AF87="Impacto",AF88="Probabilidad"),(AL86-(+AL86*AK88)),IF(AF88="Impacto",AL87,""))),"")</f>
        <v>0.11759999999999998</v>
      </c>
      <c r="AM88" s="154">
        <f>IFERROR(IF(AND(AF87="Impacto",AF88="Impacto"),(AM87-(+AM87*AK88)),IF(AND(AF87="Probabilidad",AF88="Impacto"),(AM86-(+AM86*AK88)),IF(AF88="Probabilidad",AM87,""))),"")</f>
        <v>0.6</v>
      </c>
      <c r="AN88" s="155" t="s">
        <v>218</v>
      </c>
      <c r="AO88" s="155" t="s">
        <v>247</v>
      </c>
      <c r="AP88" s="155" t="s">
        <v>220</v>
      </c>
      <c r="AQ88" s="155" t="s">
        <v>221</v>
      </c>
      <c r="AR88" s="837"/>
      <c r="AS88" s="855"/>
      <c r="AT88" s="855"/>
      <c r="AU88" s="852"/>
      <c r="AV88" s="855"/>
      <c r="AW88" s="855"/>
      <c r="AX88" s="852"/>
      <c r="AY88" s="852"/>
      <c r="AZ88" s="852"/>
      <c r="BA88" s="798"/>
      <c r="BB88" s="131"/>
      <c r="BC88" s="131"/>
      <c r="BD88" s="175" t="str">
        <f t="shared" si="23"/>
        <v/>
      </c>
      <c r="BE88" s="151"/>
      <c r="BF88" s="151"/>
      <c r="BG88" s="151"/>
      <c r="BH88" s="151"/>
      <c r="BI88" s="131"/>
      <c r="BJ88" s="131"/>
      <c r="BK88" s="131"/>
      <c r="BL88" s="131"/>
      <c r="BM88" s="157"/>
      <c r="BN88" s="157"/>
      <c r="BO88" s="157"/>
      <c r="BP88" s="157"/>
      <c r="BQ88" s="158" t="str">
        <f t="shared" si="24"/>
        <v/>
      </c>
      <c r="BR88" s="159" t="str">
        <f t="shared" si="25"/>
        <v/>
      </c>
      <c r="BS88" s="819"/>
      <c r="BT88" s="804"/>
      <c r="BU88" s="804"/>
      <c r="BV88" s="807"/>
    </row>
    <row r="89" spans="1:74" ht="15.75" customHeight="1" x14ac:dyDescent="0.25">
      <c r="A89" s="1348"/>
      <c r="B89" s="1276"/>
      <c r="C89" s="1353"/>
      <c r="D89" s="828"/>
      <c r="E89" s="831"/>
      <c r="F89" s="834"/>
      <c r="G89" s="804"/>
      <c r="H89" s="837"/>
      <c r="I89" s="798"/>
      <c r="J89" s="840"/>
      <c r="K89" s="837"/>
      <c r="L89" s="804"/>
      <c r="M89" s="846"/>
      <c r="N89" s="804"/>
      <c r="O89" s="804"/>
      <c r="P89" s="868"/>
      <c r="Q89" s="880"/>
      <c r="R89" s="798"/>
      <c r="S89" s="861"/>
      <c r="T89" s="798"/>
      <c r="U89" s="861"/>
      <c r="V89" s="798"/>
      <c r="W89" s="861"/>
      <c r="X89" s="864"/>
      <c r="Y89" s="861"/>
      <c r="Z89" s="861"/>
      <c r="AA89" s="852"/>
      <c r="AB89" s="152">
        <v>4</v>
      </c>
      <c r="AC89" s="303"/>
      <c r="AD89" s="151"/>
      <c r="AE89" s="303"/>
      <c r="AF89" s="147" t="str">
        <f t="shared" si="26"/>
        <v/>
      </c>
      <c r="AG89" s="153"/>
      <c r="AH89" s="148" t="str">
        <f t="shared" si="27"/>
        <v/>
      </c>
      <c r="AI89" s="153"/>
      <c r="AJ89" s="148" t="str">
        <f t="shared" si="28"/>
        <v/>
      </c>
      <c r="AK89" s="149" t="str">
        <f t="shared" si="29"/>
        <v/>
      </c>
      <c r="AL89" s="154" t="str">
        <f>IFERROR(IF(AND(AF88="Probabilidad",AF89="Probabilidad"),(AL88-(+AL88*AK89)),IF(AND(AF88="Impacto",AF89="Probabilidad"),(AL87-(+AL87*AK89)),IF(AF89="Impacto",AL88,""))),"")</f>
        <v/>
      </c>
      <c r="AM89" s="154" t="str">
        <f>IFERROR(IF(AND(AF88="Impacto",AF89="Impacto"),(AM88-(+AM88*AK89)),IF(AND(AF88="Probabilidad",AF89="Impacto"),(AM87-(+AM87*AK89)),IF(AF89="Probabilidad",AM88,""))),"")</f>
        <v/>
      </c>
      <c r="AN89" s="155"/>
      <c r="AO89" s="155"/>
      <c r="AP89" s="155"/>
      <c r="AQ89" s="155"/>
      <c r="AR89" s="837"/>
      <c r="AS89" s="855"/>
      <c r="AT89" s="855"/>
      <c r="AU89" s="852"/>
      <c r="AV89" s="855"/>
      <c r="AW89" s="855"/>
      <c r="AX89" s="852"/>
      <c r="AY89" s="852"/>
      <c r="AZ89" s="852"/>
      <c r="BA89" s="798"/>
      <c r="BB89" s="131"/>
      <c r="BC89" s="131"/>
      <c r="BD89" s="175" t="str">
        <f t="shared" si="23"/>
        <v/>
      </c>
      <c r="BE89" s="151"/>
      <c r="BF89" s="151"/>
      <c r="BG89" s="151"/>
      <c r="BH89" s="151"/>
      <c r="BI89" s="131"/>
      <c r="BJ89" s="131"/>
      <c r="BK89" s="131"/>
      <c r="BL89" s="131"/>
      <c r="BM89" s="157"/>
      <c r="BN89" s="157"/>
      <c r="BO89" s="157"/>
      <c r="BP89" s="157"/>
      <c r="BQ89" s="158" t="str">
        <f t="shared" si="24"/>
        <v/>
      </c>
      <c r="BR89" s="159" t="str">
        <f t="shared" si="25"/>
        <v/>
      </c>
      <c r="BS89" s="819"/>
      <c r="BT89" s="804"/>
      <c r="BU89" s="804"/>
      <c r="BV89" s="807"/>
    </row>
    <row r="90" spans="1:74" ht="15.75" customHeight="1" x14ac:dyDescent="0.25">
      <c r="A90" s="1348"/>
      <c r="B90" s="1276"/>
      <c r="C90" s="1353"/>
      <c r="D90" s="828"/>
      <c r="E90" s="831"/>
      <c r="F90" s="834"/>
      <c r="G90" s="804"/>
      <c r="H90" s="837"/>
      <c r="I90" s="798"/>
      <c r="J90" s="840"/>
      <c r="K90" s="837"/>
      <c r="L90" s="804"/>
      <c r="M90" s="846"/>
      <c r="N90" s="804"/>
      <c r="O90" s="804"/>
      <c r="P90" s="868"/>
      <c r="Q90" s="880"/>
      <c r="R90" s="798"/>
      <c r="S90" s="861"/>
      <c r="T90" s="798"/>
      <c r="U90" s="861"/>
      <c r="V90" s="798"/>
      <c r="W90" s="861"/>
      <c r="X90" s="864"/>
      <c r="Y90" s="861"/>
      <c r="Z90" s="861"/>
      <c r="AA90" s="852"/>
      <c r="AB90" s="152">
        <v>5</v>
      </c>
      <c r="AC90" s="303"/>
      <c r="AD90" s="151"/>
      <c r="AE90" s="303"/>
      <c r="AF90" s="147" t="str">
        <f t="shared" si="26"/>
        <v/>
      </c>
      <c r="AG90" s="153"/>
      <c r="AH90" s="148" t="str">
        <f t="shared" si="27"/>
        <v/>
      </c>
      <c r="AI90" s="153"/>
      <c r="AJ90" s="148" t="str">
        <f t="shared" si="28"/>
        <v/>
      </c>
      <c r="AK90" s="149" t="str">
        <f t="shared" si="29"/>
        <v/>
      </c>
      <c r="AL90" s="154" t="str">
        <f>IFERROR(IF(AND(AF89="Probabilidad",AF90="Probabilidad"),(AL89-(+AL89*AK90)),IF(AND(AF89="Impacto",AF90="Probabilidad"),(AL88-(+AL88*AK90)),IF(AF90="Impacto",AL89,""))),"")</f>
        <v/>
      </c>
      <c r="AM90" s="154" t="str">
        <f>IFERROR(IF(AND(AF89="Impacto",AF90="Impacto"),(AM89-(+AM89*AK90)),IF(AND(AF89="Probabilidad",AF90="Impacto"),(AM88-(+AM88*AK90)),IF(AF90="Probabilidad",AM89,""))),"")</f>
        <v/>
      </c>
      <c r="AN90" s="155"/>
      <c r="AO90" s="155"/>
      <c r="AP90" s="155"/>
      <c r="AQ90" s="155"/>
      <c r="AR90" s="837"/>
      <c r="AS90" s="855"/>
      <c r="AT90" s="855"/>
      <c r="AU90" s="852"/>
      <c r="AV90" s="855"/>
      <c r="AW90" s="855"/>
      <c r="AX90" s="852"/>
      <c r="AY90" s="852"/>
      <c r="AZ90" s="852"/>
      <c r="BA90" s="798"/>
      <c r="BB90" s="131"/>
      <c r="BC90" s="131"/>
      <c r="BD90" s="175" t="str">
        <f t="shared" si="23"/>
        <v/>
      </c>
      <c r="BE90" s="151"/>
      <c r="BF90" s="151"/>
      <c r="BG90" s="151"/>
      <c r="BH90" s="151"/>
      <c r="BI90" s="131"/>
      <c r="BJ90" s="131"/>
      <c r="BK90" s="131"/>
      <c r="BL90" s="131"/>
      <c r="BM90" s="157"/>
      <c r="BN90" s="157"/>
      <c r="BO90" s="157"/>
      <c r="BP90" s="157"/>
      <c r="BQ90" s="158" t="str">
        <f t="shared" si="24"/>
        <v/>
      </c>
      <c r="BR90" s="159" t="str">
        <f t="shared" si="25"/>
        <v/>
      </c>
      <c r="BS90" s="819"/>
      <c r="BT90" s="804"/>
      <c r="BU90" s="804"/>
      <c r="BV90" s="807"/>
    </row>
    <row r="91" spans="1:74" ht="15.75" customHeight="1" x14ac:dyDescent="0.25">
      <c r="A91" s="1348"/>
      <c r="B91" s="1276"/>
      <c r="C91" s="1353"/>
      <c r="D91" s="1077"/>
      <c r="E91" s="831"/>
      <c r="F91" s="1015"/>
      <c r="G91" s="906"/>
      <c r="H91" s="837"/>
      <c r="I91" s="866"/>
      <c r="J91" s="840"/>
      <c r="K91" s="837"/>
      <c r="L91" s="906"/>
      <c r="M91" s="846"/>
      <c r="N91" s="906"/>
      <c r="O91" s="906"/>
      <c r="P91" s="1023"/>
      <c r="Q91" s="1022"/>
      <c r="R91" s="866"/>
      <c r="S91" s="899"/>
      <c r="T91" s="866"/>
      <c r="U91" s="899"/>
      <c r="V91" s="866"/>
      <c r="W91" s="899"/>
      <c r="X91" s="910"/>
      <c r="Y91" s="899"/>
      <c r="Z91" s="899"/>
      <c r="AA91" s="936"/>
      <c r="AB91" s="295">
        <v>6</v>
      </c>
      <c r="AC91" s="708"/>
      <c r="AD91" s="293"/>
      <c r="AE91" s="708"/>
      <c r="AF91" s="99" t="str">
        <f t="shared" si="26"/>
        <v/>
      </c>
      <c r="AG91" s="242"/>
      <c r="AH91" s="294" t="str">
        <f t="shared" si="27"/>
        <v/>
      </c>
      <c r="AI91" s="242"/>
      <c r="AJ91" s="294" t="str">
        <f t="shared" si="28"/>
        <v/>
      </c>
      <c r="AK91" s="296" t="str">
        <f t="shared" si="29"/>
        <v/>
      </c>
      <c r="AL91" s="297" t="str">
        <f>IFERROR(IF(AND(AF90="Probabilidad",AF91="Probabilidad"),(AL90-(+AL90*AK91)),IF(AND(AF90="Impacto",AF91="Probabilidad"),(AL89-(+AL89*AK91)),IF(AF91="Impacto",AL90,""))),"")</f>
        <v/>
      </c>
      <c r="AM91" s="297" t="str">
        <f>IFERROR(IF(AND(AF90="Impacto",AF91="Impacto"),(AM90-(+AM90*AK91)),IF(AND(AF90="Probabilidad",AF91="Impacto"),(AM89-(+AM89*AK91)),IF(AF91="Probabilidad",AM90,""))),"")</f>
        <v/>
      </c>
      <c r="AN91" s="127"/>
      <c r="AO91" s="127"/>
      <c r="AP91" s="127"/>
      <c r="AQ91" s="127"/>
      <c r="AR91" s="837"/>
      <c r="AS91" s="907"/>
      <c r="AT91" s="907"/>
      <c r="AU91" s="936"/>
      <c r="AV91" s="907"/>
      <c r="AW91" s="907"/>
      <c r="AX91" s="936"/>
      <c r="AY91" s="936"/>
      <c r="AZ91" s="936"/>
      <c r="BA91" s="866"/>
      <c r="BB91" s="212"/>
      <c r="BC91" s="212"/>
      <c r="BD91" s="341" t="str">
        <f t="shared" si="23"/>
        <v/>
      </c>
      <c r="BE91" s="293"/>
      <c r="BF91" s="293"/>
      <c r="BG91" s="293"/>
      <c r="BH91" s="293"/>
      <c r="BI91" s="212"/>
      <c r="BJ91" s="212"/>
      <c r="BK91" s="212"/>
      <c r="BL91" s="212"/>
      <c r="BM91" s="299"/>
      <c r="BN91" s="299"/>
      <c r="BO91" s="299"/>
      <c r="BP91" s="299"/>
      <c r="BQ91" s="300" t="str">
        <f t="shared" si="24"/>
        <v/>
      </c>
      <c r="BR91" s="301" t="str">
        <f t="shared" si="25"/>
        <v/>
      </c>
      <c r="BS91" s="819"/>
      <c r="BT91" s="906"/>
      <c r="BU91" s="906"/>
      <c r="BV91" s="1489"/>
    </row>
    <row r="92" spans="1:74" ht="145.5" x14ac:dyDescent="0.25">
      <c r="A92" s="1348"/>
      <c r="B92" s="1276"/>
      <c r="C92" s="1530"/>
      <c r="D92" s="1012" t="s">
        <v>2524</v>
      </c>
      <c r="E92" s="992" t="s">
        <v>1037</v>
      </c>
      <c r="F92" s="993">
        <v>2</v>
      </c>
      <c r="G92" s="984" t="s">
        <v>1441</v>
      </c>
      <c r="H92" s="952"/>
      <c r="I92" s="973"/>
      <c r="J92" s="956" t="s">
        <v>2691</v>
      </c>
      <c r="K92" s="957" t="s">
        <v>208</v>
      </c>
      <c r="L92" s="984" t="s">
        <v>325</v>
      </c>
      <c r="M92" s="980" t="s">
        <v>2692</v>
      </c>
      <c r="N92" s="984"/>
      <c r="O92" s="984"/>
      <c r="P92" s="985"/>
      <c r="Q92" s="986"/>
      <c r="R92" s="973" t="s">
        <v>353</v>
      </c>
      <c r="S92" s="987">
        <f>IF(R92="Muy Alta",100%,IF(R92="Alta",80%,IF(R92="Media",60%,IF(R92="Baja",40%,IF(R92="Muy Baja",20%,"")))))</f>
        <v>0.8</v>
      </c>
      <c r="T92" s="973"/>
      <c r="U92" s="987" t="str">
        <f>IF(T92="Catastrófico",100%,IF(T92="Mayor",80%,IF(T92="Moderado",60%,IF(T92="Menor",40%,IF(T92="Leve",20%,"")))))</f>
        <v/>
      </c>
      <c r="V92" s="973" t="s">
        <v>253</v>
      </c>
      <c r="W92" s="987">
        <f>IF(V92="Catastrófico",100%,IF(V92="Mayor",80%,IF(V92="Moderado",60%,IF(V92="Menor",40%,IF(V92="Leve",20%,"")))))</f>
        <v>0.4</v>
      </c>
      <c r="X92" s="990" t="str">
        <f>IF(Y92=100%,"Catastrófico",IF(Y92=80%,"Mayor",IF(Y92=60%,"Moderado",IF(Y92=40%,"Menor",IF(Y92=20%,"Leve","")))))</f>
        <v>Menor</v>
      </c>
      <c r="Y92" s="987">
        <f>IF(AND(U92="",W92=""),"",MAX(U92,W92))</f>
        <v>0.4</v>
      </c>
      <c r="Z92" s="987" t="str">
        <f>CONCATENATE(R92,X92)</f>
        <v>AltaMenor</v>
      </c>
      <c r="AA92" s="972" t="str">
        <f>IF(Z92="Muy AltaLeve","Alto",IF(Z92="Muy AltaMenor","Alto",IF(Z92="Muy AltaModerado","Alto",IF(Z92="Muy AltaMayor","Alto",IF(Z92="Muy AltaCatastrófico","Extremo",IF(Z92="AltaLeve","Moderado",IF(Z92="AltaMenor","Moderado",IF(Z92="AltaModerado","Alto",IF(Z92="AltaMayor","Alto",IF(Z92="AltaCatastrófico","Extremo",IF(Z92="MediaLeve","Moderado",IF(Z92="MediaMenor","Moderado",IF(Z92="MediaModerado","Moderado",IF(Z92="MediaMayor","Alto",IF(Z92="MediaCatastrófico","Extremo",IF(Z92="BajaLeve","Bajo",IF(Z92="BajaMenor","Moderado",IF(Z92="BajaModerado","Moderado",IF(Z92="BajaMayor","Alto",IF(Z92="BajaCatastrófico","Extremo",IF(Z92="Muy BajaLeve","Bajo",IF(Z92="Muy BajaMenor","Bajo",IF(Z92="Muy BajaModerado","Moderado",IF(Z92="Muy BajaMayor","Alto",IF(Z92="Muy BajaCatastrófico","Extremo","")))))))))))))))))))))))))</f>
        <v>Moderado</v>
      </c>
      <c r="AB92" s="245">
        <v>1</v>
      </c>
      <c r="AC92" s="709" t="s">
        <v>1055</v>
      </c>
      <c r="AD92" s="243" t="s">
        <v>371</v>
      </c>
      <c r="AE92" s="709" t="s">
        <v>1444</v>
      </c>
      <c r="AF92" s="246" t="str">
        <f t="shared" si="26"/>
        <v>Probabilidad</v>
      </c>
      <c r="AG92" s="247" t="s">
        <v>216</v>
      </c>
      <c r="AH92" s="244">
        <f t="shared" si="27"/>
        <v>0.25</v>
      </c>
      <c r="AI92" s="247" t="s">
        <v>217</v>
      </c>
      <c r="AJ92" s="244">
        <f t="shared" si="28"/>
        <v>0.15</v>
      </c>
      <c r="AK92" s="248">
        <f t="shared" si="29"/>
        <v>0.4</v>
      </c>
      <c r="AL92" s="249">
        <f>IFERROR(IF(AF92="Probabilidad",(S92-(+S92*AK92)),IF(AF92="Impacto",S92,"")),"")</f>
        <v>0.48</v>
      </c>
      <c r="AM92" s="249">
        <f>IFERROR(IF(AF92="Impacto",(Y92-(+Y92*AK92)),IF(AF92="Probabilidad",Y92,"")),"")</f>
        <v>0.4</v>
      </c>
      <c r="AN92" s="420" t="s">
        <v>218</v>
      </c>
      <c r="AO92" s="420" t="s">
        <v>296</v>
      </c>
      <c r="AP92" s="420" t="s">
        <v>220</v>
      </c>
      <c r="AQ92" s="420" t="s">
        <v>221</v>
      </c>
      <c r="AR92" s="952" t="s">
        <v>2693</v>
      </c>
      <c r="AS92" s="989">
        <f>S92</f>
        <v>0.8</v>
      </c>
      <c r="AT92" s="989">
        <f>IF(AL92="","",MIN(AL92:AL97))</f>
        <v>0.28799999999999998</v>
      </c>
      <c r="AU92" s="972" t="str">
        <f>IFERROR(IF(AT92="","",IF(AT92&lt;=0.2,"Muy Baja",IF(AT92&lt;=0.4,"Baja",IF(AT92&lt;=0.6,"Media",IF(AT92&lt;=0.8,"Alta","Muy Alta"))))),"")</f>
        <v>Baja</v>
      </c>
      <c r="AV92" s="989">
        <f>Y92</f>
        <v>0.4</v>
      </c>
      <c r="AW92" s="989">
        <f>IF(AM92="","",MIN(AM92:AM97))</f>
        <v>0.30000000000000004</v>
      </c>
      <c r="AX92" s="972" t="str">
        <f>IFERROR(IF(AW92="","",IF(AW92&lt;=0.2,"Leve",IF(AW92&lt;=0.4,"Menor",IF(AW92&lt;=0.6,"Moderado",IF(AW92&lt;=0.8,"Mayor","Catastrófico"))))),"")</f>
        <v>Menor</v>
      </c>
      <c r="AY92" s="972" t="str">
        <f>AA92</f>
        <v>Moderado</v>
      </c>
      <c r="AZ92" s="972" t="str">
        <f>IFERROR(IF(OR(AND(AU92="Muy Baja",AX92="Leve"),AND(AU92="Muy Baja",AX92="Menor"),AND(AU92="Baja",AX92="Leve")),"Bajo",IF(OR(AND(AU92="Muy baja",AX92="Moderado"),AND(AU92="Baja",AX92="Menor"),AND(AU92="Baja",AX92="Moderado"),AND(AU92="Media",AX92="Leve"),AND(AU92="Media",AX92="Menor"),AND(AU92="Media",AX92="Moderado"),AND(AU92="Alta",AX92="Leve"),AND(AU92="Alta",AX92="Menor")),"Moderado",IF(OR(AND(AU92="Muy Baja",AX92="Mayor"),AND(AU92="Baja",AX92="Mayor"),AND(AU92="Media",AX92="Mayor"),AND(AU92="Alta",AX92="Moderado"),AND(AU92="Alta",AX92="Mayor"),AND(AU92="Muy Alta",AX92="Leve"),AND(AU92="Muy Alta",AX92="Menor"),AND(AU92="Muy Alta",AX92="Moderado"),AND(AU92="Muy Alta",AX92="Mayor")),"Alto",IF(OR(AND(AU92="Muy Baja",AX92="Catastrófico"),AND(AU92="Baja",AX92="Catastrófico"),AND(AU92="Media",AX92="Catastrófico"),AND(AU92="Alta",AX92="Catastrófico"),AND(AU92="Muy Alta",AX92="Catastrófico")),"Extremo","")))),"")</f>
        <v>Moderado</v>
      </c>
      <c r="BA92" s="973" t="s">
        <v>223</v>
      </c>
      <c r="BB92" s="732" t="s">
        <v>1446</v>
      </c>
      <c r="BC92" s="733" t="s">
        <v>1447</v>
      </c>
      <c r="BD92" s="271">
        <f t="shared" si="23"/>
        <v>4</v>
      </c>
      <c r="BE92" s="243">
        <v>1</v>
      </c>
      <c r="BF92" s="243">
        <v>1</v>
      </c>
      <c r="BG92" s="243">
        <v>1</v>
      </c>
      <c r="BH92" s="243">
        <v>1</v>
      </c>
      <c r="BI92" s="734" t="s">
        <v>1448</v>
      </c>
      <c r="BJ92" s="734" t="s">
        <v>1449</v>
      </c>
      <c r="BK92" s="787" t="s">
        <v>1450</v>
      </c>
      <c r="BL92" s="735" t="s">
        <v>1451</v>
      </c>
      <c r="BM92" s="735">
        <v>1</v>
      </c>
      <c r="BN92" s="254"/>
      <c r="BO92" s="254"/>
      <c r="BP92" s="254"/>
      <c r="BQ92" s="255">
        <f t="shared" si="24"/>
        <v>1</v>
      </c>
      <c r="BR92" s="256">
        <f t="shared" si="25"/>
        <v>0.25</v>
      </c>
      <c r="BS92" s="951" t="s">
        <v>278</v>
      </c>
      <c r="BT92" s="984" t="s">
        <v>1046</v>
      </c>
      <c r="BU92" s="951" t="s">
        <v>278</v>
      </c>
      <c r="BV92" s="1527" t="s">
        <v>278</v>
      </c>
    </row>
    <row r="93" spans="1:74" ht="145.5" x14ac:dyDescent="0.25">
      <c r="A93" s="1348"/>
      <c r="B93" s="1276"/>
      <c r="C93" s="1530"/>
      <c r="D93" s="1013"/>
      <c r="E93" s="831"/>
      <c r="F93" s="834"/>
      <c r="G93" s="804"/>
      <c r="H93" s="837"/>
      <c r="I93" s="798"/>
      <c r="J93" s="840"/>
      <c r="K93" s="843"/>
      <c r="L93" s="804"/>
      <c r="M93" s="846"/>
      <c r="N93" s="804"/>
      <c r="O93" s="804"/>
      <c r="P93" s="868"/>
      <c r="Q93" s="880"/>
      <c r="R93" s="798"/>
      <c r="S93" s="861"/>
      <c r="T93" s="798"/>
      <c r="U93" s="861"/>
      <c r="V93" s="798"/>
      <c r="W93" s="861"/>
      <c r="X93" s="864"/>
      <c r="Y93" s="861"/>
      <c r="Z93" s="861"/>
      <c r="AA93" s="852"/>
      <c r="AB93" s="152">
        <v>2</v>
      </c>
      <c r="AC93" s="303" t="s">
        <v>1059</v>
      </c>
      <c r="AD93" s="151" t="s">
        <v>274</v>
      </c>
      <c r="AE93" s="303" t="s">
        <v>1060</v>
      </c>
      <c r="AF93" s="147" t="str">
        <f t="shared" si="26"/>
        <v>Impacto</v>
      </c>
      <c r="AG93" s="153" t="s">
        <v>267</v>
      </c>
      <c r="AH93" s="148">
        <f t="shared" si="27"/>
        <v>0.1</v>
      </c>
      <c r="AI93" s="153" t="s">
        <v>217</v>
      </c>
      <c r="AJ93" s="148">
        <f t="shared" si="28"/>
        <v>0.15</v>
      </c>
      <c r="AK93" s="149">
        <f t="shared" si="29"/>
        <v>0.25</v>
      </c>
      <c r="AL93" s="154">
        <f>IFERROR(IF(AND(AF92="Probabilidad",AF93="Probabilidad"),(AL92-(+AL92*AK93)),IF(AF93="Probabilidad",(S92-(+S92*AK93)),IF(AF93="Impacto",AL92,""))),"")</f>
        <v>0.48</v>
      </c>
      <c r="AM93" s="154">
        <f>IFERROR(IF(AND(AF92="Impacto",AF93="Impacto"),(AM92-(+AM92*AK93)),IF(AF93="Impacto",(Y92-(Y92*AK93)),IF(AF93="Probabilidad",AM92,""))),"")</f>
        <v>0.30000000000000004</v>
      </c>
      <c r="AN93" s="155" t="s">
        <v>218</v>
      </c>
      <c r="AO93" s="155" t="s">
        <v>296</v>
      </c>
      <c r="AP93" s="155" t="s">
        <v>220</v>
      </c>
      <c r="AQ93" s="155" t="s">
        <v>221</v>
      </c>
      <c r="AR93" s="837"/>
      <c r="AS93" s="855"/>
      <c r="AT93" s="855"/>
      <c r="AU93" s="852"/>
      <c r="AV93" s="855"/>
      <c r="AW93" s="855"/>
      <c r="AX93" s="852"/>
      <c r="AY93" s="852"/>
      <c r="AZ93" s="852"/>
      <c r="BA93" s="798"/>
      <c r="BB93" s="131"/>
      <c r="BC93" s="130"/>
      <c r="BD93" s="175" t="str">
        <f t="shared" si="23"/>
        <v/>
      </c>
      <c r="BE93" s="151"/>
      <c r="BF93" s="151"/>
      <c r="BG93" s="151"/>
      <c r="BH93" s="151"/>
      <c r="BI93" s="619"/>
      <c r="BJ93" s="619"/>
      <c r="BK93" s="131"/>
      <c r="BL93" s="131"/>
      <c r="BM93" s="157"/>
      <c r="BN93" s="157"/>
      <c r="BO93" s="157"/>
      <c r="BP93" s="157"/>
      <c r="BQ93" s="158" t="str">
        <f t="shared" si="24"/>
        <v/>
      </c>
      <c r="BR93" s="159" t="str">
        <f t="shared" si="25"/>
        <v/>
      </c>
      <c r="BS93" s="819"/>
      <c r="BT93" s="804"/>
      <c r="BU93" s="819"/>
      <c r="BV93" s="1528"/>
    </row>
    <row r="94" spans="1:74" ht="96" customHeight="1" x14ac:dyDescent="0.25">
      <c r="A94" s="1348"/>
      <c r="B94" s="1276"/>
      <c r="C94" s="1530"/>
      <c r="D94" s="1013"/>
      <c r="E94" s="831"/>
      <c r="F94" s="834"/>
      <c r="G94" s="804"/>
      <c r="H94" s="837"/>
      <c r="I94" s="798"/>
      <c r="J94" s="840"/>
      <c r="K94" s="843"/>
      <c r="L94" s="804"/>
      <c r="M94" s="846"/>
      <c r="N94" s="804"/>
      <c r="O94" s="804"/>
      <c r="P94" s="868"/>
      <c r="Q94" s="880"/>
      <c r="R94" s="798"/>
      <c r="S94" s="861"/>
      <c r="T94" s="798"/>
      <c r="U94" s="861"/>
      <c r="V94" s="798"/>
      <c r="W94" s="861"/>
      <c r="X94" s="864"/>
      <c r="Y94" s="861"/>
      <c r="Z94" s="861"/>
      <c r="AA94" s="852"/>
      <c r="AB94" s="152">
        <v>3</v>
      </c>
      <c r="AC94" s="303" t="s">
        <v>1067</v>
      </c>
      <c r="AD94" s="151" t="s">
        <v>371</v>
      </c>
      <c r="AE94" s="303" t="s">
        <v>1452</v>
      </c>
      <c r="AF94" s="147" t="str">
        <f t="shared" si="26"/>
        <v>Probabilidad</v>
      </c>
      <c r="AG94" s="153" t="s">
        <v>216</v>
      </c>
      <c r="AH94" s="148">
        <f t="shared" si="27"/>
        <v>0.25</v>
      </c>
      <c r="AI94" s="153" t="s">
        <v>217</v>
      </c>
      <c r="AJ94" s="148">
        <f t="shared" si="28"/>
        <v>0.15</v>
      </c>
      <c r="AK94" s="149">
        <f t="shared" si="29"/>
        <v>0.4</v>
      </c>
      <c r="AL94" s="154">
        <f>IFERROR(IF(AND(AF93="Probabilidad",AF94="Probabilidad"),(AL93-(+AL93*AK94)),IF(AND(AF93="Impacto",AF94="Probabilidad"),(AL92-(+AL92*AK94)),IF(AF94="Impacto",AL93,""))),"")</f>
        <v>0.28799999999999998</v>
      </c>
      <c r="AM94" s="154">
        <f>IFERROR(IF(AND(AF93="Impacto",AF94="Impacto"),(AM93-(+AM93*AK94)),IF(AND(AF93="Probabilidad",AF94="Impacto"),(AM92-(+AM92*AK94)),IF(AF94="Probabilidad",AM93,""))),"")</f>
        <v>0.30000000000000004</v>
      </c>
      <c r="AN94" s="155" t="s">
        <v>218</v>
      </c>
      <c r="AO94" s="155" t="s">
        <v>296</v>
      </c>
      <c r="AP94" s="155" t="s">
        <v>220</v>
      </c>
      <c r="AQ94" s="155" t="s">
        <v>221</v>
      </c>
      <c r="AR94" s="837"/>
      <c r="AS94" s="855"/>
      <c r="AT94" s="855"/>
      <c r="AU94" s="852"/>
      <c r="AV94" s="855"/>
      <c r="AW94" s="855"/>
      <c r="AX94" s="852"/>
      <c r="AY94" s="852"/>
      <c r="AZ94" s="852"/>
      <c r="BA94" s="798"/>
      <c r="BB94" s="131"/>
      <c r="BC94" s="130"/>
      <c r="BD94" s="175" t="str">
        <f t="shared" si="23"/>
        <v/>
      </c>
      <c r="BE94" s="151"/>
      <c r="BF94" s="151"/>
      <c r="BG94" s="151"/>
      <c r="BH94" s="151"/>
      <c r="BI94" s="131"/>
      <c r="BJ94" s="131"/>
      <c r="BK94" s="131"/>
      <c r="BL94" s="131"/>
      <c r="BM94" s="157"/>
      <c r="BN94" s="157"/>
      <c r="BO94" s="157"/>
      <c r="BP94" s="157"/>
      <c r="BQ94" s="158" t="str">
        <f t="shared" si="24"/>
        <v/>
      </c>
      <c r="BR94" s="159" t="str">
        <f t="shared" si="25"/>
        <v/>
      </c>
      <c r="BS94" s="819"/>
      <c r="BT94" s="804"/>
      <c r="BU94" s="819"/>
      <c r="BV94" s="1528"/>
    </row>
    <row r="95" spans="1:74" ht="15.75" customHeight="1" x14ac:dyDescent="0.25">
      <c r="A95" s="1348"/>
      <c r="B95" s="1276"/>
      <c r="C95" s="1530"/>
      <c r="D95" s="1013"/>
      <c r="E95" s="831"/>
      <c r="F95" s="834"/>
      <c r="G95" s="804"/>
      <c r="H95" s="837"/>
      <c r="I95" s="798"/>
      <c r="J95" s="840"/>
      <c r="K95" s="843"/>
      <c r="L95" s="804"/>
      <c r="M95" s="846"/>
      <c r="N95" s="804"/>
      <c r="O95" s="804"/>
      <c r="P95" s="868"/>
      <c r="Q95" s="880"/>
      <c r="R95" s="798"/>
      <c r="S95" s="861"/>
      <c r="T95" s="798"/>
      <c r="U95" s="861"/>
      <c r="V95" s="798"/>
      <c r="W95" s="861"/>
      <c r="X95" s="864"/>
      <c r="Y95" s="861"/>
      <c r="Z95" s="861"/>
      <c r="AA95" s="852"/>
      <c r="AB95" s="152">
        <v>4</v>
      </c>
      <c r="AC95" s="303"/>
      <c r="AD95" s="233"/>
      <c r="AE95" s="551"/>
      <c r="AF95" s="234" t="str">
        <f t="shared" si="26"/>
        <v/>
      </c>
      <c r="AG95" s="235"/>
      <c r="AH95" s="231" t="str">
        <f t="shared" si="27"/>
        <v/>
      </c>
      <c r="AI95" s="235"/>
      <c r="AJ95" s="231" t="str">
        <f t="shared" si="28"/>
        <v/>
      </c>
      <c r="AK95" s="236" t="str">
        <f t="shared" si="29"/>
        <v/>
      </c>
      <c r="AL95" s="237" t="str">
        <f>IFERROR(IF(AND(AF94="Probabilidad",AF95="Probabilidad"),(AL94-(+AL94*AK95)),IF(AND(AF94="Impacto",AF95="Probabilidad"),(AL93-(+AL93*AK95)),IF(AF95="Impacto",AL94,""))),"")</f>
        <v/>
      </c>
      <c r="AM95" s="237" t="str">
        <f>IFERROR(IF(AND(AF94="Impacto",AF95="Impacto"),(AM94-(+AM94*AK95)),IF(AND(AF94="Probabilidad",AF95="Impacto"),(AM93-(+AM93*AK95)),IF(AF95="Probabilidad",AM94,""))),"")</f>
        <v/>
      </c>
      <c r="AN95" s="52"/>
      <c r="AO95" s="127"/>
      <c r="AP95" s="127"/>
      <c r="AQ95" s="52"/>
      <c r="AR95" s="837"/>
      <c r="AS95" s="855"/>
      <c r="AT95" s="855"/>
      <c r="AU95" s="852"/>
      <c r="AV95" s="855"/>
      <c r="AW95" s="855"/>
      <c r="AX95" s="852"/>
      <c r="AY95" s="852"/>
      <c r="AZ95" s="852"/>
      <c r="BA95" s="798"/>
      <c r="BB95" s="131"/>
      <c r="BC95" s="131"/>
      <c r="BD95" s="175" t="str">
        <f t="shared" si="23"/>
        <v/>
      </c>
      <c r="BE95" s="151"/>
      <c r="BF95" s="151"/>
      <c r="BG95" s="151"/>
      <c r="BH95" s="151"/>
      <c r="BI95" s="131"/>
      <c r="BJ95" s="131"/>
      <c r="BK95" s="131"/>
      <c r="BL95" s="131"/>
      <c r="BM95" s="157"/>
      <c r="BN95" s="157"/>
      <c r="BO95" s="157"/>
      <c r="BP95" s="157"/>
      <c r="BQ95" s="158" t="str">
        <f t="shared" si="24"/>
        <v/>
      </c>
      <c r="BR95" s="159" t="str">
        <f t="shared" si="25"/>
        <v/>
      </c>
      <c r="BS95" s="819"/>
      <c r="BT95" s="804"/>
      <c r="BU95" s="819"/>
      <c r="BV95" s="1528"/>
    </row>
    <row r="96" spans="1:74" ht="15.75" customHeight="1" x14ac:dyDescent="0.25">
      <c r="A96" s="1348"/>
      <c r="B96" s="1276"/>
      <c r="C96" s="1530"/>
      <c r="D96" s="1013"/>
      <c r="E96" s="831"/>
      <c r="F96" s="834"/>
      <c r="G96" s="804"/>
      <c r="H96" s="837"/>
      <c r="I96" s="798"/>
      <c r="J96" s="840"/>
      <c r="K96" s="843"/>
      <c r="L96" s="804"/>
      <c r="M96" s="846"/>
      <c r="N96" s="804"/>
      <c r="O96" s="804"/>
      <c r="P96" s="868"/>
      <c r="Q96" s="880"/>
      <c r="R96" s="798"/>
      <c r="S96" s="861"/>
      <c r="T96" s="798"/>
      <c r="U96" s="861"/>
      <c r="V96" s="798"/>
      <c r="W96" s="861"/>
      <c r="X96" s="864"/>
      <c r="Y96" s="861"/>
      <c r="Z96" s="861"/>
      <c r="AA96" s="852"/>
      <c r="AB96" s="152">
        <v>5</v>
      </c>
      <c r="AC96" s="303"/>
      <c r="AD96" s="151"/>
      <c r="AE96" s="303"/>
      <c r="AF96" s="147" t="str">
        <f t="shared" si="26"/>
        <v/>
      </c>
      <c r="AG96" s="153"/>
      <c r="AH96" s="148" t="str">
        <f t="shared" si="27"/>
        <v/>
      </c>
      <c r="AI96" s="153"/>
      <c r="AJ96" s="148" t="str">
        <f t="shared" si="28"/>
        <v/>
      </c>
      <c r="AK96" s="149" t="str">
        <f t="shared" si="29"/>
        <v/>
      </c>
      <c r="AL96" s="154" t="str">
        <f>IFERROR(IF(AND(AF95="Probabilidad",AF96="Probabilidad"),(AL95-(+AL95*AK96)),IF(AND(AF95="Impacto",AF96="Probabilidad"),(AL94-(+AL94*AK96)),IF(AF96="Impacto",AL95,""))),"")</f>
        <v/>
      </c>
      <c r="AM96" s="154" t="str">
        <f>IFERROR(IF(AND(AF95="Impacto",AF96="Impacto"),(AM95-(+AM95*AK96)),IF(AND(AF95="Probabilidad",AF96="Impacto"),(AM94-(+AM94*AK96)),IF(AF96="Probabilidad",AM95,""))),"")</f>
        <v/>
      </c>
      <c r="AN96" s="155"/>
      <c r="AO96" s="155"/>
      <c r="AP96" s="155"/>
      <c r="AQ96" s="155"/>
      <c r="AR96" s="837"/>
      <c r="AS96" s="855"/>
      <c r="AT96" s="855"/>
      <c r="AU96" s="852"/>
      <c r="AV96" s="855"/>
      <c r="AW96" s="855"/>
      <c r="AX96" s="852"/>
      <c r="AY96" s="852"/>
      <c r="AZ96" s="852"/>
      <c r="BA96" s="798"/>
      <c r="BB96" s="131"/>
      <c r="BC96" s="131"/>
      <c r="BD96" s="175" t="str">
        <f t="shared" si="23"/>
        <v/>
      </c>
      <c r="BE96" s="151"/>
      <c r="BF96" s="151"/>
      <c r="BG96" s="151"/>
      <c r="BH96" s="151"/>
      <c r="BI96" s="131"/>
      <c r="BJ96" s="131"/>
      <c r="BK96" s="131"/>
      <c r="BL96" s="131"/>
      <c r="BM96" s="157"/>
      <c r="BN96" s="157"/>
      <c r="BO96" s="157"/>
      <c r="BP96" s="157"/>
      <c r="BQ96" s="158" t="str">
        <f t="shared" si="24"/>
        <v/>
      </c>
      <c r="BR96" s="159" t="str">
        <f t="shared" si="25"/>
        <v/>
      </c>
      <c r="BS96" s="819"/>
      <c r="BT96" s="804"/>
      <c r="BU96" s="819"/>
      <c r="BV96" s="1528"/>
    </row>
    <row r="97" spans="1:74" ht="15.75" customHeight="1" x14ac:dyDescent="0.25">
      <c r="A97" s="1348"/>
      <c r="B97" s="1276"/>
      <c r="C97" s="1530"/>
      <c r="D97" s="1048"/>
      <c r="E97" s="961"/>
      <c r="F97" s="962"/>
      <c r="G97" s="963"/>
      <c r="H97" s="964"/>
      <c r="I97" s="965"/>
      <c r="J97" s="966"/>
      <c r="K97" s="967"/>
      <c r="L97" s="963"/>
      <c r="M97" s="1043"/>
      <c r="N97" s="963"/>
      <c r="O97" s="963"/>
      <c r="P97" s="969"/>
      <c r="Q97" s="970"/>
      <c r="R97" s="965"/>
      <c r="S97" s="971"/>
      <c r="T97" s="965"/>
      <c r="U97" s="971"/>
      <c r="V97" s="965"/>
      <c r="W97" s="971"/>
      <c r="X97" s="978"/>
      <c r="Y97" s="971"/>
      <c r="Z97" s="971"/>
      <c r="AA97" s="979"/>
      <c r="AB97" s="259">
        <v>6</v>
      </c>
      <c r="AC97" s="710"/>
      <c r="AD97" s="257"/>
      <c r="AE97" s="710"/>
      <c r="AF97" s="260" t="str">
        <f t="shared" si="26"/>
        <v/>
      </c>
      <c r="AG97" s="261"/>
      <c r="AH97" s="258" t="str">
        <f t="shared" si="27"/>
        <v/>
      </c>
      <c r="AI97" s="261"/>
      <c r="AJ97" s="258" t="str">
        <f t="shared" si="28"/>
        <v/>
      </c>
      <c r="AK97" s="262" t="str">
        <f t="shared" si="29"/>
        <v/>
      </c>
      <c r="AL97" s="263" t="str">
        <f>IFERROR(IF(AND(AF96="Probabilidad",AF97="Probabilidad"),(AL96-(+AL96*AK97)),IF(AND(AF96="Impacto",AF97="Probabilidad"),(AL95-(+AL95*AK97)),IF(AF97="Impacto",AL96,""))),"")</f>
        <v/>
      </c>
      <c r="AM97" s="263" t="str">
        <f>IFERROR(IF(AND(AF96="Impacto",AF97="Impacto"),(AM96-(+AM96*AK97)),IF(AND(AF96="Probabilidad",AF97="Impacto"),(AM95-(+AM95*AK97)),IF(AF97="Probabilidad",AM96,""))),"")</f>
        <v/>
      </c>
      <c r="AN97" s="264"/>
      <c r="AO97" s="264"/>
      <c r="AP97" s="264"/>
      <c r="AQ97" s="264"/>
      <c r="AR97" s="964"/>
      <c r="AS97" s="988"/>
      <c r="AT97" s="988"/>
      <c r="AU97" s="979"/>
      <c r="AV97" s="988"/>
      <c r="AW97" s="988"/>
      <c r="AX97" s="979"/>
      <c r="AY97" s="979"/>
      <c r="AZ97" s="979"/>
      <c r="BA97" s="965"/>
      <c r="BB97" s="265"/>
      <c r="BC97" s="265"/>
      <c r="BD97" s="266" t="str">
        <f t="shared" si="23"/>
        <v/>
      </c>
      <c r="BE97" s="257"/>
      <c r="BF97" s="257"/>
      <c r="BG97" s="257"/>
      <c r="BH97" s="257"/>
      <c r="BI97" s="265"/>
      <c r="BJ97" s="265"/>
      <c r="BK97" s="265"/>
      <c r="BL97" s="265"/>
      <c r="BM97" s="267"/>
      <c r="BN97" s="267"/>
      <c r="BO97" s="267"/>
      <c r="BP97" s="267"/>
      <c r="BQ97" s="268" t="str">
        <f t="shared" si="24"/>
        <v/>
      </c>
      <c r="BR97" s="269" t="str">
        <f t="shared" si="25"/>
        <v/>
      </c>
      <c r="BS97" s="1167"/>
      <c r="BT97" s="963"/>
      <c r="BU97" s="1167"/>
      <c r="BV97" s="1529"/>
    </row>
    <row r="98" spans="1:74" ht="145.5" x14ac:dyDescent="0.25">
      <c r="A98" s="1348"/>
      <c r="B98" s="1276"/>
      <c r="C98" s="1353"/>
      <c r="D98" s="1381" t="s">
        <v>2524</v>
      </c>
      <c r="E98" s="831" t="s">
        <v>1037</v>
      </c>
      <c r="F98" s="1067">
        <v>3</v>
      </c>
      <c r="G98" s="1053" t="s">
        <v>1453</v>
      </c>
      <c r="H98" s="837"/>
      <c r="I98" s="1055"/>
      <c r="J98" s="840" t="s">
        <v>2694</v>
      </c>
      <c r="K98" s="843" t="s">
        <v>208</v>
      </c>
      <c r="L98" s="1053" t="s">
        <v>325</v>
      </c>
      <c r="M98" s="846" t="s">
        <v>2695</v>
      </c>
      <c r="N98" s="1053"/>
      <c r="O98" s="1053"/>
      <c r="P98" s="1378"/>
      <c r="Q98" s="1379"/>
      <c r="R98" s="1055" t="s">
        <v>212</v>
      </c>
      <c r="S98" s="1072">
        <f>IF(R98="Muy Alta",100%,IF(R98="Alta",80%,IF(R98="Media",60%,IF(R98="Baja",40%,IF(R98="Muy Baja",20%,"")))))</f>
        <v>0.6</v>
      </c>
      <c r="T98" s="1055"/>
      <c r="U98" s="1072" t="str">
        <f>IF(T98="Catastrófico",100%,IF(T98="Mayor",80%,IF(T98="Moderado",60%,IF(T98="Menor",40%,IF(T98="Leve",20%,"")))))</f>
        <v/>
      </c>
      <c r="V98" s="1055" t="s">
        <v>253</v>
      </c>
      <c r="W98" s="1072">
        <f>IF(V98="Catastrófico",100%,IF(V98="Mayor",80%,IF(V98="Moderado",60%,IF(V98="Menor",40%,IF(V98="Leve",20%,"")))))</f>
        <v>0.4</v>
      </c>
      <c r="X98" s="1073" t="str">
        <f>IF(Y98=100%,"Catastrófico",IF(Y98=80%,"Mayor",IF(Y98=60%,"Moderado",IF(Y98=40%,"Menor",IF(Y98=20%,"Leve","")))))</f>
        <v>Menor</v>
      </c>
      <c r="Y98" s="1072">
        <f>IF(AND(U98="",W98=""),"",MAX(U98,W98))</f>
        <v>0.4</v>
      </c>
      <c r="Z98" s="1072" t="str">
        <f>CONCATENATE(R98,X98)</f>
        <v>MediaMenor</v>
      </c>
      <c r="AA98" s="1071" t="str">
        <f>IF(Z98="Muy AltaLeve","Alto",IF(Z98="Muy AltaMenor","Alto",IF(Z98="Muy AltaModerado","Alto",IF(Z98="Muy AltaMayor","Alto",IF(Z98="Muy AltaCatastrófico","Extremo",IF(Z98="AltaLeve","Moderado",IF(Z98="AltaMenor","Moderado",IF(Z98="AltaModerado","Alto",IF(Z98="AltaMayor","Alto",IF(Z98="AltaCatastrófico","Extremo",IF(Z98="MediaLeve","Moderado",IF(Z98="MediaMenor","Moderado",IF(Z98="MediaModerado","Moderado",IF(Z98="MediaMayor","Alto",IF(Z98="MediaCatastrófico","Extremo",IF(Z98="BajaLeve","Bajo",IF(Z98="BajaMenor","Moderado",IF(Z98="BajaModerado","Moderado",IF(Z98="BajaMayor","Alto",IF(Z98="BajaCatastrófico","Extremo",IF(Z98="Muy BajaLeve","Bajo",IF(Z98="Muy BajaMenor","Bajo",IF(Z98="Muy BajaModerado","Moderado",IF(Z98="Muy BajaMayor","Alto",IF(Z98="Muy BajaCatastrófico","Extremo","")))))))))))))))))))))))))</f>
        <v>Moderado</v>
      </c>
      <c r="AB98" s="232">
        <v>1</v>
      </c>
      <c r="AC98" s="551" t="s">
        <v>1463</v>
      </c>
      <c r="AD98" s="29" t="s">
        <v>274</v>
      </c>
      <c r="AE98" s="551" t="s">
        <v>2696</v>
      </c>
      <c r="AF98" s="234" t="str">
        <f t="shared" si="26"/>
        <v>Impacto</v>
      </c>
      <c r="AG98" s="235" t="s">
        <v>267</v>
      </c>
      <c r="AH98" s="231">
        <f t="shared" si="27"/>
        <v>0.1</v>
      </c>
      <c r="AI98" s="235" t="s">
        <v>217</v>
      </c>
      <c r="AJ98" s="231">
        <f t="shared" si="28"/>
        <v>0.15</v>
      </c>
      <c r="AK98" s="236">
        <f t="shared" si="29"/>
        <v>0.25</v>
      </c>
      <c r="AL98" s="237">
        <f>IFERROR(IF(AF98="Probabilidad",(S98-(+S98*AK98)),IF(AF98="Impacto",S98,"")),"")</f>
        <v>0.6</v>
      </c>
      <c r="AM98" s="237">
        <f>IFERROR(IF(AF98="Impacto",(Y98-(+Y98*AK98)),IF(AF98="Probabilidad",Y98,"")),"")</f>
        <v>0.30000000000000004</v>
      </c>
      <c r="AN98" s="127" t="s">
        <v>218</v>
      </c>
      <c r="AO98" s="127" t="s">
        <v>296</v>
      </c>
      <c r="AP98" s="127" t="s">
        <v>220</v>
      </c>
      <c r="AQ98" s="127" t="s">
        <v>221</v>
      </c>
      <c r="AR98" s="837" t="s">
        <v>2697</v>
      </c>
      <c r="AS98" s="1070">
        <f>S98</f>
        <v>0.6</v>
      </c>
      <c r="AT98" s="1070">
        <f>IF(AL98="","",MIN(AL98:AL103))</f>
        <v>0.36</v>
      </c>
      <c r="AU98" s="1071" t="str">
        <f>IFERROR(IF(AT98="","",IF(AT98&lt;=0.2,"Muy Baja",IF(AT98&lt;=0.4,"Baja",IF(AT98&lt;=0.6,"Media",IF(AT98&lt;=0.8,"Alta","Muy Alta"))))),"")</f>
        <v>Baja</v>
      </c>
      <c r="AV98" s="1070">
        <f>Y98</f>
        <v>0.4</v>
      </c>
      <c r="AW98" s="1070">
        <f>IF(AM98="","",MIN(AM98:AM103))</f>
        <v>0.30000000000000004</v>
      </c>
      <c r="AX98" s="1071" t="str">
        <f>IFERROR(IF(AW98="","",IF(AW98&lt;=0.2,"Leve",IF(AW98&lt;=0.4,"Menor",IF(AW98&lt;=0.6,"Moderado",IF(AW98&lt;=0.8,"Mayor","Catastrófico"))))),"")</f>
        <v>Menor</v>
      </c>
      <c r="AY98" s="1071" t="str">
        <f>AA98</f>
        <v>Moderado</v>
      </c>
      <c r="AZ98" s="1071" t="str">
        <f>IFERROR(IF(OR(AND(AU98="Muy Baja",AX98="Leve"),AND(AU98="Muy Baja",AX98="Menor"),AND(AU98="Baja",AX98="Leve")),"Bajo",IF(OR(AND(AU98="Muy baja",AX98="Moderado"),AND(AU98="Baja",AX98="Menor"),AND(AU98="Baja",AX98="Moderado"),AND(AU98="Media",AX98="Leve"),AND(AU98="Media",AX98="Menor"),AND(AU98="Media",AX98="Moderado"),AND(AU98="Alta",AX98="Leve"),AND(AU98="Alta",AX98="Menor")),"Moderado",IF(OR(AND(AU98="Muy Baja",AX98="Mayor"),AND(AU98="Baja",AX98="Mayor"),AND(AU98="Media",AX98="Mayor"),AND(AU98="Alta",AX98="Moderado"),AND(AU98="Alta",AX98="Mayor"),AND(AU98="Muy Alta",AX98="Leve"),AND(AU98="Muy Alta",AX98="Menor"),AND(AU98="Muy Alta",AX98="Moderado"),AND(AU98="Muy Alta",AX98="Mayor")),"Alto",IF(OR(AND(AU98="Muy Baja",AX98="Catastrófico"),AND(AU98="Baja",AX98="Catastrófico"),AND(AU98="Media",AX98="Catastrófico"),AND(AU98="Alta",AX98="Catastrófico"),AND(AU98="Muy Alta",AX98="Catastrófico")),"Extremo","")))),"")</f>
        <v>Moderado</v>
      </c>
      <c r="BA98" s="1055" t="s">
        <v>223</v>
      </c>
      <c r="BB98" s="736" t="s">
        <v>2698</v>
      </c>
      <c r="BC98" s="736" t="s">
        <v>2699</v>
      </c>
      <c r="BD98" s="566">
        <f t="shared" si="23"/>
        <v>4</v>
      </c>
      <c r="BE98" s="29">
        <v>1</v>
      </c>
      <c r="BF98" s="29">
        <v>1</v>
      </c>
      <c r="BG98" s="29">
        <v>1</v>
      </c>
      <c r="BH98" s="29">
        <v>1</v>
      </c>
      <c r="BI98" s="603" t="s">
        <v>1448</v>
      </c>
      <c r="BJ98" s="603" t="s">
        <v>2700</v>
      </c>
      <c r="BK98" s="47" t="s">
        <v>2701</v>
      </c>
      <c r="BL98" s="47" t="s">
        <v>2702</v>
      </c>
      <c r="BM98" s="49">
        <v>1</v>
      </c>
      <c r="BN98" s="239"/>
      <c r="BO98" s="239"/>
      <c r="BP98" s="239"/>
      <c r="BQ98" s="240">
        <f t="shared" si="24"/>
        <v>1</v>
      </c>
      <c r="BR98" s="241">
        <f t="shared" si="25"/>
        <v>0.25</v>
      </c>
      <c r="BS98" s="818" t="s">
        <v>278</v>
      </c>
      <c r="BT98" s="803" t="s">
        <v>1046</v>
      </c>
      <c r="BU98" s="803" t="s">
        <v>278</v>
      </c>
      <c r="BV98" s="806" t="s">
        <v>278</v>
      </c>
    </row>
    <row r="99" spans="1:74" ht="171.75" x14ac:dyDescent="0.25">
      <c r="A99" s="1348"/>
      <c r="B99" s="1276"/>
      <c r="C99" s="1353"/>
      <c r="D99" s="828"/>
      <c r="E99" s="831"/>
      <c r="F99" s="834"/>
      <c r="G99" s="804"/>
      <c r="H99" s="837"/>
      <c r="I99" s="798"/>
      <c r="J99" s="840"/>
      <c r="K99" s="843"/>
      <c r="L99" s="804"/>
      <c r="M99" s="846"/>
      <c r="N99" s="804"/>
      <c r="O99" s="804"/>
      <c r="P99" s="868"/>
      <c r="Q99" s="880"/>
      <c r="R99" s="798"/>
      <c r="S99" s="861"/>
      <c r="T99" s="798"/>
      <c r="U99" s="861"/>
      <c r="V99" s="798"/>
      <c r="W99" s="861"/>
      <c r="X99" s="864"/>
      <c r="Y99" s="861"/>
      <c r="Z99" s="861"/>
      <c r="AA99" s="852"/>
      <c r="AB99" s="152">
        <v>2</v>
      </c>
      <c r="AC99" s="551" t="s">
        <v>1456</v>
      </c>
      <c r="AD99" s="29" t="s">
        <v>274</v>
      </c>
      <c r="AE99" s="551" t="s">
        <v>1457</v>
      </c>
      <c r="AF99" s="147" t="str">
        <f t="shared" si="26"/>
        <v>Probabilidad</v>
      </c>
      <c r="AG99" s="153" t="s">
        <v>216</v>
      </c>
      <c r="AH99" s="148">
        <f t="shared" si="27"/>
        <v>0.25</v>
      </c>
      <c r="AI99" s="153" t="s">
        <v>217</v>
      </c>
      <c r="AJ99" s="148">
        <f t="shared" si="28"/>
        <v>0.15</v>
      </c>
      <c r="AK99" s="149">
        <f t="shared" si="29"/>
        <v>0.4</v>
      </c>
      <c r="AL99" s="154">
        <f>IFERROR(IF(AND(AF98="Probabilidad",AF99="Probabilidad"),(AL98-(+AL98*AK99)),IF(AF99="Probabilidad",(S98-(+S98*AK99)),IF(AF99="Impacto",AL98,""))),"")</f>
        <v>0.36</v>
      </c>
      <c r="AM99" s="154">
        <f>IFERROR(IF(AND(AF98="Impacto",AF99="Impacto"),(AM98-(+AM98*AK99)),IF(AF99="Impacto",(Y98-(Y98*AK99)),IF(AF99="Probabilidad",AM98,""))),"")</f>
        <v>0.30000000000000004</v>
      </c>
      <c r="AN99" s="155" t="s">
        <v>218</v>
      </c>
      <c r="AO99" s="155" t="s">
        <v>296</v>
      </c>
      <c r="AP99" s="155" t="s">
        <v>243</v>
      </c>
      <c r="AQ99" s="155" t="s">
        <v>221</v>
      </c>
      <c r="AR99" s="837"/>
      <c r="AS99" s="855"/>
      <c r="AT99" s="855"/>
      <c r="AU99" s="852"/>
      <c r="AV99" s="855"/>
      <c r="AW99" s="855"/>
      <c r="AX99" s="852"/>
      <c r="AY99" s="852"/>
      <c r="AZ99" s="852"/>
      <c r="BA99" s="798"/>
      <c r="BB99" s="628" t="s">
        <v>2703</v>
      </c>
      <c r="BC99" s="628" t="s">
        <v>1460</v>
      </c>
      <c r="BD99" s="175">
        <f t="shared" si="23"/>
        <v>4</v>
      </c>
      <c r="BE99" s="151">
        <v>1</v>
      </c>
      <c r="BF99" s="151">
        <v>1</v>
      </c>
      <c r="BG99" s="151">
        <v>1</v>
      </c>
      <c r="BH99" s="151">
        <v>1</v>
      </c>
      <c r="BI99" s="619" t="s">
        <v>1448</v>
      </c>
      <c r="BJ99" s="131"/>
      <c r="BK99" s="131" t="s">
        <v>2704</v>
      </c>
      <c r="BL99" s="131" t="s">
        <v>1462</v>
      </c>
      <c r="BM99" s="157">
        <v>1</v>
      </c>
      <c r="BN99" s="157"/>
      <c r="BO99" s="157"/>
      <c r="BP99" s="157"/>
      <c r="BQ99" s="158">
        <f t="shared" si="24"/>
        <v>1</v>
      </c>
      <c r="BR99" s="159">
        <f t="shared" si="25"/>
        <v>0.25</v>
      </c>
      <c r="BS99" s="819"/>
      <c r="BT99" s="804"/>
      <c r="BU99" s="804"/>
      <c r="BV99" s="807"/>
    </row>
    <row r="100" spans="1:74" x14ac:dyDescent="0.25">
      <c r="A100" s="1348"/>
      <c r="B100" s="1276"/>
      <c r="C100" s="1353"/>
      <c r="D100" s="828"/>
      <c r="E100" s="831"/>
      <c r="F100" s="834"/>
      <c r="G100" s="804"/>
      <c r="H100" s="837"/>
      <c r="I100" s="798"/>
      <c r="J100" s="840"/>
      <c r="K100" s="843"/>
      <c r="L100" s="804"/>
      <c r="M100" s="846"/>
      <c r="N100" s="804"/>
      <c r="O100" s="804"/>
      <c r="P100" s="868"/>
      <c r="Q100" s="880"/>
      <c r="R100" s="798"/>
      <c r="S100" s="861"/>
      <c r="T100" s="798"/>
      <c r="U100" s="861"/>
      <c r="V100" s="798"/>
      <c r="W100" s="861"/>
      <c r="X100" s="864"/>
      <c r="Y100" s="861"/>
      <c r="Z100" s="861"/>
      <c r="AA100" s="852"/>
      <c r="AB100" s="152">
        <v>3</v>
      </c>
      <c r="AC100" s="303"/>
      <c r="AD100" s="151"/>
      <c r="AE100" s="303"/>
      <c r="AF100" s="147" t="str">
        <f t="shared" si="26"/>
        <v/>
      </c>
      <c r="AG100" s="153"/>
      <c r="AH100" s="148" t="str">
        <f t="shared" si="27"/>
        <v/>
      </c>
      <c r="AI100" s="153"/>
      <c r="AJ100" s="148" t="str">
        <f t="shared" si="28"/>
        <v/>
      </c>
      <c r="AK100" s="149" t="str">
        <f t="shared" si="29"/>
        <v/>
      </c>
      <c r="AL100" s="154" t="str">
        <f>IFERROR(IF(AND(AF99="Probabilidad",AF100="Probabilidad"),(AL99-(+AL99*AK100)),IF(AND(AF99="Impacto",AF100="Probabilidad"),(AL98-(+AL98*AK100)),IF(AF100="Impacto",AL99,""))),"")</f>
        <v/>
      </c>
      <c r="AM100" s="154" t="str">
        <f>IFERROR(IF(AND(AF99="Impacto",AF100="Impacto"),(AM99-(+AM99*AK100)),IF(AND(AF99="Probabilidad",AF100="Impacto"),(AM98-(+AM98*AK100)),IF(AF100="Probabilidad",AM99,""))),"")</f>
        <v/>
      </c>
      <c r="AN100" s="155"/>
      <c r="AO100" s="155"/>
      <c r="AP100" s="155"/>
      <c r="AQ100" s="155"/>
      <c r="AR100" s="837"/>
      <c r="AS100" s="855"/>
      <c r="AT100" s="855"/>
      <c r="AU100" s="852"/>
      <c r="AV100" s="855"/>
      <c r="AW100" s="855"/>
      <c r="AX100" s="852"/>
      <c r="AY100" s="852"/>
      <c r="AZ100" s="852"/>
      <c r="BA100" s="798"/>
      <c r="BB100" s="131"/>
      <c r="BC100" s="131"/>
      <c r="BD100" s="175" t="str">
        <f t="shared" si="23"/>
        <v/>
      </c>
      <c r="BE100" s="151"/>
      <c r="BF100" s="151"/>
      <c r="BG100" s="151"/>
      <c r="BH100" s="151"/>
      <c r="BI100" s="131"/>
      <c r="BJ100" s="131"/>
      <c r="BK100" s="131"/>
      <c r="BL100" s="131"/>
      <c r="BM100" s="157"/>
      <c r="BN100" s="157"/>
      <c r="BO100" s="157"/>
      <c r="BP100" s="157"/>
      <c r="BQ100" s="158" t="str">
        <f t="shared" si="24"/>
        <v/>
      </c>
      <c r="BR100" s="159" t="str">
        <f t="shared" si="25"/>
        <v/>
      </c>
      <c r="BS100" s="819"/>
      <c r="BT100" s="804"/>
      <c r="BU100" s="804"/>
      <c r="BV100" s="807"/>
    </row>
    <row r="101" spans="1:74" ht="15.75" customHeight="1" x14ac:dyDescent="0.25">
      <c r="A101" s="1348"/>
      <c r="B101" s="1276"/>
      <c r="C101" s="1353"/>
      <c r="D101" s="828"/>
      <c r="E101" s="831"/>
      <c r="F101" s="834"/>
      <c r="G101" s="804"/>
      <c r="H101" s="837"/>
      <c r="I101" s="798"/>
      <c r="J101" s="840"/>
      <c r="K101" s="843"/>
      <c r="L101" s="804"/>
      <c r="M101" s="846"/>
      <c r="N101" s="804"/>
      <c r="O101" s="804"/>
      <c r="P101" s="868"/>
      <c r="Q101" s="880"/>
      <c r="R101" s="798"/>
      <c r="S101" s="861"/>
      <c r="T101" s="798"/>
      <c r="U101" s="861"/>
      <c r="V101" s="798"/>
      <c r="W101" s="861"/>
      <c r="X101" s="864"/>
      <c r="Y101" s="861"/>
      <c r="Z101" s="861"/>
      <c r="AA101" s="852"/>
      <c r="AB101" s="152">
        <v>4</v>
      </c>
      <c r="AC101" s="303"/>
      <c r="AD101" s="151"/>
      <c r="AE101" s="303"/>
      <c r="AF101" s="147" t="str">
        <f t="shared" si="26"/>
        <v/>
      </c>
      <c r="AG101" s="153"/>
      <c r="AH101" s="148" t="str">
        <f t="shared" si="27"/>
        <v/>
      </c>
      <c r="AI101" s="153"/>
      <c r="AJ101" s="148" t="str">
        <f t="shared" si="28"/>
        <v/>
      </c>
      <c r="AK101" s="149" t="str">
        <f t="shared" si="29"/>
        <v/>
      </c>
      <c r="AL101" s="154" t="str">
        <f>IFERROR(IF(AND(AF100="Probabilidad",AF101="Probabilidad"),(AL100-(+AL100*AK101)),IF(AND(AF100="Impacto",AF101="Probabilidad"),(AL99-(+AL99*AK101)),IF(AF101="Impacto",AL100,""))),"")</f>
        <v/>
      </c>
      <c r="AM101" s="174" t="str">
        <f>IFERROR(IF(AND(AF100="Impacto",AF101="Impacto"),(AM100-(+AM100*AK101)),IF(AND(AF100="Probabilidad",AF101="Impacto"),(AM99-(+AM99*AK101)),IF(AF101="Probabilidad",AM100,""))),"")</f>
        <v/>
      </c>
      <c r="AN101" s="155"/>
      <c r="AO101" s="155"/>
      <c r="AP101" s="155"/>
      <c r="AQ101" s="155"/>
      <c r="AR101" s="837"/>
      <c r="AS101" s="855"/>
      <c r="AT101" s="855"/>
      <c r="AU101" s="852"/>
      <c r="AV101" s="855"/>
      <c r="AW101" s="855"/>
      <c r="AX101" s="852"/>
      <c r="AY101" s="852"/>
      <c r="AZ101" s="852"/>
      <c r="BA101" s="798"/>
      <c r="BB101" s="131"/>
      <c r="BC101" s="131"/>
      <c r="BD101" s="175" t="str">
        <f t="shared" si="23"/>
        <v/>
      </c>
      <c r="BE101" s="151"/>
      <c r="BF101" s="151"/>
      <c r="BG101" s="151"/>
      <c r="BH101" s="151"/>
      <c r="BI101" s="131"/>
      <c r="BJ101" s="131"/>
      <c r="BK101" s="131"/>
      <c r="BL101" s="131"/>
      <c r="BM101" s="157"/>
      <c r="BN101" s="157"/>
      <c r="BO101" s="157"/>
      <c r="BP101" s="157"/>
      <c r="BQ101" s="158" t="str">
        <f t="shared" si="24"/>
        <v/>
      </c>
      <c r="BR101" s="159" t="str">
        <f t="shared" si="25"/>
        <v/>
      </c>
      <c r="BS101" s="819"/>
      <c r="BT101" s="804"/>
      <c r="BU101" s="804"/>
      <c r="BV101" s="807"/>
    </row>
    <row r="102" spans="1:74" ht="15.75" customHeight="1" x14ac:dyDescent="0.25">
      <c r="A102" s="1348"/>
      <c r="B102" s="1276"/>
      <c r="C102" s="1353"/>
      <c r="D102" s="828"/>
      <c r="E102" s="831"/>
      <c r="F102" s="834"/>
      <c r="G102" s="804"/>
      <c r="H102" s="837"/>
      <c r="I102" s="798"/>
      <c r="J102" s="840"/>
      <c r="K102" s="843"/>
      <c r="L102" s="804"/>
      <c r="M102" s="846"/>
      <c r="N102" s="804"/>
      <c r="O102" s="804"/>
      <c r="P102" s="868"/>
      <c r="Q102" s="880"/>
      <c r="R102" s="798"/>
      <c r="S102" s="861"/>
      <c r="T102" s="798"/>
      <c r="U102" s="861"/>
      <c r="V102" s="798"/>
      <c r="W102" s="861"/>
      <c r="X102" s="864"/>
      <c r="Y102" s="861"/>
      <c r="Z102" s="861"/>
      <c r="AA102" s="852"/>
      <c r="AB102" s="152">
        <v>5</v>
      </c>
      <c r="AC102" s="303"/>
      <c r="AD102" s="151"/>
      <c r="AE102" s="303"/>
      <c r="AF102" s="147" t="str">
        <f t="shared" si="26"/>
        <v/>
      </c>
      <c r="AG102" s="153"/>
      <c r="AH102" s="148" t="str">
        <f t="shared" si="27"/>
        <v/>
      </c>
      <c r="AI102" s="153"/>
      <c r="AJ102" s="148" t="str">
        <f t="shared" si="28"/>
        <v/>
      </c>
      <c r="AK102" s="149" t="str">
        <f t="shared" si="29"/>
        <v/>
      </c>
      <c r="AL102" s="154" t="str">
        <f>IFERROR(IF(AND(AF101="Probabilidad",AF102="Probabilidad"),(AL101-(+AL101*AK102)),IF(AND(AF101="Impacto",AF102="Probabilidad"),(AL100-(+AL100*AK102)),IF(AF102="Impacto",AL101,""))),"")</f>
        <v/>
      </c>
      <c r="AM102" s="154" t="str">
        <f>IFERROR(IF(AND(AF101="Impacto",AF102="Impacto"),(AM101-(+AM101*AK102)),IF(AND(AF101="Probabilidad",AF102="Impacto"),(AM100-(+AM100*AK102)),IF(AF102="Probabilidad",AM101,""))),"")</f>
        <v/>
      </c>
      <c r="AN102" s="155"/>
      <c r="AO102" s="155"/>
      <c r="AP102" s="155"/>
      <c r="AQ102" s="155"/>
      <c r="AR102" s="837"/>
      <c r="AS102" s="855"/>
      <c r="AT102" s="855"/>
      <c r="AU102" s="852"/>
      <c r="AV102" s="855"/>
      <c r="AW102" s="855"/>
      <c r="AX102" s="852"/>
      <c r="AY102" s="852"/>
      <c r="AZ102" s="852"/>
      <c r="BA102" s="798"/>
      <c r="BB102" s="131"/>
      <c r="BC102" s="131"/>
      <c r="BD102" s="175" t="str">
        <f t="shared" si="23"/>
        <v/>
      </c>
      <c r="BE102" s="151"/>
      <c r="BF102" s="151"/>
      <c r="BG102" s="151"/>
      <c r="BH102" s="151"/>
      <c r="BI102" s="131"/>
      <c r="BJ102" s="131"/>
      <c r="BK102" s="131"/>
      <c r="BL102" s="131"/>
      <c r="BM102" s="157"/>
      <c r="BN102" s="157"/>
      <c r="BO102" s="157"/>
      <c r="BP102" s="157"/>
      <c r="BQ102" s="158" t="str">
        <f t="shared" si="24"/>
        <v/>
      </c>
      <c r="BR102" s="159" t="str">
        <f t="shared" si="25"/>
        <v/>
      </c>
      <c r="BS102" s="819"/>
      <c r="BT102" s="804"/>
      <c r="BU102" s="804"/>
      <c r="BV102" s="807"/>
    </row>
    <row r="103" spans="1:74" ht="15.75" customHeight="1" x14ac:dyDescent="0.25">
      <c r="A103" s="1356"/>
      <c r="B103" s="1277"/>
      <c r="C103" s="1359"/>
      <c r="D103" s="829"/>
      <c r="E103" s="832"/>
      <c r="F103" s="835"/>
      <c r="G103" s="805"/>
      <c r="H103" s="838"/>
      <c r="I103" s="799"/>
      <c r="J103" s="841"/>
      <c r="K103" s="844"/>
      <c r="L103" s="805"/>
      <c r="M103" s="847"/>
      <c r="N103" s="805"/>
      <c r="O103" s="805"/>
      <c r="P103" s="869"/>
      <c r="Q103" s="881"/>
      <c r="R103" s="799"/>
      <c r="S103" s="862"/>
      <c r="T103" s="799"/>
      <c r="U103" s="862"/>
      <c r="V103" s="799"/>
      <c r="W103" s="862"/>
      <c r="X103" s="865"/>
      <c r="Y103" s="862"/>
      <c r="Z103" s="862"/>
      <c r="AA103" s="853"/>
      <c r="AB103" s="164">
        <v>6</v>
      </c>
      <c r="AC103" s="635"/>
      <c r="AD103" s="162"/>
      <c r="AE103" s="635"/>
      <c r="AF103" s="177" t="str">
        <f t="shared" si="26"/>
        <v/>
      </c>
      <c r="AG103" s="165"/>
      <c r="AH103" s="163" t="str">
        <f t="shared" si="27"/>
        <v/>
      </c>
      <c r="AI103" s="165"/>
      <c r="AJ103" s="163" t="str">
        <f t="shared" si="28"/>
        <v/>
      </c>
      <c r="AK103" s="166" t="str">
        <f t="shared" si="29"/>
        <v/>
      </c>
      <c r="AL103" s="154" t="str">
        <f>IFERROR(IF(AND(AF102="Probabilidad",AF103="Probabilidad"),(AL102-(+AL102*AK103)),IF(AND(AF102="Impacto",AF103="Probabilidad"),(AL101-(+AL101*AK103)),IF(AF103="Impacto",AL102,""))),"")</f>
        <v/>
      </c>
      <c r="AM103" s="154" t="str">
        <f>IFERROR(IF(AND(AF102="Impacto",AF103="Impacto"),(AM102-(+AM102*AK103)),IF(AND(AF102="Probabilidad",AF103="Impacto"),(AM101-(+AM101*AK103)),IF(AF103="Probabilidad",AM102,""))),"")</f>
        <v/>
      </c>
      <c r="AN103" s="52"/>
      <c r="AO103" s="52"/>
      <c r="AP103" s="52"/>
      <c r="AQ103" s="52"/>
      <c r="AR103" s="838"/>
      <c r="AS103" s="856"/>
      <c r="AT103" s="856"/>
      <c r="AU103" s="853"/>
      <c r="AV103" s="856"/>
      <c r="AW103" s="856"/>
      <c r="AX103" s="853"/>
      <c r="AY103" s="853"/>
      <c r="AZ103" s="853"/>
      <c r="BA103" s="799"/>
      <c r="BB103" s="169"/>
      <c r="BC103" s="169"/>
      <c r="BD103" s="178" t="str">
        <f t="shared" si="23"/>
        <v/>
      </c>
      <c r="BE103" s="162"/>
      <c r="BF103" s="162"/>
      <c r="BG103" s="162"/>
      <c r="BH103" s="162"/>
      <c r="BI103" s="169"/>
      <c r="BJ103" s="169"/>
      <c r="BK103" s="169"/>
      <c r="BL103" s="169"/>
      <c r="BM103" s="170"/>
      <c r="BN103" s="170"/>
      <c r="BO103" s="170"/>
      <c r="BP103" s="170"/>
      <c r="BQ103" s="171" t="str">
        <f t="shared" si="24"/>
        <v/>
      </c>
      <c r="BR103" s="172" t="str">
        <f t="shared" si="25"/>
        <v/>
      </c>
      <c r="BS103" s="820"/>
      <c r="BT103" s="805"/>
      <c r="BU103" s="805"/>
      <c r="BV103" s="808"/>
    </row>
    <row r="104" spans="1:74" ht="95.25" customHeight="1" x14ac:dyDescent="0.25">
      <c r="A104" s="924" t="s">
        <v>1081</v>
      </c>
      <c r="B104" s="900" t="s">
        <v>202</v>
      </c>
      <c r="C104" s="903" t="s">
        <v>1082</v>
      </c>
      <c r="D104" s="1531" t="s">
        <v>2524</v>
      </c>
      <c r="E104" s="830" t="s">
        <v>1083</v>
      </c>
      <c r="F104" s="1526">
        <v>1</v>
      </c>
      <c r="G104" s="803" t="s">
        <v>1484</v>
      </c>
      <c r="H104" s="803"/>
      <c r="I104" s="797"/>
      <c r="J104" s="839" t="s">
        <v>2705</v>
      </c>
      <c r="K104" s="836" t="s">
        <v>324</v>
      </c>
      <c r="L104" s="867" t="s">
        <v>325</v>
      </c>
      <c r="M104" s="845" t="s">
        <v>2706</v>
      </c>
      <c r="N104" s="803"/>
      <c r="O104" s="803"/>
      <c r="P104" s="848"/>
      <c r="Q104" s="1344"/>
      <c r="R104" s="836" t="s">
        <v>212</v>
      </c>
      <c r="S104" s="860">
        <f>IF(R104="Muy Alta",100%,IF(R104="Alta",80%,IF(R104="Media",60%,IF(R104="Baja",40%,IF(R104="Muy Baja",20%,"")))))</f>
        <v>0.6</v>
      </c>
      <c r="T104" s="797" t="s">
        <v>213</v>
      </c>
      <c r="U104" s="860">
        <f>IF(T104="Catastrófico",100%,IF(T104="Mayor",80%,IF(T104="Moderado",60%,IF(T104="Menor",40%,IF(T104="Leve",20%,"")))))</f>
        <v>0.6</v>
      </c>
      <c r="V104" s="797" t="s">
        <v>213</v>
      </c>
      <c r="W104" s="860">
        <f>IF(V104="Catastrófico",100%,IF(V104="Mayor",80%,IF(V104="Moderado",60%,IF(V104="Menor",40%,IF(V104="Leve",20%,"")))))</f>
        <v>0.6</v>
      </c>
      <c r="X104" s="863" t="str">
        <f>IF(Y104=100%,"Catastrófico",IF(Y104=80%,"Mayor",IF(Y104=60%,"Moderado",IF(Y104=40%,"Menor",IF(Y104=20%,"Leve","")))))</f>
        <v>Moderado</v>
      </c>
      <c r="Y104" s="860">
        <f>IF(AND(U104="",W104=""),"",MAX(U104,W104))</f>
        <v>0.6</v>
      </c>
      <c r="Z104" s="860" t="str">
        <f>CONCATENATE(R104,X104)</f>
        <v>MediaModerado</v>
      </c>
      <c r="AA104" s="851" t="str">
        <f>IF(Z104="Muy AltaLeve","Alto",IF(Z104="Muy AltaMenor","Alto",IF(Z104="Muy AltaModerado","Alto",IF(Z104="Muy AltaMayor","Alto",IF(Z104="Muy AltaCatastrófico","Extremo",IF(Z104="AltaLeve","Moderado",IF(Z104="AltaMenor","Moderado",IF(Z104="AltaModerado","Alto",IF(Z104="AltaMayor","Alto",IF(Z104="AltaCatastrófico","Extremo",IF(Z104="MediaLeve","Moderado",IF(Z104="MediaMenor","Moderado",IF(Z104="MediaModerado","Moderado",IF(Z104="MediaMayor","Alto",IF(Z104="MediaCatastrófico","Extremo",IF(Z104="BajaLeve","Bajo",IF(Z104="BajaMenor","Moderado",IF(Z104="BajaModerado","Moderado",IF(Z104="BajaMayor","Alto",IF(Z104="BajaCatastrófico","Extremo",IF(Z104="Muy BajaLeve","Bajo",IF(Z104="Muy BajaMenor","Bajo",IF(Z104="Muy BajaModerado","Moderado",IF(Z104="Muy BajaMayor","Alto",IF(Z104="Muy BajaCatastrófico","Extremo","")))))))))))))))))))))))))</f>
        <v>Moderado</v>
      </c>
      <c r="AB104" s="98">
        <v>1</v>
      </c>
      <c r="AC104" s="9" t="s">
        <v>2707</v>
      </c>
      <c r="AD104" s="545" t="s">
        <v>282</v>
      </c>
      <c r="AE104" s="9" t="s">
        <v>2708</v>
      </c>
      <c r="AF104" s="639" t="str">
        <f t="shared" si="26"/>
        <v>Probabilidad</v>
      </c>
      <c r="AG104" s="615" t="s">
        <v>216</v>
      </c>
      <c r="AH104" s="555">
        <f t="shared" si="27"/>
        <v>0.25</v>
      </c>
      <c r="AI104" s="615" t="s">
        <v>217</v>
      </c>
      <c r="AJ104" s="555">
        <f t="shared" si="28"/>
        <v>0.15</v>
      </c>
      <c r="AK104" s="554">
        <f t="shared" si="29"/>
        <v>0.4</v>
      </c>
      <c r="AL104" s="640">
        <f>IFERROR(IF(AF104="Probabilidad",(S104-(+S104*AK104)),IF(AF104="Impacto",S104,"")),"")</f>
        <v>0.36</v>
      </c>
      <c r="AM104" s="640">
        <f>IFERROR(IF(AF104="Impacto",(Y104-(+Y104*AK104)),IF(AF104="Probabilidad",Y104,"")),"")</f>
        <v>0.6</v>
      </c>
      <c r="AN104" s="51" t="s">
        <v>218</v>
      </c>
      <c r="AO104" s="51" t="s">
        <v>296</v>
      </c>
      <c r="AP104" s="51" t="s">
        <v>220</v>
      </c>
      <c r="AQ104" s="51" t="s">
        <v>221</v>
      </c>
      <c r="AR104" s="836" t="s">
        <v>2709</v>
      </c>
      <c r="AS104" s="854">
        <f>S104</f>
        <v>0.6</v>
      </c>
      <c r="AT104" s="854">
        <f>IF(AL104="","",MIN(AL104:AL109))</f>
        <v>7.7759999999999996E-2</v>
      </c>
      <c r="AU104" s="851" t="str">
        <f>IFERROR(IF(AT104="","",IF(AT104&lt;=0.2,"Muy Baja",IF(AT104&lt;=0.4,"Baja",IF(AT104&lt;=0.6,"Media",IF(AT104&lt;=0.8,"Alta","Muy Alta"))))),"")</f>
        <v>Muy Baja</v>
      </c>
      <c r="AV104" s="854">
        <f>Y104</f>
        <v>0.6</v>
      </c>
      <c r="AW104" s="854">
        <f>IF(AM104="","",MIN(AM104:AM109))</f>
        <v>0.6</v>
      </c>
      <c r="AX104" s="851" t="str">
        <f>IFERROR(IF(AW104="","",IF(AW104&lt;=0.2,"Leve",IF(AW104&lt;=0.4,"Menor",IF(AW104&lt;=0.6,"Moderado",IF(AW104&lt;=0.8,"Mayor","Catastrófico"))))),"")</f>
        <v>Moderado</v>
      </c>
      <c r="AY104" s="851" t="str">
        <f>AA104</f>
        <v>Moderado</v>
      </c>
      <c r="AZ104" s="851" t="str">
        <f>IFERROR(IF(OR(AND(AU104="Muy Baja",AX104="Leve"),AND(AU104="Muy Baja",AX104="Menor"),AND(AU104="Baja",AX104="Leve")),"Bajo",IF(OR(AND(AU104="Muy baja",AX104="Moderado"),AND(AU104="Baja",AX104="Menor"),AND(AU104="Baja",AX104="Moderado"),AND(AU104="Media",AX104="Leve"),AND(AU104="Media",AX104="Menor"),AND(AU104="Media",AX104="Moderado"),AND(AU104="Alta",AX104="Leve"),AND(AU104="Alta",AX104="Menor")),"Moderado",IF(OR(AND(AU104="Muy Baja",AX104="Mayor"),AND(AU104="Baja",AX104="Mayor"),AND(AU104="Media",AX104="Mayor"),AND(AU104="Alta",AX104="Moderado"),AND(AU104="Alta",AX104="Mayor"),AND(AU104="Muy Alta",AX104="Leve"),AND(AU104="Muy Alta",AX104="Menor"),AND(AU104="Muy Alta",AX104="Moderado"),AND(AU104="Muy Alta",AX104="Mayor")),"Alto",IF(OR(AND(AU104="Muy Baja",AX104="Catastrófico"),AND(AU104="Baja",AX104="Catastrófico"),AND(AU104="Media",AX104="Catastrófico"),AND(AU104="Alta",AX104="Catastrófico"),AND(AU104="Muy Alta",AX104="Catastrófico")),"Extremo","")))),"")</f>
        <v>Moderado</v>
      </c>
      <c r="BA104" s="797" t="s">
        <v>223</v>
      </c>
      <c r="BB104" s="47" t="s">
        <v>2710</v>
      </c>
      <c r="BC104" s="47" t="s">
        <v>2711</v>
      </c>
      <c r="BD104" s="104">
        <f t="shared" ref="BD104:BD133" si="30">IF(SUM(BE104:BH104)=0,"",SUM(BE104:BH104))</f>
        <v>1</v>
      </c>
      <c r="BE104" s="9"/>
      <c r="BF104" s="9"/>
      <c r="BG104" s="9">
        <v>1</v>
      </c>
      <c r="BH104" s="9"/>
      <c r="BI104" s="47" t="s">
        <v>502</v>
      </c>
      <c r="BJ104" s="47" t="s">
        <v>1093</v>
      </c>
      <c r="BK104" s="47" t="s">
        <v>2712</v>
      </c>
      <c r="BL104" s="47"/>
      <c r="BM104" s="49"/>
      <c r="BN104" s="49"/>
      <c r="BO104" s="49"/>
      <c r="BP104" s="49"/>
      <c r="BQ104" s="105" t="str">
        <f t="shared" ref="BQ104:BQ133" si="31">IF(SUM(BM104:BP104)=0,"",SUM(BM104:BP104))</f>
        <v/>
      </c>
      <c r="BR104" s="129" t="str">
        <f t="shared" si="25"/>
        <v/>
      </c>
      <c r="BS104" s="818" t="s">
        <v>1473</v>
      </c>
      <c r="BT104" s="947" t="s">
        <v>1097</v>
      </c>
      <c r="BU104" s="867" t="s">
        <v>278</v>
      </c>
      <c r="BV104" s="867" t="s">
        <v>278</v>
      </c>
    </row>
    <row r="105" spans="1:74" ht="146.25" customHeight="1" x14ac:dyDescent="0.25">
      <c r="A105" s="925"/>
      <c r="B105" s="901"/>
      <c r="C105" s="904"/>
      <c r="D105" s="1060"/>
      <c r="E105" s="831"/>
      <c r="F105" s="1057"/>
      <c r="G105" s="804"/>
      <c r="H105" s="804"/>
      <c r="I105" s="798"/>
      <c r="J105" s="840"/>
      <c r="K105" s="837"/>
      <c r="L105" s="868"/>
      <c r="M105" s="846"/>
      <c r="N105" s="804"/>
      <c r="O105" s="804"/>
      <c r="P105" s="849"/>
      <c r="Q105" s="1345"/>
      <c r="R105" s="837"/>
      <c r="S105" s="861"/>
      <c r="T105" s="798"/>
      <c r="U105" s="861"/>
      <c r="V105" s="798"/>
      <c r="W105" s="861"/>
      <c r="X105" s="864"/>
      <c r="Y105" s="861"/>
      <c r="Z105" s="861"/>
      <c r="AA105" s="852"/>
      <c r="AB105" s="152">
        <v>2</v>
      </c>
      <c r="AC105" s="151" t="s">
        <v>2713</v>
      </c>
      <c r="AD105" s="663" t="s">
        <v>282</v>
      </c>
      <c r="AE105" s="151" t="s">
        <v>2708</v>
      </c>
      <c r="AF105" s="147" t="str">
        <f t="shared" si="26"/>
        <v>Probabilidad</v>
      </c>
      <c r="AG105" s="153" t="s">
        <v>216</v>
      </c>
      <c r="AH105" s="148">
        <f t="shared" si="27"/>
        <v>0.25</v>
      </c>
      <c r="AI105" s="153" t="s">
        <v>217</v>
      </c>
      <c r="AJ105" s="148">
        <f t="shared" si="28"/>
        <v>0.15</v>
      </c>
      <c r="AK105" s="149">
        <f t="shared" si="29"/>
        <v>0.4</v>
      </c>
      <c r="AL105" s="154">
        <f>IFERROR(IF(AND(AF104="Probabilidad",AF105="Probabilidad"),(AL104-(+AL104*AK105)),IF(AF105="Probabilidad",(S104-(+S104*AK105)),IF(AF105="Impacto",AL104,""))),"")</f>
        <v>0.216</v>
      </c>
      <c r="AM105" s="154">
        <f>IFERROR(IF(AND(AF104="Impacto",AF105="Impacto"),(AM104-(+AM104*AK105)),IF(AF105="Impacto",(Y104-(+Y104*AK105)),IF(AF105="Probabilidad",AM104,""))),"")</f>
        <v>0.6</v>
      </c>
      <c r="AN105" s="155" t="s">
        <v>218</v>
      </c>
      <c r="AO105" s="155" t="s">
        <v>296</v>
      </c>
      <c r="AP105" s="155" t="s">
        <v>243</v>
      </c>
      <c r="AQ105" s="155" t="s">
        <v>221</v>
      </c>
      <c r="AR105" s="837"/>
      <c r="AS105" s="855"/>
      <c r="AT105" s="855"/>
      <c r="AU105" s="852"/>
      <c r="AV105" s="855"/>
      <c r="AW105" s="855"/>
      <c r="AX105" s="852"/>
      <c r="AY105" s="852"/>
      <c r="AZ105" s="852"/>
      <c r="BA105" s="798"/>
      <c r="BB105" s="131"/>
      <c r="BC105" s="131"/>
      <c r="BD105" s="175" t="str">
        <f t="shared" si="30"/>
        <v/>
      </c>
      <c r="BE105" s="151"/>
      <c r="BF105" s="151"/>
      <c r="BG105" s="151"/>
      <c r="BH105" s="151"/>
      <c r="BI105" s="131"/>
      <c r="BJ105" s="131"/>
      <c r="BK105" s="131"/>
      <c r="BL105" s="131"/>
      <c r="BM105" s="157"/>
      <c r="BN105" s="157"/>
      <c r="BO105" s="157"/>
      <c r="BP105" s="157"/>
      <c r="BQ105" s="158" t="str">
        <f t="shared" si="31"/>
        <v/>
      </c>
      <c r="BR105" s="159" t="str">
        <f t="shared" si="25"/>
        <v/>
      </c>
      <c r="BS105" s="819"/>
      <c r="BT105" s="948"/>
      <c r="BU105" s="868"/>
      <c r="BV105" s="868"/>
    </row>
    <row r="106" spans="1:74" ht="146.25" customHeight="1" x14ac:dyDescent="0.25">
      <c r="A106" s="925"/>
      <c r="B106" s="901"/>
      <c r="C106" s="904"/>
      <c r="D106" s="1060"/>
      <c r="E106" s="831"/>
      <c r="F106" s="1057"/>
      <c r="G106" s="804"/>
      <c r="H106" s="804"/>
      <c r="I106" s="798"/>
      <c r="J106" s="840"/>
      <c r="K106" s="837"/>
      <c r="L106" s="868"/>
      <c r="M106" s="846"/>
      <c r="N106" s="804"/>
      <c r="O106" s="804"/>
      <c r="P106" s="849"/>
      <c r="Q106" s="1345"/>
      <c r="R106" s="837"/>
      <c r="S106" s="861"/>
      <c r="T106" s="798"/>
      <c r="U106" s="861"/>
      <c r="V106" s="798"/>
      <c r="W106" s="861"/>
      <c r="X106" s="864"/>
      <c r="Y106" s="861"/>
      <c r="Z106" s="861"/>
      <c r="AA106" s="852"/>
      <c r="AB106" s="152">
        <v>3</v>
      </c>
      <c r="AC106" s="151" t="s">
        <v>2714</v>
      </c>
      <c r="AD106" s="288" t="s">
        <v>371</v>
      </c>
      <c r="AE106" s="151" t="s">
        <v>2708</v>
      </c>
      <c r="AF106" s="147" t="str">
        <f t="shared" si="26"/>
        <v>Probabilidad</v>
      </c>
      <c r="AG106" s="153" t="s">
        <v>216</v>
      </c>
      <c r="AH106" s="148">
        <f t="shared" si="27"/>
        <v>0.25</v>
      </c>
      <c r="AI106" s="153" t="s">
        <v>217</v>
      </c>
      <c r="AJ106" s="148">
        <f t="shared" si="28"/>
        <v>0.15</v>
      </c>
      <c r="AK106" s="149">
        <f t="shared" si="29"/>
        <v>0.4</v>
      </c>
      <c r="AL106" s="154">
        <f>IFERROR(IF(AND(AF105="Probabilidad",AF106="Probabilidad"),(AL105-(+AL105*AK106)),IF(AND(AF105="Impacto",AF106="Probabilidad"),(AL104-(+AL104*AK106)),IF(AF106="Impacto",AL105,""))),"")</f>
        <v>0.12959999999999999</v>
      </c>
      <c r="AM106" s="154">
        <f>IFERROR(IF(AND(AF105="Impacto",AF106="Impacto"),(AM105-(+AM105*AK106)),IF(AND(AF105="Probabilidad",AF106="Impacto"),(AM104-(+AM104*AK106)),IF(AF106="Probabilidad",AM105,""))),"")</f>
        <v>0.6</v>
      </c>
      <c r="AN106" s="155" t="s">
        <v>218</v>
      </c>
      <c r="AO106" s="155" t="s">
        <v>296</v>
      </c>
      <c r="AP106" s="155" t="s">
        <v>243</v>
      </c>
      <c r="AQ106" s="155" t="s">
        <v>221</v>
      </c>
      <c r="AR106" s="837"/>
      <c r="AS106" s="855"/>
      <c r="AT106" s="855"/>
      <c r="AU106" s="852"/>
      <c r="AV106" s="855"/>
      <c r="AW106" s="855"/>
      <c r="AX106" s="852"/>
      <c r="AY106" s="852"/>
      <c r="AZ106" s="852"/>
      <c r="BA106" s="798"/>
      <c r="BB106" s="131"/>
      <c r="BC106" s="131"/>
      <c r="BD106" s="175" t="str">
        <f t="shared" si="30"/>
        <v/>
      </c>
      <c r="BE106" s="151"/>
      <c r="BF106" s="151"/>
      <c r="BG106" s="151"/>
      <c r="BH106" s="151"/>
      <c r="BI106" s="131"/>
      <c r="BJ106" s="131"/>
      <c r="BK106" s="131"/>
      <c r="BL106" s="131"/>
      <c r="BM106" s="157"/>
      <c r="BN106" s="157"/>
      <c r="BO106" s="157"/>
      <c r="BP106" s="157"/>
      <c r="BQ106" s="158" t="str">
        <f t="shared" si="31"/>
        <v/>
      </c>
      <c r="BR106" s="159" t="str">
        <f t="shared" si="25"/>
        <v/>
      </c>
      <c r="BS106" s="819"/>
      <c r="BT106" s="948"/>
      <c r="BU106" s="868"/>
      <c r="BV106" s="868"/>
    </row>
    <row r="107" spans="1:74" ht="70.5" customHeight="1" x14ac:dyDescent="0.25">
      <c r="A107" s="925"/>
      <c r="B107" s="901"/>
      <c r="C107" s="904"/>
      <c r="D107" s="1060"/>
      <c r="E107" s="831"/>
      <c r="F107" s="1057"/>
      <c r="G107" s="804"/>
      <c r="H107" s="804"/>
      <c r="I107" s="798"/>
      <c r="J107" s="840"/>
      <c r="K107" s="837"/>
      <c r="L107" s="868"/>
      <c r="M107" s="846"/>
      <c r="N107" s="804"/>
      <c r="O107" s="804"/>
      <c r="P107" s="849"/>
      <c r="Q107" s="1345"/>
      <c r="R107" s="837"/>
      <c r="S107" s="861"/>
      <c r="T107" s="798"/>
      <c r="U107" s="861"/>
      <c r="V107" s="798"/>
      <c r="W107" s="861"/>
      <c r="X107" s="864"/>
      <c r="Y107" s="861"/>
      <c r="Z107" s="861"/>
      <c r="AA107" s="852"/>
      <c r="AB107" s="152">
        <v>4</v>
      </c>
      <c r="AC107" s="11" t="s">
        <v>2715</v>
      </c>
      <c r="AD107" s="288" t="s">
        <v>371</v>
      </c>
      <c r="AE107" s="151" t="s">
        <v>2716</v>
      </c>
      <c r="AF107" s="147" t="str">
        <f t="shared" si="26"/>
        <v>Probabilidad</v>
      </c>
      <c r="AG107" s="153" t="s">
        <v>216</v>
      </c>
      <c r="AH107" s="148">
        <f t="shared" si="27"/>
        <v>0.25</v>
      </c>
      <c r="AI107" s="153" t="s">
        <v>217</v>
      </c>
      <c r="AJ107" s="148">
        <f t="shared" si="28"/>
        <v>0.15</v>
      </c>
      <c r="AK107" s="149">
        <f t="shared" si="29"/>
        <v>0.4</v>
      </c>
      <c r="AL107" s="154">
        <f>IFERROR(IF(AND(AF106="Probabilidad",AF107="Probabilidad"),(AL106-(+AL106*AK107)),IF(AND(AF106="Impacto",AF107="Probabilidad"),(AL105-(+AL105*AK107)),IF(AF107="Impacto",AL106,""))),"")</f>
        <v>7.7759999999999996E-2</v>
      </c>
      <c r="AM107" s="154">
        <f>IFERROR(IF(AND(AF106="Impacto",AF107="Impacto"),(AM106-(+AM106*AK107)),IF(AND(AF106="Probabilidad",AF107="Impacto"),(AM105-(+AM105*AK107)),IF(AF107="Probabilidad",AM106,""))),"")</f>
        <v>0.6</v>
      </c>
      <c r="AN107" s="155" t="s">
        <v>218</v>
      </c>
      <c r="AO107" s="155" t="s">
        <v>296</v>
      </c>
      <c r="AP107" s="155" t="s">
        <v>220</v>
      </c>
      <c r="AQ107" s="155" t="s">
        <v>221</v>
      </c>
      <c r="AR107" s="837"/>
      <c r="AS107" s="855"/>
      <c r="AT107" s="855"/>
      <c r="AU107" s="852"/>
      <c r="AV107" s="855"/>
      <c r="AW107" s="855"/>
      <c r="AX107" s="852"/>
      <c r="AY107" s="852"/>
      <c r="AZ107" s="852"/>
      <c r="BA107" s="798"/>
      <c r="BB107" s="131"/>
      <c r="BC107" s="131"/>
      <c r="BD107" s="175" t="str">
        <f t="shared" si="30"/>
        <v/>
      </c>
      <c r="BE107" s="151"/>
      <c r="BF107" s="151"/>
      <c r="BG107" s="151"/>
      <c r="BH107" s="151"/>
      <c r="BI107" s="131"/>
      <c r="BJ107" s="131"/>
      <c r="BK107" s="131"/>
      <c r="BL107" s="131"/>
      <c r="BM107" s="157"/>
      <c r="BN107" s="157"/>
      <c r="BO107" s="157"/>
      <c r="BP107" s="157"/>
      <c r="BQ107" s="158" t="str">
        <f t="shared" si="31"/>
        <v/>
      </c>
      <c r="BR107" s="159" t="str">
        <f t="shared" si="25"/>
        <v/>
      </c>
      <c r="BS107" s="819"/>
      <c r="BT107" s="948"/>
      <c r="BU107" s="868"/>
      <c r="BV107" s="868"/>
    </row>
    <row r="108" spans="1:74" ht="15.75" customHeight="1" x14ac:dyDescent="0.25">
      <c r="A108" s="925"/>
      <c r="B108" s="901"/>
      <c r="C108" s="904"/>
      <c r="D108" s="1060"/>
      <c r="E108" s="831"/>
      <c r="F108" s="1057"/>
      <c r="G108" s="804"/>
      <c r="H108" s="804"/>
      <c r="I108" s="798"/>
      <c r="J108" s="840"/>
      <c r="K108" s="837"/>
      <c r="L108" s="868"/>
      <c r="M108" s="846"/>
      <c r="N108" s="804"/>
      <c r="O108" s="804"/>
      <c r="P108" s="849"/>
      <c r="Q108" s="1345"/>
      <c r="R108" s="837"/>
      <c r="S108" s="861"/>
      <c r="T108" s="798"/>
      <c r="U108" s="861"/>
      <c r="V108" s="798"/>
      <c r="W108" s="861"/>
      <c r="X108" s="864"/>
      <c r="Y108" s="861"/>
      <c r="Z108" s="861"/>
      <c r="AA108" s="852"/>
      <c r="AB108" s="152">
        <v>5</v>
      </c>
      <c r="AC108" s="151"/>
      <c r="AD108" s="288"/>
      <c r="AE108" s="151"/>
      <c r="AF108" s="664" t="str">
        <f t="shared" si="26"/>
        <v/>
      </c>
      <c r="AG108" s="655"/>
      <c r="AH108" s="665" t="str">
        <f t="shared" si="27"/>
        <v/>
      </c>
      <c r="AI108" s="655"/>
      <c r="AJ108" s="665" t="str">
        <f t="shared" si="28"/>
        <v/>
      </c>
      <c r="AK108" s="666" t="str">
        <f t="shared" si="29"/>
        <v/>
      </c>
      <c r="AL108" s="667" t="str">
        <f>IFERROR(IF(AND(AF107="Probabilidad",AF108="Probabilidad"),(AL107-(+AL107*AK108)),IF(AND(AF107="Impacto",AF108="Probabilidad"),(AL106-(+AL106*AK108)),IF(AF108="Impacto",AL107,""))),"")</f>
        <v/>
      </c>
      <c r="AM108" s="667" t="str">
        <f>IFERROR(IF(AND(AF107="Impacto",AF108="Impacto"),(AM107-(+AM107*AK108)),IF(AND(AF107="Probabilidad",AF108="Impacto"),(AM106-(+AM106*AK108)),IF(AF108="Probabilidad",AM107,""))),"")</f>
        <v/>
      </c>
      <c r="AN108" s="655"/>
      <c r="AO108" s="655"/>
      <c r="AP108" s="655"/>
      <c r="AQ108" s="655"/>
      <c r="AR108" s="837"/>
      <c r="AS108" s="855"/>
      <c r="AT108" s="855"/>
      <c r="AU108" s="852"/>
      <c r="AV108" s="855"/>
      <c r="AW108" s="855"/>
      <c r="AX108" s="852"/>
      <c r="AY108" s="852"/>
      <c r="AZ108" s="852"/>
      <c r="BA108" s="798"/>
      <c r="BB108" s="131"/>
      <c r="BC108" s="131"/>
      <c r="BD108" s="175" t="str">
        <f t="shared" si="30"/>
        <v/>
      </c>
      <c r="BE108" s="151"/>
      <c r="BF108" s="151"/>
      <c r="BG108" s="151"/>
      <c r="BH108" s="151"/>
      <c r="BI108" s="131"/>
      <c r="BJ108" s="131"/>
      <c r="BK108" s="131"/>
      <c r="BL108" s="131"/>
      <c r="BM108" s="157"/>
      <c r="BN108" s="157"/>
      <c r="BO108" s="157"/>
      <c r="BP108" s="157"/>
      <c r="BQ108" s="158" t="str">
        <f t="shared" si="31"/>
        <v/>
      </c>
      <c r="BR108" s="159" t="str">
        <f t="shared" si="25"/>
        <v/>
      </c>
      <c r="BS108" s="819"/>
      <c r="BT108" s="948"/>
      <c r="BU108" s="868"/>
      <c r="BV108" s="868"/>
    </row>
    <row r="109" spans="1:74" ht="15.75" customHeight="1" x14ac:dyDescent="0.25">
      <c r="A109" s="925"/>
      <c r="B109" s="901"/>
      <c r="C109" s="904"/>
      <c r="D109" s="1061"/>
      <c r="E109" s="832"/>
      <c r="F109" s="1058"/>
      <c r="G109" s="805"/>
      <c r="H109" s="805"/>
      <c r="I109" s="799"/>
      <c r="J109" s="841"/>
      <c r="K109" s="838"/>
      <c r="L109" s="869"/>
      <c r="M109" s="847"/>
      <c r="N109" s="805"/>
      <c r="O109" s="805"/>
      <c r="P109" s="850"/>
      <c r="Q109" s="1346"/>
      <c r="R109" s="838"/>
      <c r="S109" s="862"/>
      <c r="T109" s="799"/>
      <c r="U109" s="862"/>
      <c r="V109" s="799"/>
      <c r="W109" s="862"/>
      <c r="X109" s="865"/>
      <c r="Y109" s="862"/>
      <c r="Z109" s="862"/>
      <c r="AA109" s="853"/>
      <c r="AB109" s="164">
        <v>6</v>
      </c>
      <c r="AC109" s="162"/>
      <c r="AD109" s="546"/>
      <c r="AE109" s="162"/>
      <c r="AF109" s="656" t="str">
        <f t="shared" si="26"/>
        <v/>
      </c>
      <c r="AG109" s="657"/>
      <c r="AH109" s="658" t="str">
        <f t="shared" si="27"/>
        <v/>
      </c>
      <c r="AI109" s="657"/>
      <c r="AJ109" s="658" t="str">
        <f t="shared" si="28"/>
        <v/>
      </c>
      <c r="AK109" s="659" t="str">
        <f t="shared" si="29"/>
        <v/>
      </c>
      <c r="AL109" s="660" t="str">
        <f>IFERROR(IF(AND(AF108="Probabilidad",AF109="Probabilidad"),(AL108-(+AL108*AK109)),IF(AND(AF108="Impacto",AF109="Probabilidad"),(AL107-(+AL107*AK109)),IF(AF109="Impacto",AL108,""))),"")</f>
        <v/>
      </c>
      <c r="AM109" s="660" t="str">
        <f>IFERROR(IF(AND(AF108="Impacto",AF109="Impacto"),(AM108-(+AM108*AK109)),IF(AND(AF108="Probabilidad",AF109="Impacto"),(AM107-(+AM107*AK109)),IF(AF109="Probabilidad",AM108,""))),"")</f>
        <v/>
      </c>
      <c r="AN109" s="657"/>
      <c r="AO109" s="657"/>
      <c r="AP109" s="657"/>
      <c r="AQ109" s="657"/>
      <c r="AR109" s="838"/>
      <c r="AS109" s="856"/>
      <c r="AT109" s="856"/>
      <c r="AU109" s="853"/>
      <c r="AV109" s="856"/>
      <c r="AW109" s="856"/>
      <c r="AX109" s="853"/>
      <c r="AY109" s="853"/>
      <c r="AZ109" s="853"/>
      <c r="BA109" s="799"/>
      <c r="BB109" s="169"/>
      <c r="BC109" s="169"/>
      <c r="BD109" s="178" t="str">
        <f t="shared" si="30"/>
        <v/>
      </c>
      <c r="BE109" s="162"/>
      <c r="BF109" s="162"/>
      <c r="BG109" s="162"/>
      <c r="BH109" s="162"/>
      <c r="BI109" s="169"/>
      <c r="BJ109" s="169"/>
      <c r="BK109" s="169"/>
      <c r="BL109" s="169"/>
      <c r="BM109" s="170"/>
      <c r="BN109" s="170"/>
      <c r="BO109" s="170"/>
      <c r="BP109" s="170"/>
      <c r="BQ109" s="171" t="str">
        <f t="shared" si="31"/>
        <v/>
      </c>
      <c r="BR109" s="172" t="str">
        <f t="shared" si="25"/>
        <v/>
      </c>
      <c r="BS109" s="820"/>
      <c r="BT109" s="949"/>
      <c r="BU109" s="869"/>
      <c r="BV109" s="869"/>
    </row>
    <row r="110" spans="1:74" ht="119.25" customHeight="1" x14ac:dyDescent="0.25">
      <c r="A110" s="925"/>
      <c r="B110" s="901"/>
      <c r="C110" s="904"/>
      <c r="D110" s="1531" t="s">
        <v>2524</v>
      </c>
      <c r="E110" s="830" t="s">
        <v>1083</v>
      </c>
      <c r="F110" s="833">
        <v>2</v>
      </c>
      <c r="G110" s="803" t="s">
        <v>2717</v>
      </c>
      <c r="H110" s="836"/>
      <c r="I110" s="797"/>
      <c r="J110" s="839" t="s">
        <v>2718</v>
      </c>
      <c r="K110" s="836" t="s">
        <v>324</v>
      </c>
      <c r="L110" s="803" t="s">
        <v>325</v>
      </c>
      <c r="M110" s="845" t="s">
        <v>2719</v>
      </c>
      <c r="N110" s="803"/>
      <c r="O110" s="803"/>
      <c r="P110" s="867"/>
      <c r="Q110" s="1535"/>
      <c r="R110" s="836" t="s">
        <v>212</v>
      </c>
      <c r="S110" s="860">
        <f>IF(R110="Muy Alta",100%,IF(R110="Alta",80%,IF(R110="Media",60%,IF(R110="Baja",40%,IF(R110="Muy Baja",20%,"")))))</f>
        <v>0.6</v>
      </c>
      <c r="T110" s="797" t="s">
        <v>213</v>
      </c>
      <c r="U110" s="860">
        <f>IF(T110="Catastrófico",100%,IF(T110="Mayor",80%,IF(T110="Moderado",60%,IF(T110="Menor",40%,IF(T110="Leve",20%,"")))))</f>
        <v>0.6</v>
      </c>
      <c r="V110" s="797" t="s">
        <v>253</v>
      </c>
      <c r="W110" s="860">
        <f>IF(V110="Catastrófico",100%,IF(V110="Mayor",80%,IF(V110="Moderado",60%,IF(V110="Menor",40%,IF(V110="Leve",20%,"")))))</f>
        <v>0.4</v>
      </c>
      <c r="X110" s="863" t="str">
        <f>IF(Y110=100%,"Catastrófico",IF(Y110=80%,"Mayor",IF(Y110=60%,"Moderado",IF(Y110=40%,"Menor",IF(Y110=20%,"Leve","")))))</f>
        <v>Moderado</v>
      </c>
      <c r="Y110" s="860">
        <f>IF(AND(U110="",W110=""),"",MAX(U110,W110))</f>
        <v>0.6</v>
      </c>
      <c r="Z110" s="860" t="str">
        <f>CONCATENATE(R110,X110)</f>
        <v>MediaModerado</v>
      </c>
      <c r="AA110" s="851" t="str">
        <f>IF(Z110="Muy AltaLeve","Alto",IF(Z110="Muy AltaMenor","Alto",IF(Z110="Muy AltaModerado","Alto",IF(Z110="Muy AltaMayor","Alto",IF(Z110="Muy AltaCatastrófico","Extremo",IF(Z110="AltaLeve","Moderado",IF(Z110="AltaMenor","Moderado",IF(Z110="AltaModerado","Alto",IF(Z110="AltaMayor","Alto",IF(Z110="AltaCatastrófico","Extremo",IF(Z110="MediaLeve","Moderado",IF(Z110="MediaMenor","Moderado",IF(Z110="MediaModerado","Moderado",IF(Z110="MediaMayor","Alto",IF(Z110="MediaCatastrófico","Extremo",IF(Z110="BajaLeve","Bajo",IF(Z110="BajaMenor","Moderado",IF(Z110="BajaModerado","Moderado",IF(Z110="BajaMayor","Alto",IF(Z110="BajaCatastrófico","Extremo",IF(Z110="Muy BajaLeve","Bajo",IF(Z110="Muy BajaMenor","Bajo",IF(Z110="Muy BajaModerado","Moderado",IF(Z110="Muy BajaMayor","Alto",IF(Z110="Muy BajaCatastrófico","Extremo","")))))))))))))))))))))))))</f>
        <v>Moderado</v>
      </c>
      <c r="AB110" s="98">
        <v>1</v>
      </c>
      <c r="AC110" s="9" t="s">
        <v>2720</v>
      </c>
      <c r="AD110" s="545" t="s">
        <v>371</v>
      </c>
      <c r="AE110" s="9" t="s">
        <v>2716</v>
      </c>
      <c r="AF110" s="639" t="str">
        <f t="shared" si="26"/>
        <v>Probabilidad</v>
      </c>
      <c r="AG110" s="615" t="s">
        <v>216</v>
      </c>
      <c r="AH110" s="555">
        <f t="shared" si="27"/>
        <v>0.25</v>
      </c>
      <c r="AI110" s="615" t="s">
        <v>217</v>
      </c>
      <c r="AJ110" s="555">
        <f t="shared" si="28"/>
        <v>0.15</v>
      </c>
      <c r="AK110" s="554">
        <f t="shared" si="29"/>
        <v>0.4</v>
      </c>
      <c r="AL110" s="640">
        <f>IFERROR(IF(AF110="Probabilidad",(S110-(+S110*AK110)),IF(AF110="Impacto",S110,"")),"")</f>
        <v>0.36</v>
      </c>
      <c r="AM110" s="640">
        <f>IFERROR(IF(AF110="Impacto",(Y110-(+Y110*AK110)),IF(AF110="Probabilidad",Y110,"")),"")</f>
        <v>0.6</v>
      </c>
      <c r="AN110" s="51" t="s">
        <v>218</v>
      </c>
      <c r="AO110" s="51" t="s">
        <v>296</v>
      </c>
      <c r="AP110" s="51" t="s">
        <v>243</v>
      </c>
      <c r="AQ110" s="51" t="s">
        <v>221</v>
      </c>
      <c r="AR110" s="836" t="s">
        <v>2721</v>
      </c>
      <c r="AS110" s="854">
        <f>S110</f>
        <v>0.6</v>
      </c>
      <c r="AT110" s="854">
        <f>IF(AL110="","",MIN(AL110:AL115))</f>
        <v>7.7759999999999996E-2</v>
      </c>
      <c r="AU110" s="851" t="str">
        <f>IFERROR(IF(AT110="","",IF(AT110&lt;=0.2,"Muy Baja",IF(AT110&lt;=0.4,"Baja",IF(AT110&lt;=0.6,"Media",IF(AT110&lt;=0.8,"Alta","Muy Alta"))))),"")</f>
        <v>Muy Baja</v>
      </c>
      <c r="AV110" s="854">
        <f>Y110</f>
        <v>0.6</v>
      </c>
      <c r="AW110" s="854">
        <f>IF(AM110="","",MIN(AM110:AM115))</f>
        <v>0.6</v>
      </c>
      <c r="AX110" s="851" t="str">
        <f>IFERROR(IF(AW110="","",IF(AW110&lt;=0.2,"Leve",IF(AW110&lt;=0.4,"Menor",IF(AW110&lt;=0.6,"Moderado",IF(AW110&lt;=0.8,"Mayor","Catastrófico"))))),"")</f>
        <v>Moderado</v>
      </c>
      <c r="AY110" s="851" t="str">
        <f>AA110</f>
        <v>Moderado</v>
      </c>
      <c r="AZ110" s="851" t="str">
        <f>IFERROR(IF(OR(AND(AU110="Muy Baja",AX110="Leve"),AND(AU110="Muy Baja",AX110="Menor"),AND(AU110="Baja",AX110="Leve")),"Bajo",IF(OR(AND(AU110="Muy baja",AX110="Moderado"),AND(AU110="Baja",AX110="Menor"),AND(AU110="Baja",AX110="Moderado"),AND(AU110="Media",AX110="Leve"),AND(AU110="Media",AX110="Menor"),AND(AU110="Media",AX110="Moderado"),AND(AU110="Alta",AX110="Leve"),AND(AU110="Alta",AX110="Menor")),"Moderado",IF(OR(AND(AU110="Muy Baja",AX110="Mayor"),AND(AU110="Baja",AX110="Mayor"),AND(AU110="Media",AX110="Mayor"),AND(AU110="Alta",AX110="Moderado"),AND(AU110="Alta",AX110="Mayor"),AND(AU110="Muy Alta",AX110="Leve"),AND(AU110="Muy Alta",AX110="Menor"),AND(AU110="Muy Alta",AX110="Moderado"),AND(AU110="Muy Alta",AX110="Mayor")),"Alto",IF(OR(AND(AU110="Muy Baja",AX110="Catastrófico"),AND(AU110="Baja",AX110="Catastrófico"),AND(AU110="Media",AX110="Catastrófico"),AND(AU110="Alta",AX110="Catastrófico"),AND(AU110="Muy Alta",AX110="Catastrófico")),"Extremo","")))),"")</f>
        <v>Moderado</v>
      </c>
      <c r="BA110" s="797" t="s">
        <v>223</v>
      </c>
      <c r="BB110" s="47" t="s">
        <v>2722</v>
      </c>
      <c r="BC110" s="47" t="s">
        <v>2723</v>
      </c>
      <c r="BD110" s="104">
        <f t="shared" si="30"/>
        <v>1</v>
      </c>
      <c r="BE110" s="9"/>
      <c r="BF110" s="9"/>
      <c r="BG110" s="9">
        <v>1</v>
      </c>
      <c r="BH110" s="9"/>
      <c r="BI110" s="47" t="s">
        <v>502</v>
      </c>
      <c r="BJ110" s="47" t="s">
        <v>1093</v>
      </c>
      <c r="BK110" s="47" t="s">
        <v>2712</v>
      </c>
      <c r="BL110" s="47"/>
      <c r="BM110" s="49"/>
      <c r="BN110" s="49"/>
      <c r="BO110" s="49"/>
      <c r="BP110" s="49"/>
      <c r="BQ110" s="105" t="str">
        <f t="shared" si="31"/>
        <v/>
      </c>
      <c r="BR110" s="129" t="str">
        <f t="shared" si="25"/>
        <v/>
      </c>
      <c r="BS110" s="818" t="s">
        <v>1473</v>
      </c>
      <c r="BT110" s="947" t="s">
        <v>1097</v>
      </c>
      <c r="BU110" s="867" t="s">
        <v>278</v>
      </c>
      <c r="BV110" s="867" t="s">
        <v>278</v>
      </c>
    </row>
    <row r="111" spans="1:74" ht="119.25" customHeight="1" x14ac:dyDescent="0.25">
      <c r="A111" s="925"/>
      <c r="B111" s="901"/>
      <c r="C111" s="904"/>
      <c r="D111" s="1060"/>
      <c r="E111" s="831"/>
      <c r="F111" s="834"/>
      <c r="G111" s="804"/>
      <c r="H111" s="837"/>
      <c r="I111" s="798"/>
      <c r="J111" s="840"/>
      <c r="K111" s="837"/>
      <c r="L111" s="804"/>
      <c r="M111" s="846"/>
      <c r="N111" s="804"/>
      <c r="O111" s="804"/>
      <c r="P111" s="868"/>
      <c r="Q111" s="1536"/>
      <c r="R111" s="837"/>
      <c r="S111" s="861"/>
      <c r="T111" s="798"/>
      <c r="U111" s="861"/>
      <c r="V111" s="798"/>
      <c r="W111" s="861"/>
      <c r="X111" s="864"/>
      <c r="Y111" s="861"/>
      <c r="Z111" s="861"/>
      <c r="AA111" s="852"/>
      <c r="AB111" s="152">
        <v>2</v>
      </c>
      <c r="AC111" s="151" t="s">
        <v>2724</v>
      </c>
      <c r="AD111" s="288" t="s">
        <v>371</v>
      </c>
      <c r="AE111" s="668" t="s">
        <v>2725</v>
      </c>
      <c r="AF111" s="147" t="str">
        <f t="shared" si="26"/>
        <v>Probabilidad</v>
      </c>
      <c r="AG111" s="153" t="s">
        <v>216</v>
      </c>
      <c r="AH111" s="148">
        <f t="shared" si="27"/>
        <v>0.25</v>
      </c>
      <c r="AI111" s="153" t="s">
        <v>217</v>
      </c>
      <c r="AJ111" s="148">
        <f t="shared" si="28"/>
        <v>0.15</v>
      </c>
      <c r="AK111" s="149">
        <f t="shared" si="29"/>
        <v>0.4</v>
      </c>
      <c r="AL111" s="154">
        <f>IFERROR(IF(AND(AF110="Probabilidad",AF111="Probabilidad"),(AL110-(+AL110*AK111)),IF(AF111="Probabilidad",(S110-(+S110*AK111)),IF(AF111="Impacto",AL110,""))),"")</f>
        <v>0.216</v>
      </c>
      <c r="AM111" s="154">
        <f>IFERROR(IF(AND(AF110="Impacto",AF111="Impacto"),(AM110-(+AM110*AK111)),IF(AF111="Impacto",(Y110-(+Y110*AK111)),IF(AF111="Probabilidad",AM110,""))),"")</f>
        <v>0.6</v>
      </c>
      <c r="AN111" s="155" t="s">
        <v>218</v>
      </c>
      <c r="AO111" s="155" t="s">
        <v>296</v>
      </c>
      <c r="AP111" s="155" t="s">
        <v>243</v>
      </c>
      <c r="AQ111" s="155" t="s">
        <v>221</v>
      </c>
      <c r="AR111" s="837"/>
      <c r="AS111" s="855"/>
      <c r="AT111" s="855"/>
      <c r="AU111" s="852"/>
      <c r="AV111" s="855"/>
      <c r="AW111" s="855"/>
      <c r="AX111" s="852"/>
      <c r="AY111" s="852"/>
      <c r="AZ111" s="852"/>
      <c r="BA111" s="798"/>
      <c r="BB111" s="131"/>
      <c r="BC111" s="131"/>
      <c r="BD111" s="175" t="str">
        <f t="shared" si="30"/>
        <v/>
      </c>
      <c r="BE111" s="151"/>
      <c r="BF111" s="151"/>
      <c r="BG111" s="151"/>
      <c r="BH111" s="151"/>
      <c r="BI111" s="131"/>
      <c r="BJ111" s="131"/>
      <c r="BK111" s="131"/>
      <c r="BL111" s="131"/>
      <c r="BM111" s="157"/>
      <c r="BN111" s="157"/>
      <c r="BO111" s="157"/>
      <c r="BP111" s="157"/>
      <c r="BQ111" s="158" t="str">
        <f t="shared" si="31"/>
        <v/>
      </c>
      <c r="BR111" s="159" t="str">
        <f t="shared" si="25"/>
        <v/>
      </c>
      <c r="BS111" s="819"/>
      <c r="BT111" s="948"/>
      <c r="BU111" s="868"/>
      <c r="BV111" s="868"/>
    </row>
    <row r="112" spans="1:74" ht="119.25" customHeight="1" x14ac:dyDescent="0.25">
      <c r="A112" s="925"/>
      <c r="B112" s="901"/>
      <c r="C112" s="904"/>
      <c r="D112" s="1060"/>
      <c r="E112" s="831"/>
      <c r="F112" s="834"/>
      <c r="G112" s="804"/>
      <c r="H112" s="837"/>
      <c r="I112" s="798"/>
      <c r="J112" s="840"/>
      <c r="K112" s="837"/>
      <c r="L112" s="804"/>
      <c r="M112" s="846"/>
      <c r="N112" s="804"/>
      <c r="O112" s="804"/>
      <c r="P112" s="868"/>
      <c r="Q112" s="1536"/>
      <c r="R112" s="837"/>
      <c r="S112" s="861"/>
      <c r="T112" s="798"/>
      <c r="U112" s="861"/>
      <c r="V112" s="798"/>
      <c r="W112" s="861"/>
      <c r="X112" s="864"/>
      <c r="Y112" s="861"/>
      <c r="Z112" s="861"/>
      <c r="AA112" s="852"/>
      <c r="AB112" s="152">
        <v>3</v>
      </c>
      <c r="AC112" s="151" t="s">
        <v>2726</v>
      </c>
      <c r="AD112" s="288" t="s">
        <v>282</v>
      </c>
      <c r="AE112" s="151" t="s">
        <v>2716</v>
      </c>
      <c r="AF112" s="147" t="str">
        <f t="shared" si="26"/>
        <v>Probabilidad</v>
      </c>
      <c r="AG112" s="153" t="s">
        <v>216</v>
      </c>
      <c r="AH112" s="148">
        <f t="shared" si="27"/>
        <v>0.25</v>
      </c>
      <c r="AI112" s="153" t="s">
        <v>217</v>
      </c>
      <c r="AJ112" s="148">
        <f t="shared" si="28"/>
        <v>0.15</v>
      </c>
      <c r="AK112" s="149">
        <f t="shared" si="29"/>
        <v>0.4</v>
      </c>
      <c r="AL112" s="154">
        <f>IFERROR(IF(AND(AF111="Probabilidad",AF112="Probabilidad"),(AL111-(+AL111*AK112)),IF(AND(AF111="Impacto",AF112="Probabilidad"),(AL110-(+AL110*AK112)),IF(AF112="Impacto",AL111,""))),"")</f>
        <v>0.12959999999999999</v>
      </c>
      <c r="AM112" s="154">
        <f>IFERROR(IF(AND(AF111="Impacto",AF112="Impacto"),(AM111-(+AM111*AK112)),IF(AND(AF111="Probabilidad",AF112="Impacto"),(AM110-(+AM110*AK112)),IF(AF112="Probabilidad",AM111,""))),"")</f>
        <v>0.6</v>
      </c>
      <c r="AN112" s="155" t="s">
        <v>218</v>
      </c>
      <c r="AO112" s="155" t="s">
        <v>296</v>
      </c>
      <c r="AP112" s="155" t="s">
        <v>243</v>
      </c>
      <c r="AQ112" s="155" t="s">
        <v>221</v>
      </c>
      <c r="AR112" s="837"/>
      <c r="AS112" s="855"/>
      <c r="AT112" s="855"/>
      <c r="AU112" s="852"/>
      <c r="AV112" s="855"/>
      <c r="AW112" s="855"/>
      <c r="AX112" s="852"/>
      <c r="AY112" s="852"/>
      <c r="AZ112" s="852"/>
      <c r="BA112" s="798"/>
      <c r="BB112" s="131"/>
      <c r="BC112" s="131"/>
      <c r="BD112" s="175" t="str">
        <f t="shared" si="30"/>
        <v/>
      </c>
      <c r="BE112" s="151"/>
      <c r="BF112" s="151"/>
      <c r="BG112" s="151"/>
      <c r="BH112" s="151"/>
      <c r="BI112" s="131"/>
      <c r="BJ112" s="131"/>
      <c r="BK112" s="131"/>
      <c r="BL112" s="131"/>
      <c r="BM112" s="157"/>
      <c r="BN112" s="157"/>
      <c r="BO112" s="157"/>
      <c r="BP112" s="157"/>
      <c r="BQ112" s="158" t="str">
        <f t="shared" si="31"/>
        <v/>
      </c>
      <c r="BR112" s="159" t="str">
        <f t="shared" si="25"/>
        <v/>
      </c>
      <c r="BS112" s="819"/>
      <c r="BT112" s="948"/>
      <c r="BU112" s="868"/>
      <c r="BV112" s="868"/>
    </row>
    <row r="113" spans="1:74" ht="119.25" customHeight="1" x14ac:dyDescent="0.25">
      <c r="A113" s="925"/>
      <c r="B113" s="901"/>
      <c r="C113" s="904"/>
      <c r="D113" s="1060"/>
      <c r="E113" s="831"/>
      <c r="F113" s="834"/>
      <c r="G113" s="804"/>
      <c r="H113" s="837"/>
      <c r="I113" s="798"/>
      <c r="J113" s="840"/>
      <c r="K113" s="837"/>
      <c r="L113" s="804"/>
      <c r="M113" s="846"/>
      <c r="N113" s="804"/>
      <c r="O113" s="804"/>
      <c r="P113" s="868"/>
      <c r="Q113" s="1536"/>
      <c r="R113" s="837"/>
      <c r="S113" s="861"/>
      <c r="T113" s="798"/>
      <c r="U113" s="861"/>
      <c r="V113" s="798"/>
      <c r="W113" s="861"/>
      <c r="X113" s="864"/>
      <c r="Y113" s="861"/>
      <c r="Z113" s="861"/>
      <c r="AA113" s="852"/>
      <c r="AB113" s="152">
        <v>4</v>
      </c>
      <c r="AC113" s="151" t="s">
        <v>2727</v>
      </c>
      <c r="AD113" s="288" t="s">
        <v>282</v>
      </c>
      <c r="AE113" s="151" t="s">
        <v>2716</v>
      </c>
      <c r="AF113" s="234" t="str">
        <f t="shared" si="26"/>
        <v>Probabilidad</v>
      </c>
      <c r="AG113" s="153" t="s">
        <v>216</v>
      </c>
      <c r="AH113" s="148">
        <f t="shared" si="27"/>
        <v>0.25</v>
      </c>
      <c r="AI113" s="153" t="s">
        <v>217</v>
      </c>
      <c r="AJ113" s="148">
        <f t="shared" si="28"/>
        <v>0.15</v>
      </c>
      <c r="AK113" s="149">
        <f t="shared" si="29"/>
        <v>0.4</v>
      </c>
      <c r="AL113" s="154">
        <f>IFERROR(IF(AND(AF112="Probabilidad",AF113="Probabilidad"),(AL112-(+AL112*AK113)),IF(AND(AF112="Impacto",AF113="Probabilidad"),(AL111-(+AL111*AK113)),IF(AF113="Impacto",AL112,""))),"")</f>
        <v>7.7759999999999996E-2</v>
      </c>
      <c r="AM113" s="154">
        <f>IFERROR(IF(AND(AF112="Impacto",AF113="Impacto"),(AM112-(+AM112*AK113)),IF(AND(AF112="Probabilidad",AF113="Impacto"),(AM111-(+AM111*AK113)),IF(AF113="Probabilidad",AM112,""))),"")</f>
        <v>0.6</v>
      </c>
      <c r="AN113" s="155" t="s">
        <v>218</v>
      </c>
      <c r="AO113" s="389" t="s">
        <v>296</v>
      </c>
      <c r="AP113" s="389" t="s">
        <v>220</v>
      </c>
      <c r="AQ113" s="389" t="s">
        <v>221</v>
      </c>
      <c r="AR113" s="837"/>
      <c r="AS113" s="855"/>
      <c r="AT113" s="855"/>
      <c r="AU113" s="852"/>
      <c r="AV113" s="855"/>
      <c r="AW113" s="855"/>
      <c r="AX113" s="852"/>
      <c r="AY113" s="852"/>
      <c r="AZ113" s="852"/>
      <c r="BA113" s="798"/>
      <c r="BB113" s="131"/>
      <c r="BC113" s="131"/>
      <c r="BD113" s="175" t="str">
        <f t="shared" si="30"/>
        <v/>
      </c>
      <c r="BE113" s="151"/>
      <c r="BF113" s="151"/>
      <c r="BG113" s="151"/>
      <c r="BH113" s="151"/>
      <c r="BI113" s="131"/>
      <c r="BJ113" s="131"/>
      <c r="BK113" s="131"/>
      <c r="BL113" s="131"/>
      <c r="BM113" s="157"/>
      <c r="BN113" s="157"/>
      <c r="BO113" s="157"/>
      <c r="BP113" s="157"/>
      <c r="BQ113" s="158" t="str">
        <f t="shared" si="31"/>
        <v/>
      </c>
      <c r="BR113" s="159" t="str">
        <f t="shared" si="25"/>
        <v/>
      </c>
      <c r="BS113" s="819"/>
      <c r="BT113" s="948"/>
      <c r="BU113" s="868"/>
      <c r="BV113" s="868"/>
    </row>
    <row r="114" spans="1:74" ht="15.75" customHeight="1" x14ac:dyDescent="0.25">
      <c r="A114" s="925"/>
      <c r="B114" s="901"/>
      <c r="C114" s="904"/>
      <c r="D114" s="1060"/>
      <c r="E114" s="831"/>
      <c r="F114" s="834"/>
      <c r="G114" s="804"/>
      <c r="H114" s="837"/>
      <c r="I114" s="798"/>
      <c r="J114" s="840"/>
      <c r="K114" s="837"/>
      <c r="L114" s="804"/>
      <c r="M114" s="846"/>
      <c r="N114" s="804"/>
      <c r="O114" s="804"/>
      <c r="P114" s="868"/>
      <c r="Q114" s="1536"/>
      <c r="R114" s="837"/>
      <c r="S114" s="861"/>
      <c r="T114" s="798"/>
      <c r="U114" s="861"/>
      <c r="V114" s="798"/>
      <c r="W114" s="861"/>
      <c r="X114" s="864"/>
      <c r="Y114" s="861"/>
      <c r="Z114" s="861"/>
      <c r="AA114" s="852"/>
      <c r="AB114" s="152">
        <v>5</v>
      </c>
      <c r="AC114" s="151"/>
      <c r="AD114" s="288"/>
      <c r="AE114" s="151"/>
      <c r="AF114" s="147" t="str">
        <f t="shared" si="26"/>
        <v/>
      </c>
      <c r="AG114" s="235"/>
      <c r="AH114" s="148" t="str">
        <f t="shared" si="27"/>
        <v/>
      </c>
      <c r="AI114" s="235"/>
      <c r="AJ114" s="231" t="str">
        <f t="shared" si="28"/>
        <v/>
      </c>
      <c r="AK114" s="236" t="str">
        <f t="shared" si="29"/>
        <v/>
      </c>
      <c r="AL114" s="237" t="str">
        <f>IFERROR(IF(AND(AF113="Probabilidad",AF114="Probabilidad"),(AL113-(+AL113*AK114)),IF(AND(AF113="Impacto",AF114="Probabilidad"),(AL112-(+AL112*AK114)),IF(AF114="Impacto",AL113,""))),"")</f>
        <v/>
      </c>
      <c r="AM114" s="237" t="str">
        <f>IFERROR(IF(AND(AF113="Impacto",AF114="Impacto"),(AM113-(+AM113*AK114)),IF(AND(AF113="Probabilidad",AF114="Impacto"),(AM112-(+AM112*AK114)),IF(AF114="Probabilidad",AM113,""))),"")</f>
        <v/>
      </c>
      <c r="AN114" s="52"/>
      <c r="AO114" s="155"/>
      <c r="AP114" s="155"/>
      <c r="AQ114" s="155"/>
      <c r="AR114" s="837"/>
      <c r="AS114" s="855"/>
      <c r="AT114" s="855"/>
      <c r="AU114" s="852"/>
      <c r="AV114" s="855"/>
      <c r="AW114" s="855"/>
      <c r="AX114" s="852"/>
      <c r="AY114" s="852"/>
      <c r="AZ114" s="852"/>
      <c r="BA114" s="798"/>
      <c r="BB114" s="131"/>
      <c r="BC114" s="131"/>
      <c r="BD114" s="175" t="str">
        <f t="shared" si="30"/>
        <v/>
      </c>
      <c r="BE114" s="151"/>
      <c r="BF114" s="151"/>
      <c r="BG114" s="151"/>
      <c r="BH114" s="151"/>
      <c r="BI114" s="131"/>
      <c r="BJ114" s="131"/>
      <c r="BK114" s="131"/>
      <c r="BL114" s="131"/>
      <c r="BM114" s="157"/>
      <c r="BN114" s="157"/>
      <c r="BO114" s="157"/>
      <c r="BP114" s="157"/>
      <c r="BQ114" s="158" t="str">
        <f t="shared" si="31"/>
        <v/>
      </c>
      <c r="BR114" s="159" t="str">
        <f t="shared" si="25"/>
        <v/>
      </c>
      <c r="BS114" s="819"/>
      <c r="BT114" s="948"/>
      <c r="BU114" s="868"/>
      <c r="BV114" s="868"/>
    </row>
    <row r="115" spans="1:74" ht="15.75" customHeight="1" x14ac:dyDescent="0.25">
      <c r="A115" s="925"/>
      <c r="B115" s="901"/>
      <c r="C115" s="904"/>
      <c r="D115" s="1061"/>
      <c r="E115" s="832"/>
      <c r="F115" s="835"/>
      <c r="G115" s="805"/>
      <c r="H115" s="838"/>
      <c r="I115" s="799"/>
      <c r="J115" s="841"/>
      <c r="K115" s="838"/>
      <c r="L115" s="805"/>
      <c r="M115" s="847"/>
      <c r="N115" s="805"/>
      <c r="O115" s="805"/>
      <c r="P115" s="869"/>
      <c r="Q115" s="1537"/>
      <c r="R115" s="838"/>
      <c r="S115" s="862"/>
      <c r="T115" s="799"/>
      <c r="U115" s="862"/>
      <c r="V115" s="799"/>
      <c r="W115" s="862"/>
      <c r="X115" s="865"/>
      <c r="Y115" s="862"/>
      <c r="Z115" s="862"/>
      <c r="AA115" s="853"/>
      <c r="AB115" s="164">
        <v>6</v>
      </c>
      <c r="AC115" s="162"/>
      <c r="AD115" s="546"/>
      <c r="AE115" s="162"/>
      <c r="AF115" s="177" t="str">
        <f t="shared" si="26"/>
        <v/>
      </c>
      <c r="AG115" s="661"/>
      <c r="AH115" s="547" t="str">
        <f t="shared" si="27"/>
        <v/>
      </c>
      <c r="AI115" s="661"/>
      <c r="AJ115" s="547" t="str">
        <f t="shared" si="28"/>
        <v/>
      </c>
      <c r="AK115" s="548" t="str">
        <f t="shared" si="29"/>
        <v/>
      </c>
      <c r="AL115" s="662" t="str">
        <f>IFERROR(IF(AND(AF114="Probabilidad",AF115="Probabilidad"),(AL114-(+AL114*AK115)),IF(AND(AF114="Impacto",AF115="Probabilidad"),(AL113-(+AL113*AK115)),IF(AF115="Impacto",AL114,""))),"")</f>
        <v/>
      </c>
      <c r="AM115" s="662" t="str">
        <f>IFERROR(IF(AND(AF114="Impacto",AF115="Impacto"),(AM114-(+AM114*AK115)),IF(AND(AF114="Probabilidad",AF115="Impacto"),(AM113-(+AM113*AK115)),IF(AF115="Probabilidad",AM114,""))),"")</f>
        <v/>
      </c>
      <c r="AN115" s="223"/>
      <c r="AO115" s="223"/>
      <c r="AP115" s="223"/>
      <c r="AQ115" s="223"/>
      <c r="AR115" s="838"/>
      <c r="AS115" s="856"/>
      <c r="AT115" s="856"/>
      <c r="AU115" s="853"/>
      <c r="AV115" s="856"/>
      <c r="AW115" s="856"/>
      <c r="AX115" s="853"/>
      <c r="AY115" s="853"/>
      <c r="AZ115" s="853"/>
      <c r="BA115" s="799"/>
      <c r="BB115" s="169"/>
      <c r="BC115" s="169"/>
      <c r="BD115" s="178" t="str">
        <f t="shared" si="30"/>
        <v/>
      </c>
      <c r="BE115" s="162"/>
      <c r="BF115" s="162"/>
      <c r="BG115" s="162"/>
      <c r="BH115" s="162"/>
      <c r="BI115" s="169"/>
      <c r="BJ115" s="169"/>
      <c r="BK115" s="169"/>
      <c r="BL115" s="169"/>
      <c r="BM115" s="170"/>
      <c r="BN115" s="170"/>
      <c r="BO115" s="170"/>
      <c r="BP115" s="170"/>
      <c r="BQ115" s="171" t="str">
        <f t="shared" si="31"/>
        <v/>
      </c>
      <c r="BR115" s="172" t="str">
        <f t="shared" si="25"/>
        <v/>
      </c>
      <c r="BS115" s="820"/>
      <c r="BT115" s="949"/>
      <c r="BU115" s="869"/>
      <c r="BV115" s="869"/>
    </row>
    <row r="116" spans="1:74" ht="300" x14ac:dyDescent="0.25">
      <c r="A116" s="925"/>
      <c r="B116" s="901"/>
      <c r="C116" s="904"/>
      <c r="D116" s="1531" t="s">
        <v>2524</v>
      </c>
      <c r="E116" s="830" t="s">
        <v>1083</v>
      </c>
      <c r="F116" s="833">
        <v>3</v>
      </c>
      <c r="G116" s="803" t="s">
        <v>2728</v>
      </c>
      <c r="H116" s="836"/>
      <c r="I116" s="797"/>
      <c r="J116" s="839" t="s">
        <v>2729</v>
      </c>
      <c r="K116" s="836" t="s">
        <v>324</v>
      </c>
      <c r="L116" s="803" t="s">
        <v>325</v>
      </c>
      <c r="M116" s="845" t="s">
        <v>2730</v>
      </c>
      <c r="N116" s="803"/>
      <c r="O116" s="803"/>
      <c r="P116" s="867"/>
      <c r="Q116" s="1344"/>
      <c r="R116" s="836" t="s">
        <v>212</v>
      </c>
      <c r="S116" s="860">
        <f>IF(R116="Muy Alta",100%,IF(R116="Alta",80%,IF(R116="Media",60%,IF(R116="Baja",40%,IF(R116="Muy Baja",20%,"")))))</f>
        <v>0.6</v>
      </c>
      <c r="T116" s="797" t="s">
        <v>213</v>
      </c>
      <c r="U116" s="860">
        <f>IF(T116="Catastrófico",100%,IF(T116="Mayor",80%,IF(T116="Moderado",60%,IF(T116="Menor",40%,IF(T116="Leve",20%,"")))))</f>
        <v>0.6</v>
      </c>
      <c r="V116" s="797" t="s">
        <v>253</v>
      </c>
      <c r="W116" s="860">
        <f>IF(V116="Catastrófico",100%,IF(V116="Mayor",80%,IF(V116="Moderado",60%,IF(V116="Menor",40%,IF(V116="Leve",20%,"")))))</f>
        <v>0.4</v>
      </c>
      <c r="X116" s="863" t="str">
        <f>IF(Y116=100%,"Catastrófico",IF(Y116=80%,"Mayor",IF(Y116=60%,"Moderado",IF(Y116=40%,"Menor",IF(Y116=20%,"Leve","")))))</f>
        <v>Moderado</v>
      </c>
      <c r="Y116" s="860">
        <f>IF(AND(U116="",W116=""),"",MAX(U116,W116))</f>
        <v>0.6</v>
      </c>
      <c r="Z116" s="860" t="str">
        <f>CONCATENATE(R116,X116)</f>
        <v>MediaModerado</v>
      </c>
      <c r="AA116" s="851" t="str">
        <f>IF(Z116="Muy AltaLeve","Alto",IF(Z116="Muy AltaMenor","Alto",IF(Z116="Muy AltaModerado","Alto",IF(Z116="Muy AltaMayor","Alto",IF(Z116="Muy AltaCatastrófico","Extremo",IF(Z116="AltaLeve","Moderado",IF(Z116="AltaMenor","Moderado",IF(Z116="AltaModerado","Alto",IF(Z116="AltaMayor","Alto",IF(Z116="AltaCatastrófico","Extremo",IF(Z116="MediaLeve","Moderado",IF(Z116="MediaMenor","Moderado",IF(Z116="MediaModerado","Moderado",IF(Z116="MediaMayor","Alto",IF(Z116="MediaCatastrófico","Extremo",IF(Z116="BajaLeve","Bajo",IF(Z116="BajaMenor","Moderado",IF(Z116="BajaModerado","Moderado",IF(Z116="BajaMayor","Alto",IF(Z116="BajaCatastrófico","Extremo",IF(Z116="Muy BajaLeve","Bajo",IF(Z116="Muy BajaMenor","Bajo",IF(Z116="Muy BajaModerado","Moderado",IF(Z116="Muy BajaMayor","Alto",IF(Z116="Muy BajaCatastrófico","Extremo","")))))))))))))))))))))))))</f>
        <v>Moderado</v>
      </c>
      <c r="AB116" s="98">
        <v>1</v>
      </c>
      <c r="AC116" s="9" t="s">
        <v>2731</v>
      </c>
      <c r="AD116" s="545" t="s">
        <v>371</v>
      </c>
      <c r="AE116" s="9" t="s">
        <v>2732</v>
      </c>
      <c r="AF116" s="639" t="str">
        <f t="shared" si="26"/>
        <v>Probabilidad</v>
      </c>
      <c r="AG116" s="615" t="s">
        <v>216</v>
      </c>
      <c r="AH116" s="555">
        <f t="shared" si="27"/>
        <v>0.25</v>
      </c>
      <c r="AI116" s="615" t="s">
        <v>217</v>
      </c>
      <c r="AJ116" s="555">
        <f t="shared" si="28"/>
        <v>0.15</v>
      </c>
      <c r="AK116" s="554">
        <f t="shared" si="29"/>
        <v>0.4</v>
      </c>
      <c r="AL116" s="640">
        <f>IFERROR(IF(AF116="Probabilidad",(S116-(+S116*AK116)),IF(AF116="Impacto",S116,"")),"")</f>
        <v>0.36</v>
      </c>
      <c r="AM116" s="640">
        <f>IFERROR(IF(AF116="Impacto",(Y116-(+Y116*AK116)),IF(AF116="Probabilidad",Y116,"")),"")</f>
        <v>0.6</v>
      </c>
      <c r="AN116" s="51" t="s">
        <v>218</v>
      </c>
      <c r="AO116" s="51" t="s">
        <v>296</v>
      </c>
      <c r="AP116" s="51" t="s">
        <v>220</v>
      </c>
      <c r="AQ116" s="51" t="s">
        <v>221</v>
      </c>
      <c r="AR116" s="836" t="s">
        <v>2733</v>
      </c>
      <c r="AS116" s="854">
        <f>S116</f>
        <v>0.6</v>
      </c>
      <c r="AT116" s="854">
        <f>IF(AL116="","",MIN(AL116:AL121))</f>
        <v>2.7993599999999997E-2</v>
      </c>
      <c r="AU116" s="851" t="str">
        <f>IFERROR(IF(AT116="","",IF(AT116&lt;=0.2,"Muy Baja",IF(AT116&lt;=0.4,"Baja",IF(AT116&lt;=0.6,"Media",IF(AT116&lt;=0.8,"Alta","Muy Alta"))))),"")</f>
        <v>Muy Baja</v>
      </c>
      <c r="AV116" s="854">
        <f>Y116</f>
        <v>0.6</v>
      </c>
      <c r="AW116" s="854">
        <f>IF(AM116="","",MIN(AM116:AM121))</f>
        <v>0.6</v>
      </c>
      <c r="AX116" s="851" t="str">
        <f>IFERROR(IF(AW116="","",IF(AW116&lt;=0.2,"Leve",IF(AW116&lt;=0.4,"Menor",IF(AW116&lt;=0.6,"Moderado",IF(AW116&lt;=0.8,"Mayor","Catastrófico"))))),"")</f>
        <v>Moderado</v>
      </c>
      <c r="AY116" s="851" t="str">
        <f>AA116</f>
        <v>Moderado</v>
      </c>
      <c r="AZ116" s="851" t="str">
        <f>IFERROR(IF(OR(AND(AU116="Muy Baja",AX116="Leve"),AND(AU116="Muy Baja",AX116="Menor"),AND(AU116="Baja",AX116="Leve")),"Bajo",IF(OR(AND(AU116="Muy baja",AX116="Moderado"),AND(AU116="Baja",AX116="Menor"),AND(AU116="Baja",AX116="Moderado"),AND(AU116="Media",AX116="Leve"),AND(AU116="Media",AX116="Menor"),AND(AU116="Media",AX116="Moderado"),AND(AU116="Alta",AX116="Leve"),AND(AU116="Alta",AX116="Menor")),"Moderado",IF(OR(AND(AU116="Muy Baja",AX116="Mayor"),AND(AU116="Baja",AX116="Mayor"),AND(AU116="Media",AX116="Mayor"),AND(AU116="Alta",AX116="Moderado"),AND(AU116="Alta",AX116="Mayor"),AND(AU116="Muy Alta",AX116="Leve"),AND(AU116="Muy Alta",AX116="Menor"),AND(AU116="Muy Alta",AX116="Moderado"),AND(AU116="Muy Alta",AX116="Mayor")),"Alto",IF(OR(AND(AU116="Muy Baja",AX116="Catastrófico"),AND(AU116="Baja",AX116="Catastrófico"),AND(AU116="Media",AX116="Catastrófico"),AND(AU116="Alta",AX116="Catastrófico"),AND(AU116="Muy Alta",AX116="Catastrófico")),"Extremo","")))),"")</f>
        <v>Moderado</v>
      </c>
      <c r="BA116" s="797" t="s">
        <v>223</v>
      </c>
      <c r="BB116" s="643" t="s">
        <v>1508</v>
      </c>
      <c r="BC116" s="643" t="s">
        <v>1509</v>
      </c>
      <c r="BD116" s="104">
        <f t="shared" si="30"/>
        <v>1</v>
      </c>
      <c r="BE116" s="610">
        <v>1</v>
      </c>
      <c r="BF116" s="610"/>
      <c r="BG116" s="610"/>
      <c r="BH116" s="610"/>
      <c r="BI116" s="47" t="s">
        <v>502</v>
      </c>
      <c r="BJ116" s="47" t="s">
        <v>1093</v>
      </c>
      <c r="BK116" s="47" t="s">
        <v>1510</v>
      </c>
      <c r="BL116" s="47" t="s">
        <v>2734</v>
      </c>
      <c r="BM116" s="49">
        <v>1</v>
      </c>
      <c r="BN116" s="49"/>
      <c r="BO116" s="49"/>
      <c r="BP116" s="49"/>
      <c r="BQ116" s="105">
        <f t="shared" si="31"/>
        <v>1</v>
      </c>
      <c r="BR116" s="129">
        <f t="shared" si="25"/>
        <v>1</v>
      </c>
      <c r="BS116" s="818" t="s">
        <v>1473</v>
      </c>
      <c r="BT116" s="947" t="s">
        <v>1097</v>
      </c>
      <c r="BU116" s="867" t="s">
        <v>278</v>
      </c>
      <c r="BV116" s="867" t="s">
        <v>278</v>
      </c>
    </row>
    <row r="117" spans="1:74" ht="96" customHeight="1" x14ac:dyDescent="0.25">
      <c r="A117" s="925"/>
      <c r="B117" s="901"/>
      <c r="C117" s="904"/>
      <c r="D117" s="1060"/>
      <c r="E117" s="831"/>
      <c r="F117" s="834"/>
      <c r="G117" s="804"/>
      <c r="H117" s="837"/>
      <c r="I117" s="798"/>
      <c r="J117" s="840"/>
      <c r="K117" s="837"/>
      <c r="L117" s="804"/>
      <c r="M117" s="846"/>
      <c r="N117" s="804"/>
      <c r="O117" s="804"/>
      <c r="P117" s="868"/>
      <c r="Q117" s="1345"/>
      <c r="R117" s="837"/>
      <c r="S117" s="861"/>
      <c r="T117" s="798"/>
      <c r="U117" s="861"/>
      <c r="V117" s="798"/>
      <c r="W117" s="861"/>
      <c r="X117" s="864"/>
      <c r="Y117" s="861"/>
      <c r="Z117" s="861"/>
      <c r="AA117" s="852"/>
      <c r="AB117" s="152">
        <v>2</v>
      </c>
      <c r="AC117" s="151" t="s">
        <v>2735</v>
      </c>
      <c r="AD117" s="288" t="s">
        <v>274</v>
      </c>
      <c r="AE117" s="151" t="s">
        <v>282</v>
      </c>
      <c r="AF117" s="147" t="str">
        <f t="shared" si="26"/>
        <v>Probabilidad</v>
      </c>
      <c r="AG117" s="153" t="s">
        <v>216</v>
      </c>
      <c r="AH117" s="148">
        <f t="shared" si="27"/>
        <v>0.25</v>
      </c>
      <c r="AI117" s="153" t="s">
        <v>217</v>
      </c>
      <c r="AJ117" s="148">
        <f t="shared" si="28"/>
        <v>0.15</v>
      </c>
      <c r="AK117" s="149">
        <f t="shared" si="29"/>
        <v>0.4</v>
      </c>
      <c r="AL117" s="154">
        <f>IFERROR(IF(AND(AF116="Probabilidad",AF117="Probabilidad"),(AL116-(+AL116*AK117)),IF(AF117="Probabilidad",(S116-(+S116*AK117)),IF(AF117="Impacto",AL116,""))),"")</f>
        <v>0.216</v>
      </c>
      <c r="AM117" s="154">
        <f>IFERROR(IF(AND(AF116="Impacto",AF117="Impacto"),(AM116-(+AM116*AK117)),IF(AF117="Impacto",(Y116-(Y116*AK117)),IF(AF117="Probabilidad",AM116,""))),"")</f>
        <v>0.6</v>
      </c>
      <c r="AN117" s="155" t="s">
        <v>218</v>
      </c>
      <c r="AO117" s="155" t="s">
        <v>296</v>
      </c>
      <c r="AP117" s="155" t="s">
        <v>220</v>
      </c>
      <c r="AQ117" s="155" t="s">
        <v>221</v>
      </c>
      <c r="AR117" s="837"/>
      <c r="AS117" s="855"/>
      <c r="AT117" s="855"/>
      <c r="AU117" s="852"/>
      <c r="AV117" s="855"/>
      <c r="AW117" s="855"/>
      <c r="AX117" s="852"/>
      <c r="AY117" s="852"/>
      <c r="AZ117" s="852"/>
      <c r="BA117" s="798"/>
      <c r="BB117" s="131"/>
      <c r="BC117" s="131"/>
      <c r="BD117" s="175" t="str">
        <f t="shared" si="30"/>
        <v/>
      </c>
      <c r="BE117" s="151"/>
      <c r="BF117" s="151"/>
      <c r="BG117" s="151"/>
      <c r="BH117" s="151"/>
      <c r="BI117" s="131"/>
      <c r="BJ117" s="131"/>
      <c r="BK117" s="131"/>
      <c r="BL117" s="131"/>
      <c r="BM117" s="157"/>
      <c r="BN117" s="157"/>
      <c r="BO117" s="157"/>
      <c r="BP117" s="157"/>
      <c r="BQ117" s="158" t="str">
        <f t="shared" si="31"/>
        <v/>
      </c>
      <c r="BR117" s="159" t="str">
        <f t="shared" si="25"/>
        <v/>
      </c>
      <c r="BS117" s="819"/>
      <c r="BT117" s="948"/>
      <c r="BU117" s="868"/>
      <c r="BV117" s="868"/>
    </row>
    <row r="118" spans="1:74" ht="102.75" customHeight="1" x14ac:dyDescent="0.25">
      <c r="A118" s="925"/>
      <c r="B118" s="901"/>
      <c r="C118" s="904"/>
      <c r="D118" s="1060"/>
      <c r="E118" s="831"/>
      <c r="F118" s="834"/>
      <c r="G118" s="804"/>
      <c r="H118" s="837"/>
      <c r="I118" s="798"/>
      <c r="J118" s="840"/>
      <c r="K118" s="837"/>
      <c r="L118" s="804"/>
      <c r="M118" s="846"/>
      <c r="N118" s="804"/>
      <c r="O118" s="804"/>
      <c r="P118" s="868"/>
      <c r="Q118" s="1345"/>
      <c r="R118" s="837"/>
      <c r="S118" s="861"/>
      <c r="T118" s="798"/>
      <c r="U118" s="861"/>
      <c r="V118" s="798"/>
      <c r="W118" s="861"/>
      <c r="X118" s="864"/>
      <c r="Y118" s="861"/>
      <c r="Z118" s="861"/>
      <c r="AA118" s="852"/>
      <c r="AB118" s="152">
        <v>3</v>
      </c>
      <c r="AC118" s="151" t="s">
        <v>2736</v>
      </c>
      <c r="AD118" s="288" t="s">
        <v>282</v>
      </c>
      <c r="AE118" s="151" t="s">
        <v>2732</v>
      </c>
      <c r="AF118" s="147" t="str">
        <f t="shared" si="26"/>
        <v>Probabilidad</v>
      </c>
      <c r="AG118" s="153" t="s">
        <v>216</v>
      </c>
      <c r="AH118" s="148">
        <f t="shared" si="27"/>
        <v>0.25</v>
      </c>
      <c r="AI118" s="153" t="s">
        <v>217</v>
      </c>
      <c r="AJ118" s="148">
        <f t="shared" si="28"/>
        <v>0.15</v>
      </c>
      <c r="AK118" s="149">
        <f t="shared" si="29"/>
        <v>0.4</v>
      </c>
      <c r="AL118" s="154">
        <f>IFERROR(IF(AND(AF117="Probabilidad",AF118="Probabilidad"),(AL117-(+AL117*AK118)),IF(AND(AF117="Impacto",AF118="Probabilidad"),(AL116-(+AL116*AK118)),IF(AF118="Impacto",AL117,""))),"")</f>
        <v>0.12959999999999999</v>
      </c>
      <c r="AM118" s="154">
        <f>IFERROR(IF(AND(AF117="Impacto",AF118="Impacto"),(AM117-(+AM117*AK118)),IF(AND(AF117="Probabilidad",AF118="Impacto"),(AM116-(+AM116*AK118)),IF(AF118="Probabilidad",AM117,""))),"")</f>
        <v>0.6</v>
      </c>
      <c r="AN118" s="155" t="s">
        <v>218</v>
      </c>
      <c r="AO118" s="155" t="s">
        <v>296</v>
      </c>
      <c r="AP118" s="155" t="s">
        <v>220</v>
      </c>
      <c r="AQ118" s="155" t="s">
        <v>221</v>
      </c>
      <c r="AR118" s="837"/>
      <c r="AS118" s="855"/>
      <c r="AT118" s="855"/>
      <c r="AU118" s="852"/>
      <c r="AV118" s="855"/>
      <c r="AW118" s="855"/>
      <c r="AX118" s="852"/>
      <c r="AY118" s="852"/>
      <c r="AZ118" s="852"/>
      <c r="BA118" s="798"/>
      <c r="BB118" s="131"/>
      <c r="BC118" s="131"/>
      <c r="BD118" s="175" t="str">
        <f t="shared" si="30"/>
        <v/>
      </c>
      <c r="BE118" s="151"/>
      <c r="BF118" s="151"/>
      <c r="BG118" s="151"/>
      <c r="BH118" s="151"/>
      <c r="BI118" s="131"/>
      <c r="BJ118" s="131"/>
      <c r="BK118" s="131"/>
      <c r="BL118" s="131"/>
      <c r="BM118" s="157"/>
      <c r="BN118" s="157"/>
      <c r="BO118" s="157"/>
      <c r="BP118" s="157"/>
      <c r="BQ118" s="158" t="str">
        <f t="shared" si="31"/>
        <v/>
      </c>
      <c r="BR118" s="159" t="str">
        <f t="shared" si="25"/>
        <v/>
      </c>
      <c r="BS118" s="819"/>
      <c r="BT118" s="948"/>
      <c r="BU118" s="868"/>
      <c r="BV118" s="868"/>
    </row>
    <row r="119" spans="1:74" ht="96" customHeight="1" x14ac:dyDescent="0.25">
      <c r="A119" s="925"/>
      <c r="B119" s="901"/>
      <c r="C119" s="904"/>
      <c r="D119" s="1060"/>
      <c r="E119" s="831"/>
      <c r="F119" s="834"/>
      <c r="G119" s="804"/>
      <c r="H119" s="837"/>
      <c r="I119" s="798"/>
      <c r="J119" s="840"/>
      <c r="K119" s="837"/>
      <c r="L119" s="804"/>
      <c r="M119" s="846"/>
      <c r="N119" s="804"/>
      <c r="O119" s="804"/>
      <c r="P119" s="868"/>
      <c r="Q119" s="1345"/>
      <c r="R119" s="837"/>
      <c r="S119" s="861"/>
      <c r="T119" s="798"/>
      <c r="U119" s="861"/>
      <c r="V119" s="798"/>
      <c r="W119" s="861"/>
      <c r="X119" s="864"/>
      <c r="Y119" s="861"/>
      <c r="Z119" s="861"/>
      <c r="AA119" s="852"/>
      <c r="AB119" s="152">
        <v>4</v>
      </c>
      <c r="AC119" s="151" t="s">
        <v>2737</v>
      </c>
      <c r="AD119" s="288" t="s">
        <v>282</v>
      </c>
      <c r="AE119" s="151" t="s">
        <v>2732</v>
      </c>
      <c r="AF119" s="147" t="str">
        <f t="shared" si="26"/>
        <v>Probabilidad</v>
      </c>
      <c r="AG119" s="153" t="s">
        <v>216</v>
      </c>
      <c r="AH119" s="148">
        <f t="shared" si="27"/>
        <v>0.25</v>
      </c>
      <c r="AI119" s="153" t="s">
        <v>217</v>
      </c>
      <c r="AJ119" s="148">
        <f t="shared" si="28"/>
        <v>0.15</v>
      </c>
      <c r="AK119" s="149">
        <f t="shared" si="29"/>
        <v>0.4</v>
      </c>
      <c r="AL119" s="154">
        <f>IFERROR(IF(AND(AF118="Probabilidad",AF119="Probabilidad"),(AL118-(+AL118*AK119)),IF(AND(AF118="Impacto",AF119="Probabilidad"),(AL117-(+AL117*AK119)),IF(AF119="Impacto",AL118,""))),"")</f>
        <v>7.7759999999999996E-2</v>
      </c>
      <c r="AM119" s="154">
        <f>IFERROR(IF(AND(AF118="Impacto",AF119="Impacto"),(AM118-(+AM118*AK119)),IF(AND(AF118="Probabilidad",AF119="Impacto"),(AM117-(+AM117*AK119)),IF(AF119="Probabilidad",AM118,""))),"")</f>
        <v>0.6</v>
      </c>
      <c r="AN119" s="155" t="s">
        <v>218</v>
      </c>
      <c r="AO119" s="155" t="s">
        <v>296</v>
      </c>
      <c r="AP119" s="155" t="s">
        <v>220</v>
      </c>
      <c r="AQ119" s="155" t="s">
        <v>221</v>
      </c>
      <c r="AR119" s="837"/>
      <c r="AS119" s="855"/>
      <c r="AT119" s="855"/>
      <c r="AU119" s="852"/>
      <c r="AV119" s="855"/>
      <c r="AW119" s="855"/>
      <c r="AX119" s="852"/>
      <c r="AY119" s="852"/>
      <c r="AZ119" s="852"/>
      <c r="BA119" s="798"/>
      <c r="BB119" s="131"/>
      <c r="BC119" s="131"/>
      <c r="BD119" s="175" t="str">
        <f t="shared" si="30"/>
        <v/>
      </c>
      <c r="BE119" s="151"/>
      <c r="BF119" s="151"/>
      <c r="BG119" s="151"/>
      <c r="BH119" s="151"/>
      <c r="BI119" s="131"/>
      <c r="BJ119" s="131"/>
      <c r="BK119" s="131"/>
      <c r="BL119" s="131"/>
      <c r="BM119" s="157"/>
      <c r="BN119" s="157"/>
      <c r="BO119" s="157"/>
      <c r="BP119" s="157"/>
      <c r="BQ119" s="158" t="str">
        <f t="shared" si="31"/>
        <v/>
      </c>
      <c r="BR119" s="159" t="str">
        <f t="shared" si="25"/>
        <v/>
      </c>
      <c r="BS119" s="819"/>
      <c r="BT119" s="948"/>
      <c r="BU119" s="868"/>
      <c r="BV119" s="868"/>
    </row>
    <row r="120" spans="1:74" ht="96" customHeight="1" x14ac:dyDescent="0.25">
      <c r="A120" s="925"/>
      <c r="B120" s="901"/>
      <c r="C120" s="904"/>
      <c r="D120" s="1060"/>
      <c r="E120" s="831"/>
      <c r="F120" s="834"/>
      <c r="G120" s="804"/>
      <c r="H120" s="837"/>
      <c r="I120" s="798"/>
      <c r="J120" s="840"/>
      <c r="K120" s="837"/>
      <c r="L120" s="804"/>
      <c r="M120" s="846"/>
      <c r="N120" s="804"/>
      <c r="O120" s="804"/>
      <c r="P120" s="868"/>
      <c r="Q120" s="1345"/>
      <c r="R120" s="837"/>
      <c r="S120" s="861"/>
      <c r="T120" s="798"/>
      <c r="U120" s="861"/>
      <c r="V120" s="798"/>
      <c r="W120" s="861"/>
      <c r="X120" s="864"/>
      <c r="Y120" s="861"/>
      <c r="Z120" s="861"/>
      <c r="AA120" s="852"/>
      <c r="AB120" s="152">
        <v>5</v>
      </c>
      <c r="AC120" s="151" t="s">
        <v>2738</v>
      </c>
      <c r="AD120" s="288" t="s">
        <v>282</v>
      </c>
      <c r="AE120" s="151" t="s">
        <v>2732</v>
      </c>
      <c r="AF120" s="147" t="str">
        <f t="shared" si="26"/>
        <v>Probabilidad</v>
      </c>
      <c r="AG120" s="153" t="s">
        <v>216</v>
      </c>
      <c r="AH120" s="148">
        <f t="shared" si="27"/>
        <v>0.25</v>
      </c>
      <c r="AI120" s="153" t="s">
        <v>217</v>
      </c>
      <c r="AJ120" s="148">
        <f t="shared" si="28"/>
        <v>0.15</v>
      </c>
      <c r="AK120" s="149">
        <f t="shared" si="29"/>
        <v>0.4</v>
      </c>
      <c r="AL120" s="154">
        <f>IFERROR(IF(AND(AF119="Probabilidad",AF120="Probabilidad"),(AL119-(+AL119*AK120)),IF(AND(AF119="Impacto",AF120="Probabilidad"),(AL118-(+AL118*AK120)),IF(AF120="Impacto",AL119,""))),"")</f>
        <v>4.6655999999999996E-2</v>
      </c>
      <c r="AM120" s="154">
        <f>IFERROR(IF(AND(AF119="Impacto",AF120="Impacto"),(AM119-(+AM119*AK120)),IF(AND(AF119="Probabilidad",AF120="Impacto"),(AM118-(+AM118*AK120)),IF(AF120="Probabilidad",AM119,""))),"")</f>
        <v>0.6</v>
      </c>
      <c r="AN120" s="155" t="s">
        <v>218</v>
      </c>
      <c r="AO120" s="155" t="s">
        <v>296</v>
      </c>
      <c r="AP120" s="155" t="s">
        <v>220</v>
      </c>
      <c r="AQ120" s="155" t="s">
        <v>221</v>
      </c>
      <c r="AR120" s="837"/>
      <c r="AS120" s="855"/>
      <c r="AT120" s="855"/>
      <c r="AU120" s="852"/>
      <c r="AV120" s="855"/>
      <c r="AW120" s="855"/>
      <c r="AX120" s="852"/>
      <c r="AY120" s="852"/>
      <c r="AZ120" s="852"/>
      <c r="BA120" s="798"/>
      <c r="BB120" s="131"/>
      <c r="BC120" s="131"/>
      <c r="BD120" s="175" t="str">
        <f t="shared" si="30"/>
        <v/>
      </c>
      <c r="BE120" s="151"/>
      <c r="BF120" s="151"/>
      <c r="BG120" s="151"/>
      <c r="BH120" s="151"/>
      <c r="BI120" s="131"/>
      <c r="BJ120" s="131"/>
      <c r="BK120" s="131"/>
      <c r="BL120" s="131"/>
      <c r="BM120" s="157"/>
      <c r="BN120" s="157"/>
      <c r="BO120" s="157"/>
      <c r="BP120" s="157"/>
      <c r="BQ120" s="158" t="str">
        <f t="shared" si="31"/>
        <v/>
      </c>
      <c r="BR120" s="159" t="str">
        <f t="shared" ref="BR120:BR145" si="32">IF(ISERROR(BQ120/BD120),"",(BQ120/BD120))</f>
        <v/>
      </c>
      <c r="BS120" s="819"/>
      <c r="BT120" s="948"/>
      <c r="BU120" s="868"/>
      <c r="BV120" s="868"/>
    </row>
    <row r="121" spans="1:74" ht="146.25" customHeight="1" x14ac:dyDescent="0.25">
      <c r="A121" s="925"/>
      <c r="B121" s="901"/>
      <c r="C121" s="904"/>
      <c r="D121" s="1061"/>
      <c r="E121" s="832"/>
      <c r="F121" s="835"/>
      <c r="G121" s="805"/>
      <c r="H121" s="838"/>
      <c r="I121" s="799"/>
      <c r="J121" s="841"/>
      <c r="K121" s="838"/>
      <c r="L121" s="805"/>
      <c r="M121" s="847"/>
      <c r="N121" s="805"/>
      <c r="O121" s="805"/>
      <c r="P121" s="869"/>
      <c r="Q121" s="1346"/>
      <c r="R121" s="838"/>
      <c r="S121" s="862"/>
      <c r="T121" s="799"/>
      <c r="U121" s="862"/>
      <c r="V121" s="799"/>
      <c r="W121" s="862"/>
      <c r="X121" s="865"/>
      <c r="Y121" s="862"/>
      <c r="Z121" s="862"/>
      <c r="AA121" s="853"/>
      <c r="AB121" s="164">
        <v>6</v>
      </c>
      <c r="AC121" s="162" t="s">
        <v>1518</v>
      </c>
      <c r="AD121" s="546" t="s">
        <v>282</v>
      </c>
      <c r="AE121" s="162" t="s">
        <v>2732</v>
      </c>
      <c r="AF121" s="641" t="str">
        <f t="shared" si="26"/>
        <v>Probabilidad</v>
      </c>
      <c r="AG121" s="661" t="s">
        <v>216</v>
      </c>
      <c r="AH121" s="547">
        <f t="shared" si="27"/>
        <v>0.25</v>
      </c>
      <c r="AI121" s="661" t="s">
        <v>217</v>
      </c>
      <c r="AJ121" s="547">
        <f t="shared" si="28"/>
        <v>0.15</v>
      </c>
      <c r="AK121" s="548">
        <f t="shared" si="29"/>
        <v>0.4</v>
      </c>
      <c r="AL121" s="662">
        <f>IFERROR(IF(AND(AF120="Probabilidad",AF121="Probabilidad"),(AL120-(+AL120*AK121)),IF(AND(AF120="Impacto",AF121="Probabilidad"),(AL119-(+AL119*AK121)),IF(AF121="Impacto",AL120,""))),"")</f>
        <v>2.7993599999999997E-2</v>
      </c>
      <c r="AM121" s="662">
        <f>IFERROR(IF(AND(AF120="Impacto",AF121="Impacto"),(AM120-(+AM120*AK121)),IF(AND(AF120="Probabilidad",AF121="Impacto"),(AM119-(+AM119*AK121)),IF(AF121="Probabilidad",AM120,""))),"")</f>
        <v>0.6</v>
      </c>
      <c r="AN121" s="223" t="s">
        <v>218</v>
      </c>
      <c r="AO121" s="223" t="s">
        <v>296</v>
      </c>
      <c r="AP121" s="223" t="s">
        <v>243</v>
      </c>
      <c r="AQ121" s="223" t="s">
        <v>221</v>
      </c>
      <c r="AR121" s="838"/>
      <c r="AS121" s="856"/>
      <c r="AT121" s="856"/>
      <c r="AU121" s="853"/>
      <c r="AV121" s="856"/>
      <c r="AW121" s="856"/>
      <c r="AX121" s="853"/>
      <c r="AY121" s="853"/>
      <c r="AZ121" s="853"/>
      <c r="BA121" s="799"/>
      <c r="BB121" s="169"/>
      <c r="BC121" s="169"/>
      <c r="BD121" s="178" t="str">
        <f t="shared" si="30"/>
        <v/>
      </c>
      <c r="BE121" s="162"/>
      <c r="BF121" s="162"/>
      <c r="BG121" s="162"/>
      <c r="BH121" s="162"/>
      <c r="BI121" s="169"/>
      <c r="BJ121" s="169"/>
      <c r="BK121" s="169"/>
      <c r="BL121" s="169"/>
      <c r="BM121" s="170"/>
      <c r="BN121" s="170"/>
      <c r="BO121" s="170"/>
      <c r="BP121" s="170"/>
      <c r="BQ121" s="171" t="str">
        <f t="shared" si="31"/>
        <v/>
      </c>
      <c r="BR121" s="172" t="str">
        <f t="shared" si="32"/>
        <v/>
      </c>
      <c r="BS121" s="820"/>
      <c r="BT121" s="949"/>
      <c r="BU121" s="869"/>
      <c r="BV121" s="869"/>
    </row>
    <row r="122" spans="1:74" ht="128.25" x14ac:dyDescent="0.25">
      <c r="A122" s="925"/>
      <c r="B122" s="901"/>
      <c r="C122" s="904"/>
      <c r="D122" s="1531" t="s">
        <v>2524</v>
      </c>
      <c r="E122" s="830" t="s">
        <v>1083</v>
      </c>
      <c r="F122" s="833">
        <v>4</v>
      </c>
      <c r="G122" s="803" t="s">
        <v>2739</v>
      </c>
      <c r="H122" s="836"/>
      <c r="I122" s="797"/>
      <c r="J122" s="839" t="s">
        <v>2740</v>
      </c>
      <c r="K122" s="836" t="s">
        <v>324</v>
      </c>
      <c r="L122" s="867" t="s">
        <v>325</v>
      </c>
      <c r="M122" s="845" t="s">
        <v>2741</v>
      </c>
      <c r="N122" s="803"/>
      <c r="O122" s="803"/>
      <c r="P122" s="867"/>
      <c r="Q122" s="1532"/>
      <c r="R122" s="836" t="s">
        <v>212</v>
      </c>
      <c r="S122" s="860">
        <f>IF(R122="Muy Alta",100%,IF(R122="Alta",80%,IF(R122="Media",60%,IF(R122="Baja",40%,IF(R122="Muy Baja",20%,"")))))</f>
        <v>0.6</v>
      </c>
      <c r="T122" s="797" t="s">
        <v>213</v>
      </c>
      <c r="U122" s="860">
        <f>IF(T122="Catastrófico",100%,IF(T122="Mayor",80%,IF(T122="Moderado",60%,IF(T122="Menor",40%,IF(T122="Leve",20%,"")))))</f>
        <v>0.6</v>
      </c>
      <c r="V122" s="797" t="s">
        <v>253</v>
      </c>
      <c r="W122" s="860">
        <f>IF(V122="Catastrófico",100%,IF(V122="Mayor",80%,IF(V122="Moderado",60%,IF(V122="Menor",40%,IF(V122="Leve",20%,"")))))</f>
        <v>0.4</v>
      </c>
      <c r="X122" s="863" t="str">
        <f>IF(Y122=100%,"Catastrófico",IF(Y122=80%,"Mayor",IF(Y122=60%,"Moderado",IF(Y122=40%,"Menor",IF(Y122=20%,"Leve","")))))</f>
        <v>Moderado</v>
      </c>
      <c r="Y122" s="860">
        <f>IF(AND(U122="",W122=""),"",MAX(U122,W122))</f>
        <v>0.6</v>
      </c>
      <c r="Z122" s="860" t="str">
        <f>CONCATENATE(R122,X122)</f>
        <v>MediaModerado</v>
      </c>
      <c r="AA122" s="851" t="str">
        <f>IF(Z122="Muy AltaLeve","Alto",IF(Z122="Muy AltaMenor","Alto",IF(Z122="Muy AltaModerado","Alto",IF(Z122="Muy AltaMayor","Alto",IF(Z122="Muy AltaCatastrófico","Extremo",IF(Z122="AltaLeve","Moderado",IF(Z122="AltaMenor","Moderado",IF(Z122="AltaModerado","Alto",IF(Z122="AltaMayor","Alto",IF(Z122="AltaCatastrófico","Extremo",IF(Z122="MediaLeve","Moderado",IF(Z122="MediaMenor","Moderado",IF(Z122="MediaModerado","Moderado",IF(Z122="MediaMayor","Alto",IF(Z122="MediaCatastrófico","Extremo",IF(Z122="BajaLeve","Bajo",IF(Z122="BajaMenor","Moderado",IF(Z122="BajaModerado","Moderado",IF(Z122="BajaMayor","Alto",IF(Z122="BajaCatastrófico","Extremo",IF(Z122="Muy BajaLeve","Bajo",IF(Z122="Muy BajaMenor","Bajo",IF(Z122="Muy BajaModerado","Moderado",IF(Z122="Muy BajaMayor","Alto",IF(Z122="Muy BajaCatastrófico","Extremo","")))))))))))))))))))))))))</f>
        <v>Moderado</v>
      </c>
      <c r="AB122" s="98">
        <v>1</v>
      </c>
      <c r="AC122" s="9" t="s">
        <v>2742</v>
      </c>
      <c r="AD122" s="545" t="s">
        <v>282</v>
      </c>
      <c r="AE122" s="13" t="s">
        <v>2743</v>
      </c>
      <c r="AF122" s="639" t="str">
        <f t="shared" si="26"/>
        <v>Probabilidad</v>
      </c>
      <c r="AG122" s="615" t="s">
        <v>216</v>
      </c>
      <c r="AH122" s="555">
        <f t="shared" si="27"/>
        <v>0.25</v>
      </c>
      <c r="AI122" s="615" t="s">
        <v>217</v>
      </c>
      <c r="AJ122" s="555">
        <f t="shared" si="28"/>
        <v>0.15</v>
      </c>
      <c r="AK122" s="554">
        <f t="shared" si="29"/>
        <v>0.4</v>
      </c>
      <c r="AL122" s="640">
        <f>IFERROR(IF(AF122="Probabilidad",(S122-(+S122*AK122)),IF(AF122="Impacto",S122,"")),"")</f>
        <v>0.36</v>
      </c>
      <c r="AM122" s="640">
        <f>IFERROR(IF(AF122="Impacto",(Y122-(+Y122*AK122)),IF(AF122="Probabilidad",Y122,"")),"")</f>
        <v>0.6</v>
      </c>
      <c r="AN122" s="51" t="s">
        <v>856</v>
      </c>
      <c r="AO122" s="51" t="s">
        <v>296</v>
      </c>
      <c r="AP122" s="51" t="s">
        <v>243</v>
      </c>
      <c r="AQ122" s="51" t="s">
        <v>221</v>
      </c>
      <c r="AR122" s="836" t="s">
        <v>2744</v>
      </c>
      <c r="AS122" s="854">
        <f>S122</f>
        <v>0.6</v>
      </c>
      <c r="AT122" s="854">
        <f>IF(AL122="","",MIN(AL122:AL127))</f>
        <v>3.8879999999999998E-2</v>
      </c>
      <c r="AU122" s="851" t="str">
        <f>IFERROR(IF(AT122="","",IF(AT122&lt;=0.2,"Muy Baja",IF(AT122&lt;=0.4,"Baja",IF(AT122&lt;=0.6,"Media",IF(AT122&lt;=0.8,"Alta","Muy Alta"))))),"")</f>
        <v>Muy Baja</v>
      </c>
      <c r="AV122" s="854">
        <f>Y122</f>
        <v>0.6</v>
      </c>
      <c r="AW122" s="854">
        <f>IF(AM122="","",MIN(AM122:AM127))</f>
        <v>0.6</v>
      </c>
      <c r="AX122" s="851" t="str">
        <f>IFERROR(IF(AW122="","",IF(AW122&lt;=0.2,"Leve",IF(AW122&lt;=0.4,"Menor",IF(AW122&lt;=0.6,"Moderado",IF(AW122&lt;=0.8,"Mayor","Catastrófico"))))),"")</f>
        <v>Moderado</v>
      </c>
      <c r="AY122" s="851" t="str">
        <f>AA122</f>
        <v>Moderado</v>
      </c>
      <c r="AZ122" s="851" t="str">
        <f>IFERROR(IF(OR(AND(AU122="Muy Baja",AX122="Leve"),AND(AU122="Muy Baja",AX122="Menor"),AND(AU122="Baja",AX122="Leve")),"Bajo",IF(OR(AND(AU122="Muy baja",AX122="Moderado"),AND(AU122="Baja",AX122="Menor"),AND(AU122="Baja",AX122="Moderado"),AND(AU122="Media",AX122="Leve"),AND(AU122="Media",AX122="Menor"),AND(AU122="Media",AX122="Moderado"),AND(AU122="Alta",AX122="Leve"),AND(AU122="Alta",AX122="Menor")),"Moderado",IF(OR(AND(AU122="Muy Baja",AX122="Mayor"),AND(AU122="Baja",AX122="Mayor"),AND(AU122="Media",AX122="Mayor"),AND(AU122="Alta",AX122="Moderado"),AND(AU122="Alta",AX122="Mayor"),AND(AU122="Muy Alta",AX122="Leve"),AND(AU122="Muy Alta",AX122="Menor"),AND(AU122="Muy Alta",AX122="Moderado"),AND(AU122="Muy Alta",AX122="Mayor")),"Alto",IF(OR(AND(AU122="Muy Baja",AX122="Catastrófico"),AND(AU122="Baja",AX122="Catastrófico"),AND(AU122="Media",AX122="Catastrófico"),AND(AU122="Alta",AX122="Catastrófico"),AND(AU122="Muy Alta",AX122="Catastrófico")),"Extremo","")))),"")</f>
        <v>Moderado</v>
      </c>
      <c r="BA122" s="797" t="s">
        <v>223</v>
      </c>
      <c r="BB122" s="669" t="s">
        <v>2745</v>
      </c>
      <c r="BC122" s="218" t="s">
        <v>2746</v>
      </c>
      <c r="BD122" s="104">
        <f t="shared" si="30"/>
        <v>1</v>
      </c>
      <c r="BE122" s="9"/>
      <c r="BF122" s="9"/>
      <c r="BG122" s="9"/>
      <c r="BH122" s="9">
        <v>1</v>
      </c>
      <c r="BI122" s="312" t="s">
        <v>502</v>
      </c>
      <c r="BJ122" s="312" t="s">
        <v>1093</v>
      </c>
      <c r="BK122" s="47" t="s">
        <v>2747</v>
      </c>
      <c r="BL122" s="47"/>
      <c r="BM122" s="49"/>
      <c r="BN122" s="49"/>
      <c r="BO122" s="49"/>
      <c r="BP122" s="49"/>
      <c r="BQ122" s="105" t="str">
        <f t="shared" si="31"/>
        <v/>
      </c>
      <c r="BR122" s="129" t="str">
        <f t="shared" si="32"/>
        <v/>
      </c>
      <c r="BS122" s="818" t="s">
        <v>1473</v>
      </c>
      <c r="BT122" s="947" t="s">
        <v>1097</v>
      </c>
      <c r="BU122" s="867" t="s">
        <v>278</v>
      </c>
      <c r="BV122" s="867" t="s">
        <v>278</v>
      </c>
    </row>
    <row r="123" spans="1:74" ht="210" x14ac:dyDescent="0.25">
      <c r="A123" s="925"/>
      <c r="B123" s="901"/>
      <c r="C123" s="904"/>
      <c r="D123" s="1060"/>
      <c r="E123" s="831"/>
      <c r="F123" s="834"/>
      <c r="G123" s="804"/>
      <c r="H123" s="837"/>
      <c r="I123" s="798"/>
      <c r="J123" s="840"/>
      <c r="K123" s="837"/>
      <c r="L123" s="868"/>
      <c r="M123" s="846"/>
      <c r="N123" s="804"/>
      <c r="O123" s="804"/>
      <c r="P123" s="868"/>
      <c r="Q123" s="1533"/>
      <c r="R123" s="837"/>
      <c r="S123" s="861"/>
      <c r="T123" s="798"/>
      <c r="U123" s="861"/>
      <c r="V123" s="798"/>
      <c r="W123" s="861"/>
      <c r="X123" s="864"/>
      <c r="Y123" s="861"/>
      <c r="Z123" s="861"/>
      <c r="AA123" s="852"/>
      <c r="AB123" s="152">
        <v>2</v>
      </c>
      <c r="AC123" s="151" t="s">
        <v>2748</v>
      </c>
      <c r="AD123" s="288" t="s">
        <v>282</v>
      </c>
      <c r="AE123" s="151" t="s">
        <v>2732</v>
      </c>
      <c r="AF123" s="147" t="str">
        <f t="shared" si="26"/>
        <v>Probabilidad</v>
      </c>
      <c r="AG123" s="153" t="s">
        <v>216</v>
      </c>
      <c r="AH123" s="148">
        <f t="shared" si="27"/>
        <v>0.25</v>
      </c>
      <c r="AI123" s="153" t="s">
        <v>217</v>
      </c>
      <c r="AJ123" s="148">
        <f t="shared" si="28"/>
        <v>0.15</v>
      </c>
      <c r="AK123" s="149">
        <f t="shared" si="29"/>
        <v>0.4</v>
      </c>
      <c r="AL123" s="154">
        <f>IFERROR(IF(AND(AF122="Probabilidad",AF123="Probabilidad"),(AL122-(+AL122*AK123)),IF(AF123="Probabilidad",(S122-(+S122*AK123)),IF(AF123="Impacto",AL122,""))),"")</f>
        <v>0.216</v>
      </c>
      <c r="AM123" s="154">
        <f>IFERROR(IF(AND(AF122="Impacto",AF123="Impacto"),(AM122-(+AM122*AK123)),IF(AF123="Impacto",(Y122-(Y122*AK123)),IF(AF123="Probabilidad",AM122,""))),"")</f>
        <v>0.6</v>
      </c>
      <c r="AN123" s="155" t="s">
        <v>856</v>
      </c>
      <c r="AO123" s="155" t="s">
        <v>296</v>
      </c>
      <c r="AP123" s="155" t="s">
        <v>243</v>
      </c>
      <c r="AQ123" s="155" t="s">
        <v>221</v>
      </c>
      <c r="AR123" s="837"/>
      <c r="AS123" s="855"/>
      <c r="AT123" s="855"/>
      <c r="AU123" s="852"/>
      <c r="AV123" s="855"/>
      <c r="AW123" s="855"/>
      <c r="AX123" s="852"/>
      <c r="AY123" s="852"/>
      <c r="AZ123" s="852"/>
      <c r="BA123" s="798"/>
      <c r="BB123" s="131" t="s">
        <v>2749</v>
      </c>
      <c r="BC123" s="131" t="s">
        <v>2750</v>
      </c>
      <c r="BD123" s="175">
        <f t="shared" si="30"/>
        <v>1</v>
      </c>
      <c r="BE123" s="151">
        <v>1</v>
      </c>
      <c r="BF123" s="151"/>
      <c r="BG123" s="151"/>
      <c r="BH123" s="151"/>
      <c r="BI123" s="131" t="s">
        <v>502</v>
      </c>
      <c r="BJ123" s="131" t="s">
        <v>1093</v>
      </c>
      <c r="BK123" s="131" t="s">
        <v>2751</v>
      </c>
      <c r="BL123" s="131" t="s">
        <v>2752</v>
      </c>
      <c r="BM123" s="157">
        <v>1</v>
      </c>
      <c r="BN123" s="157"/>
      <c r="BO123" s="157"/>
      <c r="BP123" s="157"/>
      <c r="BQ123" s="158">
        <f t="shared" si="31"/>
        <v>1</v>
      </c>
      <c r="BR123" s="159">
        <f t="shared" si="32"/>
        <v>1</v>
      </c>
      <c r="BS123" s="819"/>
      <c r="BT123" s="948"/>
      <c r="BU123" s="868"/>
      <c r="BV123" s="868"/>
    </row>
    <row r="124" spans="1:74" ht="126.75" customHeight="1" x14ac:dyDescent="0.25">
      <c r="A124" s="925"/>
      <c r="B124" s="901"/>
      <c r="C124" s="904"/>
      <c r="D124" s="1060"/>
      <c r="E124" s="831"/>
      <c r="F124" s="834"/>
      <c r="G124" s="804"/>
      <c r="H124" s="837"/>
      <c r="I124" s="798"/>
      <c r="J124" s="840"/>
      <c r="K124" s="837"/>
      <c r="L124" s="868"/>
      <c r="M124" s="846"/>
      <c r="N124" s="804"/>
      <c r="O124" s="804"/>
      <c r="P124" s="868"/>
      <c r="Q124" s="1533"/>
      <c r="R124" s="837"/>
      <c r="S124" s="861"/>
      <c r="T124" s="798"/>
      <c r="U124" s="861"/>
      <c r="V124" s="798"/>
      <c r="W124" s="861"/>
      <c r="X124" s="864"/>
      <c r="Y124" s="861"/>
      <c r="Z124" s="861"/>
      <c r="AA124" s="852"/>
      <c r="AB124" s="152">
        <v>3</v>
      </c>
      <c r="AC124" s="151" t="s">
        <v>2753</v>
      </c>
      <c r="AD124" s="288" t="s">
        <v>282</v>
      </c>
      <c r="AE124" s="151" t="s">
        <v>2732</v>
      </c>
      <c r="AF124" s="147" t="str">
        <f t="shared" si="26"/>
        <v>Probabilidad</v>
      </c>
      <c r="AG124" s="153" t="s">
        <v>216</v>
      </c>
      <c r="AH124" s="148">
        <f t="shared" si="27"/>
        <v>0.25</v>
      </c>
      <c r="AI124" s="153" t="s">
        <v>217</v>
      </c>
      <c r="AJ124" s="148">
        <f t="shared" si="28"/>
        <v>0.15</v>
      </c>
      <c r="AK124" s="149">
        <f t="shared" si="29"/>
        <v>0.4</v>
      </c>
      <c r="AL124" s="154">
        <f>IFERROR(IF(AND(AF123="Probabilidad",AF124="Probabilidad"),(AL123-(+AL123*AK124)),IF(AND(AF123="Impacto",AF124="Probabilidad"),(AL122-(+AL122*AK124)),IF(AF124="Impacto",AL123,""))),"")</f>
        <v>0.12959999999999999</v>
      </c>
      <c r="AM124" s="154">
        <f>IFERROR(IF(AND(AF123="Impacto",AF124="Impacto"),(AM123-(+AM123*AK124)),IF(AND(AF123="Probabilidad",AF124="Impacto"),(AM122-(+AM122*AK124)),IF(AF124="Probabilidad",AM123,""))),"")</f>
        <v>0.6</v>
      </c>
      <c r="AN124" s="155" t="s">
        <v>856</v>
      </c>
      <c r="AO124" s="155" t="s">
        <v>296</v>
      </c>
      <c r="AP124" s="155" t="s">
        <v>243</v>
      </c>
      <c r="AQ124" s="155" t="s">
        <v>221</v>
      </c>
      <c r="AR124" s="837"/>
      <c r="AS124" s="855"/>
      <c r="AT124" s="855"/>
      <c r="AU124" s="852"/>
      <c r="AV124" s="855"/>
      <c r="AW124" s="855"/>
      <c r="AX124" s="852"/>
      <c r="AY124" s="852"/>
      <c r="AZ124" s="852"/>
      <c r="BA124" s="798"/>
      <c r="BB124" s="131"/>
      <c r="BC124" s="131"/>
      <c r="BD124" s="175" t="str">
        <f t="shared" si="30"/>
        <v/>
      </c>
      <c r="BE124" s="151"/>
      <c r="BF124" s="151"/>
      <c r="BG124" s="151"/>
      <c r="BH124" s="151"/>
      <c r="BI124" s="131"/>
      <c r="BJ124" s="131"/>
      <c r="BK124" s="131"/>
      <c r="BL124" s="131"/>
      <c r="BM124" s="157"/>
      <c r="BN124" s="157"/>
      <c r="BO124" s="157"/>
      <c r="BP124" s="157"/>
      <c r="BQ124" s="158" t="str">
        <f t="shared" si="31"/>
        <v/>
      </c>
      <c r="BR124" s="159" t="str">
        <f t="shared" si="32"/>
        <v/>
      </c>
      <c r="BS124" s="819"/>
      <c r="BT124" s="948"/>
      <c r="BU124" s="868"/>
      <c r="BV124" s="868"/>
    </row>
    <row r="125" spans="1:74" ht="126.75" customHeight="1" x14ac:dyDescent="0.25">
      <c r="A125" s="925"/>
      <c r="B125" s="901"/>
      <c r="C125" s="904"/>
      <c r="D125" s="1060"/>
      <c r="E125" s="831"/>
      <c r="F125" s="834"/>
      <c r="G125" s="804"/>
      <c r="H125" s="837"/>
      <c r="I125" s="798"/>
      <c r="J125" s="840"/>
      <c r="K125" s="837"/>
      <c r="L125" s="868"/>
      <c r="M125" s="846"/>
      <c r="N125" s="804"/>
      <c r="O125" s="804"/>
      <c r="P125" s="868"/>
      <c r="Q125" s="1533"/>
      <c r="R125" s="837"/>
      <c r="S125" s="861"/>
      <c r="T125" s="798"/>
      <c r="U125" s="861"/>
      <c r="V125" s="798"/>
      <c r="W125" s="861"/>
      <c r="X125" s="864"/>
      <c r="Y125" s="861"/>
      <c r="Z125" s="861"/>
      <c r="AA125" s="852"/>
      <c r="AB125" s="152">
        <v>4</v>
      </c>
      <c r="AC125" s="151" t="s">
        <v>2754</v>
      </c>
      <c r="AD125" s="288" t="s">
        <v>282</v>
      </c>
      <c r="AE125" s="151" t="s">
        <v>2732</v>
      </c>
      <c r="AF125" s="147" t="str">
        <f t="shared" si="26"/>
        <v>Probabilidad</v>
      </c>
      <c r="AG125" s="153" t="s">
        <v>216</v>
      </c>
      <c r="AH125" s="148">
        <f t="shared" si="27"/>
        <v>0.25</v>
      </c>
      <c r="AI125" s="153" t="s">
        <v>217</v>
      </c>
      <c r="AJ125" s="148">
        <f t="shared" si="28"/>
        <v>0.15</v>
      </c>
      <c r="AK125" s="149">
        <f t="shared" si="29"/>
        <v>0.4</v>
      </c>
      <c r="AL125" s="154">
        <f>IFERROR(IF(AND(AF124="Probabilidad",AF125="Probabilidad"),(AL124-(+AL124*AK125)),IF(AND(AF124="Impacto",AF125="Probabilidad"),(AL123-(+AL123*AK125)),IF(AF125="Impacto",AL124,""))),"")</f>
        <v>7.7759999999999996E-2</v>
      </c>
      <c r="AM125" s="174">
        <f>IFERROR(IF(AND(AF124="Impacto",AF125="Impacto"),(AM124-(+AM124*AK125)),IF(AND(AF124="Probabilidad",AF125="Impacto"),(AM123-(+AM123*AK125)),IF(AF125="Probabilidad",AM124,""))),"")</f>
        <v>0.6</v>
      </c>
      <c r="AN125" s="155" t="s">
        <v>856</v>
      </c>
      <c r="AO125" s="155" t="s">
        <v>296</v>
      </c>
      <c r="AP125" s="155" t="s">
        <v>243</v>
      </c>
      <c r="AQ125" s="155" t="s">
        <v>221</v>
      </c>
      <c r="AR125" s="837"/>
      <c r="AS125" s="855"/>
      <c r="AT125" s="855"/>
      <c r="AU125" s="852"/>
      <c r="AV125" s="855"/>
      <c r="AW125" s="855"/>
      <c r="AX125" s="852"/>
      <c r="AY125" s="852"/>
      <c r="AZ125" s="852"/>
      <c r="BA125" s="798"/>
      <c r="BB125" s="131"/>
      <c r="BC125" s="131"/>
      <c r="BD125" s="175" t="str">
        <f t="shared" si="30"/>
        <v/>
      </c>
      <c r="BE125" s="151"/>
      <c r="BF125" s="151"/>
      <c r="BG125" s="151"/>
      <c r="BH125" s="151"/>
      <c r="BI125" s="131"/>
      <c r="BJ125" s="131"/>
      <c r="BK125" s="131"/>
      <c r="BL125" s="131"/>
      <c r="BM125" s="157"/>
      <c r="BN125" s="157"/>
      <c r="BO125" s="157"/>
      <c r="BP125" s="157"/>
      <c r="BQ125" s="158" t="str">
        <f t="shared" si="31"/>
        <v/>
      </c>
      <c r="BR125" s="159" t="str">
        <f t="shared" si="32"/>
        <v/>
      </c>
      <c r="BS125" s="819"/>
      <c r="BT125" s="948"/>
      <c r="BU125" s="868"/>
      <c r="BV125" s="868"/>
    </row>
    <row r="126" spans="1:74" ht="126.75" customHeight="1" x14ac:dyDescent="0.25">
      <c r="A126" s="925"/>
      <c r="B126" s="901"/>
      <c r="C126" s="904"/>
      <c r="D126" s="1060"/>
      <c r="E126" s="831"/>
      <c r="F126" s="834"/>
      <c r="G126" s="804"/>
      <c r="H126" s="837"/>
      <c r="I126" s="798"/>
      <c r="J126" s="840"/>
      <c r="K126" s="837"/>
      <c r="L126" s="868"/>
      <c r="M126" s="846"/>
      <c r="N126" s="804"/>
      <c r="O126" s="804"/>
      <c r="P126" s="868"/>
      <c r="Q126" s="1533"/>
      <c r="R126" s="837"/>
      <c r="S126" s="861"/>
      <c r="T126" s="798"/>
      <c r="U126" s="861"/>
      <c r="V126" s="798"/>
      <c r="W126" s="861"/>
      <c r="X126" s="864"/>
      <c r="Y126" s="861"/>
      <c r="Z126" s="861"/>
      <c r="AA126" s="852"/>
      <c r="AB126" s="152">
        <v>5</v>
      </c>
      <c r="AC126" s="151" t="s">
        <v>2755</v>
      </c>
      <c r="AD126" s="288" t="s">
        <v>371</v>
      </c>
      <c r="AE126" s="29" t="s">
        <v>2732</v>
      </c>
      <c r="AF126" s="234" t="str">
        <f t="shared" si="26"/>
        <v>Probabilidad</v>
      </c>
      <c r="AG126" s="235" t="s">
        <v>216</v>
      </c>
      <c r="AH126" s="231">
        <f t="shared" si="27"/>
        <v>0.25</v>
      </c>
      <c r="AI126" s="235" t="s">
        <v>814</v>
      </c>
      <c r="AJ126" s="231">
        <f t="shared" si="28"/>
        <v>0.25</v>
      </c>
      <c r="AK126" s="236">
        <f t="shared" si="29"/>
        <v>0.5</v>
      </c>
      <c r="AL126" s="237">
        <f>IFERROR(IF(AND(AF125="Probabilidad",AF126="Probabilidad"),(AL125-(+AL125*AK126)),IF(AND(AF125="Impacto",AF126="Probabilidad"),(AL124-(+AL124*AK126)),IF(AF126="Impacto",AL125,""))),"")</f>
        <v>3.8879999999999998E-2</v>
      </c>
      <c r="AM126" s="237">
        <f>IFERROR(IF(AND(AF125="Impacto",AF126="Impacto"),(AM125-(+AM125*AK126)),IF(AND(AF125="Probabilidad",AF126="Impacto"),(AM124-(+AM124*AK126)),IF(AF126="Probabilidad",AM125,""))),"")</f>
        <v>0.6</v>
      </c>
      <c r="AN126" s="52" t="s">
        <v>856</v>
      </c>
      <c r="AO126" s="127" t="s">
        <v>296</v>
      </c>
      <c r="AP126" s="127" t="s">
        <v>243</v>
      </c>
      <c r="AQ126" s="127" t="s">
        <v>221</v>
      </c>
      <c r="AR126" s="837"/>
      <c r="AS126" s="855"/>
      <c r="AT126" s="855"/>
      <c r="AU126" s="852"/>
      <c r="AV126" s="855"/>
      <c r="AW126" s="855"/>
      <c r="AX126" s="852"/>
      <c r="AY126" s="852"/>
      <c r="AZ126" s="852"/>
      <c r="BA126" s="798"/>
      <c r="BB126" s="131"/>
      <c r="BC126" s="131"/>
      <c r="BD126" s="175" t="str">
        <f t="shared" si="30"/>
        <v/>
      </c>
      <c r="BE126" s="151"/>
      <c r="BF126" s="151"/>
      <c r="BG126" s="151"/>
      <c r="BH126" s="151"/>
      <c r="BI126" s="131"/>
      <c r="BJ126" s="131"/>
      <c r="BK126" s="131"/>
      <c r="BL126" s="131"/>
      <c r="BM126" s="157"/>
      <c r="BN126" s="157"/>
      <c r="BO126" s="157"/>
      <c r="BP126" s="157"/>
      <c r="BQ126" s="158" t="str">
        <f t="shared" si="31"/>
        <v/>
      </c>
      <c r="BR126" s="159" t="str">
        <f t="shared" si="32"/>
        <v/>
      </c>
      <c r="BS126" s="819"/>
      <c r="BT126" s="948"/>
      <c r="BU126" s="868"/>
      <c r="BV126" s="868"/>
    </row>
    <row r="127" spans="1:74" ht="15.75" customHeight="1" x14ac:dyDescent="0.25">
      <c r="A127" s="925"/>
      <c r="B127" s="901"/>
      <c r="C127" s="904"/>
      <c r="D127" s="1061"/>
      <c r="E127" s="832"/>
      <c r="F127" s="835"/>
      <c r="G127" s="805"/>
      <c r="H127" s="838"/>
      <c r="I127" s="799"/>
      <c r="J127" s="841"/>
      <c r="K127" s="838"/>
      <c r="L127" s="869"/>
      <c r="M127" s="847"/>
      <c r="N127" s="805"/>
      <c r="O127" s="805"/>
      <c r="P127" s="869"/>
      <c r="Q127" s="1534"/>
      <c r="R127" s="838"/>
      <c r="S127" s="862"/>
      <c r="T127" s="799"/>
      <c r="U127" s="862"/>
      <c r="V127" s="799"/>
      <c r="W127" s="862"/>
      <c r="X127" s="865"/>
      <c r="Y127" s="862"/>
      <c r="Z127" s="862"/>
      <c r="AA127" s="853"/>
      <c r="AB127" s="164">
        <v>6</v>
      </c>
      <c r="AC127" s="162"/>
      <c r="AD127" s="546"/>
      <c r="AE127" s="162"/>
      <c r="AF127" s="177" t="str">
        <f t="shared" si="26"/>
        <v/>
      </c>
      <c r="AG127" s="165"/>
      <c r="AH127" s="163" t="str">
        <f t="shared" si="27"/>
        <v/>
      </c>
      <c r="AI127" s="165"/>
      <c r="AJ127" s="163" t="str">
        <f t="shared" si="28"/>
        <v/>
      </c>
      <c r="AK127" s="166" t="str">
        <f t="shared" si="29"/>
        <v/>
      </c>
      <c r="AL127" s="222" t="str">
        <f>IFERROR(IF(AND(AF126="Probabilidad",AF127="Probabilidad"),(AL126-(+AL126*AK127)),IF(AND(AF126="Impacto",AF127="Probabilidad"),(AL125-(+AL125*AK127)),IF(AF127="Impacto",AL126,""))),"")</f>
        <v/>
      </c>
      <c r="AM127" s="222" t="str">
        <f>IFERROR(IF(AND(AF126="Impacto",AF127="Impacto"),(AM126-(+AM126*AK127)),IF(AND(AF126="Probabilidad",AF127="Impacto"),(AM125-(+AM125*AK127)),IF(AF127="Probabilidad",AM126,""))),"")</f>
        <v/>
      </c>
      <c r="AN127" s="223"/>
      <c r="AO127" s="223"/>
      <c r="AP127" s="223"/>
      <c r="AQ127" s="223"/>
      <c r="AR127" s="838"/>
      <c r="AS127" s="856"/>
      <c r="AT127" s="856"/>
      <c r="AU127" s="853"/>
      <c r="AV127" s="856"/>
      <c r="AW127" s="856"/>
      <c r="AX127" s="853"/>
      <c r="AY127" s="853"/>
      <c r="AZ127" s="853"/>
      <c r="BA127" s="799"/>
      <c r="BB127" s="169"/>
      <c r="BC127" s="169"/>
      <c r="BD127" s="178" t="str">
        <f t="shared" si="30"/>
        <v/>
      </c>
      <c r="BE127" s="162"/>
      <c r="BF127" s="162"/>
      <c r="BG127" s="162"/>
      <c r="BH127" s="162"/>
      <c r="BI127" s="169"/>
      <c r="BJ127" s="169"/>
      <c r="BK127" s="169"/>
      <c r="BL127" s="169"/>
      <c r="BM127" s="170"/>
      <c r="BN127" s="170"/>
      <c r="BO127" s="170"/>
      <c r="BP127" s="170"/>
      <c r="BQ127" s="171" t="str">
        <f t="shared" si="31"/>
        <v/>
      </c>
      <c r="BR127" s="172" t="str">
        <f t="shared" si="32"/>
        <v/>
      </c>
      <c r="BS127" s="820"/>
      <c r="BT127" s="949"/>
      <c r="BU127" s="869"/>
      <c r="BV127" s="869"/>
    </row>
    <row r="128" spans="1:74" ht="156.75" customHeight="1" x14ac:dyDescent="0.25">
      <c r="A128" s="925"/>
      <c r="B128" s="901"/>
      <c r="C128" s="904"/>
      <c r="D128" s="1531" t="s">
        <v>2524</v>
      </c>
      <c r="E128" s="830" t="s">
        <v>1083</v>
      </c>
      <c r="F128" s="833">
        <v>5</v>
      </c>
      <c r="G128" s="803" t="s">
        <v>1484</v>
      </c>
      <c r="H128" s="836"/>
      <c r="I128" s="797"/>
      <c r="J128" s="839" t="s">
        <v>2756</v>
      </c>
      <c r="K128" s="836" t="s">
        <v>324</v>
      </c>
      <c r="L128" s="803" t="s">
        <v>325</v>
      </c>
      <c r="M128" s="845" t="s">
        <v>2757</v>
      </c>
      <c r="N128" s="803"/>
      <c r="O128" s="803"/>
      <c r="P128" s="867"/>
      <c r="Q128" s="1532"/>
      <c r="R128" s="836" t="s">
        <v>212</v>
      </c>
      <c r="S128" s="860">
        <f>IF(R128="Muy Alta",100%,IF(R128="Alta",80%,IF(R128="Media",60%,IF(R128="Baja",40%,IF(R128="Muy Baja",20%,"")))))</f>
        <v>0.6</v>
      </c>
      <c r="T128" s="797" t="s">
        <v>213</v>
      </c>
      <c r="U128" s="860">
        <f>IF(T128="Catastrófico",100%,IF(T128="Mayor",80%,IF(T128="Moderado",60%,IF(T128="Menor",40%,IF(T128="Leve",20%,"")))))</f>
        <v>0.6</v>
      </c>
      <c r="V128" s="797" t="s">
        <v>253</v>
      </c>
      <c r="W128" s="860">
        <f>IF(V128="Catastrófico",100%,IF(V128="Mayor",80%,IF(V128="Moderado",60%,IF(V128="Menor",40%,IF(V128="Leve",20%,"")))))</f>
        <v>0.4</v>
      </c>
      <c r="X128" s="863" t="str">
        <f>IF(Y128=100%,"Catastrófico",IF(Y128=80%,"Mayor",IF(Y128=60%,"Moderado",IF(Y128=40%,"Menor",IF(Y128=20%,"Leve","")))))</f>
        <v>Moderado</v>
      </c>
      <c r="Y128" s="860">
        <f>IF(AND(U128="",W128=""),"",MAX(U128,W128))</f>
        <v>0.6</v>
      </c>
      <c r="Z128" s="860" t="str">
        <f>CONCATENATE(R128,X128)</f>
        <v>MediaModerado</v>
      </c>
      <c r="AA128" s="851" t="str">
        <f>IF(Z128="Muy AltaLeve","Alto",IF(Z128="Muy AltaMenor","Alto",IF(Z128="Muy AltaModerado","Alto",IF(Z128="Muy AltaMayor","Alto",IF(Z128="Muy AltaCatastrófico","Extremo",IF(Z128="AltaLeve","Moderado",IF(Z128="AltaMenor","Moderado",IF(Z128="AltaModerado","Alto",IF(Z128="AltaMayor","Alto",IF(Z128="AltaCatastrófico","Extremo",IF(Z128="MediaLeve","Moderado",IF(Z128="MediaMenor","Moderado",IF(Z128="MediaModerado","Moderado",IF(Z128="MediaMayor","Alto",IF(Z128="MediaCatastrófico","Extremo",IF(Z128="BajaLeve","Bajo",IF(Z128="BajaMenor","Moderado",IF(Z128="BajaModerado","Moderado",IF(Z128="BajaMayor","Alto",IF(Z128="BajaCatastrófico","Extremo",IF(Z128="Muy BajaLeve","Bajo",IF(Z128="Muy BajaMenor","Bajo",IF(Z128="Muy BajaModerado","Moderado",IF(Z128="Muy BajaMayor","Alto",IF(Z128="Muy BajaCatastrófico","Extremo","")))))))))))))))))))))))))</f>
        <v>Moderado</v>
      </c>
      <c r="AB128" s="98">
        <v>1</v>
      </c>
      <c r="AC128" s="13" t="s">
        <v>2758</v>
      </c>
      <c r="AD128" s="545" t="s">
        <v>274</v>
      </c>
      <c r="AE128" s="13" t="s">
        <v>2743</v>
      </c>
      <c r="AF128" s="639" t="str">
        <f t="shared" si="26"/>
        <v>Probabilidad</v>
      </c>
      <c r="AG128" s="615" t="s">
        <v>216</v>
      </c>
      <c r="AH128" s="555">
        <f t="shared" si="27"/>
        <v>0.25</v>
      </c>
      <c r="AI128" s="615" t="s">
        <v>217</v>
      </c>
      <c r="AJ128" s="555">
        <f t="shared" si="28"/>
        <v>0.15</v>
      </c>
      <c r="AK128" s="554">
        <f t="shared" si="29"/>
        <v>0.4</v>
      </c>
      <c r="AL128" s="640">
        <f>IFERROR(IF(AF128="Probabilidad",(S128-(+S128*AK128)),IF(AF128="Impacto",S128,"")),"")</f>
        <v>0.36</v>
      </c>
      <c r="AM128" s="640">
        <f>IFERROR(IF(AF128="Impacto",(Y128-(+Y128*AK128)),IF(AF128="Probabilidad",Y128,"")),"")</f>
        <v>0.6</v>
      </c>
      <c r="AN128" s="51" t="s">
        <v>218</v>
      </c>
      <c r="AO128" s="51" t="s">
        <v>296</v>
      </c>
      <c r="AP128" s="51" t="s">
        <v>220</v>
      </c>
      <c r="AQ128" s="51" t="s">
        <v>221</v>
      </c>
      <c r="AR128" s="836" t="s">
        <v>2759</v>
      </c>
      <c r="AS128" s="854">
        <f>S128</f>
        <v>0.6</v>
      </c>
      <c r="AT128" s="854">
        <f>IF(AL128="","",MIN(AL128:AL133))</f>
        <v>0.108</v>
      </c>
      <c r="AU128" s="851" t="str">
        <f>IFERROR(IF(AT128="","",IF(AT128&lt;=0.2,"Muy Baja",IF(AT128&lt;=0.4,"Baja",IF(AT128&lt;=0.6,"Media",IF(AT128&lt;=0.8,"Alta","Muy Alta"))))),"")</f>
        <v>Muy Baja</v>
      </c>
      <c r="AV128" s="854">
        <f>Y128</f>
        <v>0.6</v>
      </c>
      <c r="AW128" s="854">
        <f>IF(AM128="","",MIN(AM128:AM133))</f>
        <v>0.6</v>
      </c>
      <c r="AX128" s="851" t="str">
        <f>IFERROR(IF(AW128="","",IF(AW128&lt;=0.2,"Leve",IF(AW128&lt;=0.4,"Menor",IF(AW128&lt;=0.6,"Moderado",IF(AW128&lt;=0.8,"Mayor","Catastrófico"))))),"")</f>
        <v>Moderado</v>
      </c>
      <c r="AY128" s="851" t="str">
        <f>AA128</f>
        <v>Moderado</v>
      </c>
      <c r="AZ128" s="851" t="str">
        <f>IFERROR(IF(OR(AND(AU128="Muy Baja",AX128="Leve"),AND(AU128="Muy Baja",AX128="Menor"),AND(AU128="Baja",AX128="Leve")),"Bajo",IF(OR(AND(AU128="Muy baja",AX128="Moderado"),AND(AU128="Baja",AX128="Menor"),AND(AU128="Baja",AX128="Moderado"),AND(AU128="Media",AX128="Leve"),AND(AU128="Media",AX128="Menor"),AND(AU128="Media",AX128="Moderado"),AND(AU128="Alta",AX128="Leve"),AND(AU128="Alta",AX128="Menor")),"Moderado",IF(OR(AND(AU128="Muy Baja",AX128="Mayor"),AND(AU128="Baja",AX128="Mayor"),AND(AU128="Media",AX128="Mayor"),AND(AU128="Alta",AX128="Moderado"),AND(AU128="Alta",AX128="Mayor"),AND(AU128="Muy Alta",AX128="Leve"),AND(AU128="Muy Alta",AX128="Menor"),AND(AU128="Muy Alta",AX128="Moderado"),AND(AU128="Muy Alta",AX128="Mayor")),"Alto",IF(OR(AND(AU128="Muy Baja",AX128="Catastrófico"),AND(AU128="Baja",AX128="Catastrófico"),AND(AU128="Media",AX128="Catastrófico"),AND(AU128="Alta",AX128="Catastrófico"),AND(AU128="Muy Alta",AX128="Catastrófico")),"Extremo","")))),"")</f>
        <v>Moderado</v>
      </c>
      <c r="BA128" s="797" t="s">
        <v>223</v>
      </c>
      <c r="BB128" s="47" t="s">
        <v>2760</v>
      </c>
      <c r="BC128" s="47" t="s">
        <v>2761</v>
      </c>
      <c r="BD128" s="104">
        <f t="shared" si="30"/>
        <v>1</v>
      </c>
      <c r="BE128" s="9">
        <v>1</v>
      </c>
      <c r="BF128" s="9"/>
      <c r="BG128" s="9"/>
      <c r="BH128" s="9"/>
      <c r="BI128" s="47" t="s">
        <v>502</v>
      </c>
      <c r="BJ128" s="47" t="s">
        <v>1093</v>
      </c>
      <c r="BK128" s="47" t="s">
        <v>2762</v>
      </c>
      <c r="BL128" s="47" t="s">
        <v>2763</v>
      </c>
      <c r="BM128" s="49">
        <v>1</v>
      </c>
      <c r="BN128" s="49"/>
      <c r="BO128" s="49"/>
      <c r="BP128" s="49"/>
      <c r="BQ128" s="105">
        <f t="shared" si="31"/>
        <v>1</v>
      </c>
      <c r="BR128" s="129">
        <f t="shared" si="32"/>
        <v>1</v>
      </c>
      <c r="BS128" s="818" t="s">
        <v>1473</v>
      </c>
      <c r="BT128" s="947" t="s">
        <v>1097</v>
      </c>
      <c r="BU128" s="867" t="s">
        <v>278</v>
      </c>
      <c r="BV128" s="867" t="s">
        <v>278</v>
      </c>
    </row>
    <row r="129" spans="1:74" ht="210" customHeight="1" x14ac:dyDescent="0.25">
      <c r="A129" s="925"/>
      <c r="B129" s="901"/>
      <c r="C129" s="904"/>
      <c r="D129" s="1060"/>
      <c r="E129" s="831"/>
      <c r="F129" s="834"/>
      <c r="G129" s="804"/>
      <c r="H129" s="837"/>
      <c r="I129" s="798"/>
      <c r="J129" s="840"/>
      <c r="K129" s="837"/>
      <c r="L129" s="804"/>
      <c r="M129" s="846"/>
      <c r="N129" s="804"/>
      <c r="O129" s="804"/>
      <c r="P129" s="868"/>
      <c r="Q129" s="1533"/>
      <c r="R129" s="837"/>
      <c r="S129" s="861"/>
      <c r="T129" s="798"/>
      <c r="U129" s="861"/>
      <c r="V129" s="798"/>
      <c r="W129" s="861"/>
      <c r="X129" s="864"/>
      <c r="Y129" s="861"/>
      <c r="Z129" s="861"/>
      <c r="AA129" s="852"/>
      <c r="AB129" s="152">
        <v>2</v>
      </c>
      <c r="AC129" s="151" t="s">
        <v>2764</v>
      </c>
      <c r="AD129" s="288" t="s">
        <v>282</v>
      </c>
      <c r="AE129" s="151" t="s">
        <v>2765</v>
      </c>
      <c r="AF129" s="147" t="str">
        <f t="shared" si="26"/>
        <v>Probabilidad</v>
      </c>
      <c r="AG129" s="153" t="s">
        <v>216</v>
      </c>
      <c r="AH129" s="148">
        <f t="shared" si="27"/>
        <v>0.25</v>
      </c>
      <c r="AI129" s="153" t="s">
        <v>217</v>
      </c>
      <c r="AJ129" s="148">
        <f t="shared" si="28"/>
        <v>0.15</v>
      </c>
      <c r="AK129" s="149">
        <f t="shared" si="29"/>
        <v>0.4</v>
      </c>
      <c r="AL129" s="154">
        <f>IFERROR(IF(AND(AF128="Probabilidad",AF129="Probabilidad"),(AL128-(+AL128*AK129)),IF(AF129="Probabilidad",(S128-(+S128*AK129)),IF(AF129="Impacto",AL128,""))),"")</f>
        <v>0.216</v>
      </c>
      <c r="AM129" s="154">
        <f>IFERROR(IF(AND(AF128="Impacto",AF129="Impacto"),(AM128-(+AM128*AK129)),IF(AF129="Impacto",(Y128-(Y128*AK129)),IF(AF129="Probabilidad",AM128,""))),"")</f>
        <v>0.6</v>
      </c>
      <c r="AN129" s="155" t="s">
        <v>218</v>
      </c>
      <c r="AO129" s="155" t="s">
        <v>296</v>
      </c>
      <c r="AP129" s="155" t="s">
        <v>220</v>
      </c>
      <c r="AQ129" s="155" t="s">
        <v>221</v>
      </c>
      <c r="AR129" s="837"/>
      <c r="AS129" s="855"/>
      <c r="AT129" s="855"/>
      <c r="AU129" s="852"/>
      <c r="AV129" s="855"/>
      <c r="AW129" s="855"/>
      <c r="AX129" s="852"/>
      <c r="AY129" s="852"/>
      <c r="AZ129" s="852"/>
      <c r="BA129" s="798"/>
      <c r="BB129" s="131"/>
      <c r="BC129" s="131"/>
      <c r="BD129" s="175" t="str">
        <f t="shared" si="30"/>
        <v/>
      </c>
      <c r="BE129" s="151"/>
      <c r="BF129" s="151"/>
      <c r="BG129" s="151"/>
      <c r="BH129" s="151"/>
      <c r="BI129" s="131"/>
      <c r="BJ129" s="131"/>
      <c r="BK129" s="131"/>
      <c r="BL129" s="131"/>
      <c r="BM129" s="157"/>
      <c r="BN129" s="157"/>
      <c r="BO129" s="157"/>
      <c r="BP129" s="157"/>
      <c r="BQ129" s="158" t="str">
        <f t="shared" si="31"/>
        <v/>
      </c>
      <c r="BR129" s="159" t="str">
        <f t="shared" si="32"/>
        <v/>
      </c>
      <c r="BS129" s="819"/>
      <c r="BT129" s="948"/>
      <c r="BU129" s="868"/>
      <c r="BV129" s="868"/>
    </row>
    <row r="130" spans="1:74" ht="146.25" customHeight="1" x14ac:dyDescent="0.25">
      <c r="A130" s="925"/>
      <c r="B130" s="901"/>
      <c r="C130" s="904"/>
      <c r="D130" s="1060"/>
      <c r="E130" s="831"/>
      <c r="F130" s="834"/>
      <c r="G130" s="804"/>
      <c r="H130" s="837"/>
      <c r="I130" s="798"/>
      <c r="J130" s="840"/>
      <c r="K130" s="837"/>
      <c r="L130" s="804"/>
      <c r="M130" s="846"/>
      <c r="N130" s="804"/>
      <c r="O130" s="804"/>
      <c r="P130" s="868"/>
      <c r="Q130" s="1533"/>
      <c r="R130" s="837"/>
      <c r="S130" s="861"/>
      <c r="T130" s="798"/>
      <c r="U130" s="861"/>
      <c r="V130" s="798"/>
      <c r="W130" s="861"/>
      <c r="X130" s="864"/>
      <c r="Y130" s="861"/>
      <c r="Z130" s="861"/>
      <c r="AA130" s="852"/>
      <c r="AB130" s="152">
        <v>3</v>
      </c>
      <c r="AC130" s="151" t="s">
        <v>2766</v>
      </c>
      <c r="AD130" s="288" t="s">
        <v>282</v>
      </c>
      <c r="AE130" s="151" t="s">
        <v>2743</v>
      </c>
      <c r="AF130" s="147" t="str">
        <f t="shared" si="26"/>
        <v>Probabilidad</v>
      </c>
      <c r="AG130" s="153" t="s">
        <v>216</v>
      </c>
      <c r="AH130" s="148">
        <f t="shared" si="27"/>
        <v>0.25</v>
      </c>
      <c r="AI130" s="153" t="s">
        <v>814</v>
      </c>
      <c r="AJ130" s="148">
        <f t="shared" si="28"/>
        <v>0.25</v>
      </c>
      <c r="AK130" s="149">
        <f t="shared" si="29"/>
        <v>0.5</v>
      </c>
      <c r="AL130" s="154">
        <f>IFERROR(IF(AND(AF129="Probabilidad",AF130="Probabilidad"),(AL129-(+AL129*AK130)),IF(AND(AF129="Impacto",AF130="Probabilidad"),(AL128-(+AL128*AK130)),IF(AF130="Impacto",AL129,""))),"")</f>
        <v>0.108</v>
      </c>
      <c r="AM130" s="154">
        <f>IFERROR(IF(AND(AF129="Impacto",AF130="Impacto"),(AM129-(+AM129*AK130)),IF(AND(AF129="Probabilidad",AF130="Impacto"),(AM128-(+AM128*AK130)),IF(AF130="Probabilidad",AM129,""))),"")</f>
        <v>0.6</v>
      </c>
      <c r="AN130" s="155" t="s">
        <v>218</v>
      </c>
      <c r="AO130" s="155" t="s">
        <v>296</v>
      </c>
      <c r="AP130" s="155" t="s">
        <v>243</v>
      </c>
      <c r="AQ130" s="155" t="s">
        <v>221</v>
      </c>
      <c r="AR130" s="837"/>
      <c r="AS130" s="855"/>
      <c r="AT130" s="855"/>
      <c r="AU130" s="852"/>
      <c r="AV130" s="855"/>
      <c r="AW130" s="855"/>
      <c r="AX130" s="852"/>
      <c r="AY130" s="852"/>
      <c r="AZ130" s="852"/>
      <c r="BA130" s="798"/>
      <c r="BB130" s="131"/>
      <c r="BC130" s="131"/>
      <c r="BD130" s="175" t="str">
        <f t="shared" si="30"/>
        <v/>
      </c>
      <c r="BE130" s="151"/>
      <c r="BF130" s="151"/>
      <c r="BG130" s="151"/>
      <c r="BH130" s="151"/>
      <c r="BI130" s="131"/>
      <c r="BJ130" s="131"/>
      <c r="BK130" s="131"/>
      <c r="BL130" s="131"/>
      <c r="BM130" s="157"/>
      <c r="BN130" s="157"/>
      <c r="BO130" s="157"/>
      <c r="BP130" s="157"/>
      <c r="BQ130" s="158" t="str">
        <f t="shared" si="31"/>
        <v/>
      </c>
      <c r="BR130" s="159" t="str">
        <f t="shared" si="32"/>
        <v/>
      </c>
      <c r="BS130" s="819"/>
      <c r="BT130" s="948"/>
      <c r="BU130" s="868"/>
      <c r="BV130" s="868"/>
    </row>
    <row r="131" spans="1:74" ht="15.75" customHeight="1" x14ac:dyDescent="0.25">
      <c r="A131" s="925"/>
      <c r="B131" s="901"/>
      <c r="C131" s="904"/>
      <c r="D131" s="1060"/>
      <c r="E131" s="831"/>
      <c r="F131" s="834"/>
      <c r="G131" s="804"/>
      <c r="H131" s="837"/>
      <c r="I131" s="798"/>
      <c r="J131" s="840"/>
      <c r="K131" s="837"/>
      <c r="L131" s="804"/>
      <c r="M131" s="846"/>
      <c r="N131" s="804"/>
      <c r="O131" s="804"/>
      <c r="P131" s="868"/>
      <c r="Q131" s="1533"/>
      <c r="R131" s="837"/>
      <c r="S131" s="861"/>
      <c r="T131" s="798"/>
      <c r="U131" s="861"/>
      <c r="V131" s="798"/>
      <c r="W131" s="861"/>
      <c r="X131" s="864"/>
      <c r="Y131" s="861"/>
      <c r="Z131" s="861"/>
      <c r="AA131" s="852"/>
      <c r="AB131" s="152">
        <v>4</v>
      </c>
      <c r="AC131" s="151"/>
      <c r="AD131" s="288"/>
      <c r="AE131" s="151"/>
      <c r="AF131" s="147" t="str">
        <f t="shared" si="26"/>
        <v/>
      </c>
      <c r="AG131" s="153"/>
      <c r="AH131" s="148" t="str">
        <f t="shared" si="27"/>
        <v/>
      </c>
      <c r="AI131" s="153"/>
      <c r="AJ131" s="148" t="str">
        <f t="shared" si="28"/>
        <v/>
      </c>
      <c r="AK131" s="149" t="str">
        <f t="shared" si="29"/>
        <v/>
      </c>
      <c r="AL131" s="154" t="str">
        <f>IFERROR(IF(AND(AF130="Probabilidad",AF131="Probabilidad"),(AL130-(+AL130*AK131)),IF(AND(AF130="Impacto",AF131="Probabilidad"),(AL129-(+AL129*AK131)),IF(AF131="Impacto",AL130,""))),"")</f>
        <v/>
      </c>
      <c r="AM131" s="154" t="str">
        <f>IFERROR(IF(AND(AF130="Impacto",AF131="Impacto"),(AM130-(+AM130*AK131)),IF(AND(AF130="Probabilidad",AF131="Impacto"),(AM129-(+AM129*AK131)),IF(AF131="Probabilidad",AM130,""))),"")</f>
        <v/>
      </c>
      <c r="AN131" s="155"/>
      <c r="AO131" s="155"/>
      <c r="AP131" s="155"/>
      <c r="AQ131" s="155"/>
      <c r="AR131" s="837"/>
      <c r="AS131" s="855"/>
      <c r="AT131" s="855"/>
      <c r="AU131" s="852"/>
      <c r="AV131" s="855"/>
      <c r="AW131" s="855"/>
      <c r="AX131" s="852"/>
      <c r="AY131" s="852"/>
      <c r="AZ131" s="852"/>
      <c r="BA131" s="798"/>
      <c r="BB131" s="131"/>
      <c r="BC131" s="131"/>
      <c r="BD131" s="175" t="str">
        <f t="shared" si="30"/>
        <v/>
      </c>
      <c r="BE131" s="151"/>
      <c r="BF131" s="151"/>
      <c r="BG131" s="151"/>
      <c r="BH131" s="151"/>
      <c r="BI131" s="131"/>
      <c r="BJ131" s="131"/>
      <c r="BK131" s="131"/>
      <c r="BL131" s="131"/>
      <c r="BM131" s="157"/>
      <c r="BN131" s="157"/>
      <c r="BO131" s="157"/>
      <c r="BP131" s="157"/>
      <c r="BQ131" s="158" t="str">
        <f t="shared" si="31"/>
        <v/>
      </c>
      <c r="BR131" s="159" t="str">
        <f t="shared" si="32"/>
        <v/>
      </c>
      <c r="BS131" s="819"/>
      <c r="BT131" s="948"/>
      <c r="BU131" s="868"/>
      <c r="BV131" s="868"/>
    </row>
    <row r="132" spans="1:74" ht="15.75" customHeight="1" x14ac:dyDescent="0.25">
      <c r="A132" s="925"/>
      <c r="B132" s="901"/>
      <c r="C132" s="904"/>
      <c r="D132" s="1060"/>
      <c r="E132" s="831"/>
      <c r="F132" s="834"/>
      <c r="G132" s="804"/>
      <c r="H132" s="837"/>
      <c r="I132" s="798"/>
      <c r="J132" s="840"/>
      <c r="K132" s="837"/>
      <c r="L132" s="804"/>
      <c r="M132" s="846"/>
      <c r="N132" s="804"/>
      <c r="O132" s="804"/>
      <c r="P132" s="868"/>
      <c r="Q132" s="1533"/>
      <c r="R132" s="837"/>
      <c r="S132" s="861"/>
      <c r="T132" s="798"/>
      <c r="U132" s="861"/>
      <c r="V132" s="798"/>
      <c r="W132" s="861"/>
      <c r="X132" s="864"/>
      <c r="Y132" s="861"/>
      <c r="Z132" s="861"/>
      <c r="AA132" s="852"/>
      <c r="AB132" s="152">
        <v>5</v>
      </c>
      <c r="AC132" s="151"/>
      <c r="AD132" s="288"/>
      <c r="AE132" s="151"/>
      <c r="AF132" s="147" t="str">
        <f t="shared" si="26"/>
        <v/>
      </c>
      <c r="AG132" s="153"/>
      <c r="AH132" s="148" t="str">
        <f t="shared" si="27"/>
        <v/>
      </c>
      <c r="AI132" s="153"/>
      <c r="AJ132" s="148" t="str">
        <f t="shared" si="28"/>
        <v/>
      </c>
      <c r="AK132" s="149" t="str">
        <f t="shared" si="29"/>
        <v/>
      </c>
      <c r="AL132" s="154" t="str">
        <f>IFERROR(IF(AND(AF131="Probabilidad",AF132="Probabilidad"),(AL131-(+AL131*AK132)),IF(AND(AF131="Impacto",AF132="Probabilidad"),(AL130-(+AL130*AK132)),IF(AF132="Impacto",AL131,""))),"")</f>
        <v/>
      </c>
      <c r="AM132" s="154" t="str">
        <f>IFERROR(IF(AND(AF131="Impacto",AF132="Impacto"),(AM131-(+AM131*AK132)),IF(AND(AF131="Probabilidad",AF132="Impacto"),(AM130-(+AM130*AK132)),IF(AF132="Probabilidad",AM131,""))),"")</f>
        <v/>
      </c>
      <c r="AN132" s="155"/>
      <c r="AO132" s="155"/>
      <c r="AP132" s="155"/>
      <c r="AQ132" s="155"/>
      <c r="AR132" s="837"/>
      <c r="AS132" s="855"/>
      <c r="AT132" s="855"/>
      <c r="AU132" s="852"/>
      <c r="AV132" s="855"/>
      <c r="AW132" s="855"/>
      <c r="AX132" s="852"/>
      <c r="AY132" s="852"/>
      <c r="AZ132" s="852"/>
      <c r="BA132" s="798"/>
      <c r="BB132" s="131"/>
      <c r="BC132" s="131"/>
      <c r="BD132" s="175" t="str">
        <f t="shared" si="30"/>
        <v/>
      </c>
      <c r="BE132" s="151"/>
      <c r="BF132" s="151"/>
      <c r="BG132" s="151"/>
      <c r="BH132" s="151"/>
      <c r="BI132" s="131"/>
      <c r="BJ132" s="131"/>
      <c r="BK132" s="131"/>
      <c r="BL132" s="131"/>
      <c r="BM132" s="157"/>
      <c r="BN132" s="157"/>
      <c r="BO132" s="157"/>
      <c r="BP132" s="157"/>
      <c r="BQ132" s="158" t="str">
        <f t="shared" si="31"/>
        <v/>
      </c>
      <c r="BR132" s="159" t="str">
        <f t="shared" si="32"/>
        <v/>
      </c>
      <c r="BS132" s="819"/>
      <c r="BT132" s="948"/>
      <c r="BU132" s="868"/>
      <c r="BV132" s="868"/>
    </row>
    <row r="133" spans="1:74" ht="15.75" customHeight="1" x14ac:dyDescent="0.25">
      <c r="A133" s="998"/>
      <c r="B133" s="1266"/>
      <c r="C133" s="1000"/>
      <c r="D133" s="1061"/>
      <c r="E133" s="832"/>
      <c r="F133" s="835"/>
      <c r="G133" s="805"/>
      <c r="H133" s="838"/>
      <c r="I133" s="799"/>
      <c r="J133" s="841"/>
      <c r="K133" s="838"/>
      <c r="L133" s="805"/>
      <c r="M133" s="847"/>
      <c r="N133" s="805"/>
      <c r="O133" s="805"/>
      <c r="P133" s="869"/>
      <c r="Q133" s="1534"/>
      <c r="R133" s="838"/>
      <c r="S133" s="862"/>
      <c r="T133" s="799"/>
      <c r="U133" s="862"/>
      <c r="V133" s="799"/>
      <c r="W133" s="862"/>
      <c r="X133" s="865"/>
      <c r="Y133" s="862"/>
      <c r="Z133" s="862"/>
      <c r="AA133" s="853"/>
      <c r="AB133" s="164">
        <v>6</v>
      </c>
      <c r="AC133" s="162"/>
      <c r="AD133" s="546"/>
      <c r="AE133" s="162"/>
      <c r="AF133" s="177" t="str">
        <f t="shared" si="26"/>
        <v/>
      </c>
      <c r="AG133" s="165"/>
      <c r="AH133" s="163" t="str">
        <f t="shared" si="27"/>
        <v/>
      </c>
      <c r="AI133" s="165"/>
      <c r="AJ133" s="163" t="str">
        <f t="shared" si="28"/>
        <v/>
      </c>
      <c r="AK133" s="166" t="str">
        <f t="shared" si="29"/>
        <v/>
      </c>
      <c r="AL133" s="222" t="str">
        <f>IFERROR(IF(AND(AF132="Probabilidad",AF133="Probabilidad"),(AL132-(+AL132*AK133)),IF(AND(AF132="Impacto",AF133="Probabilidad"),(AL131-(+AL131*AK133)),IF(AF133="Impacto",AL132,""))),"")</f>
        <v/>
      </c>
      <c r="AM133" s="222" t="str">
        <f>IFERROR(IF(AND(AF132="Impacto",AF133="Impacto"),(AM132-(+AM132*AK133)),IF(AND(AF132="Probabilidad",AF133="Impacto"),(AM131-(+AM131*AK133)),IF(AF133="Probabilidad",AM132,""))),"")</f>
        <v/>
      </c>
      <c r="AN133" s="223"/>
      <c r="AO133" s="223"/>
      <c r="AP133" s="223"/>
      <c r="AQ133" s="223"/>
      <c r="AR133" s="838"/>
      <c r="AS133" s="856"/>
      <c r="AT133" s="856"/>
      <c r="AU133" s="853"/>
      <c r="AV133" s="856"/>
      <c r="AW133" s="856"/>
      <c r="AX133" s="853"/>
      <c r="AY133" s="853"/>
      <c r="AZ133" s="853"/>
      <c r="BA133" s="799"/>
      <c r="BB133" s="169"/>
      <c r="BC133" s="169"/>
      <c r="BD133" s="178" t="str">
        <f t="shared" si="30"/>
        <v/>
      </c>
      <c r="BE133" s="162"/>
      <c r="BF133" s="162"/>
      <c r="BG133" s="162"/>
      <c r="BH133" s="162"/>
      <c r="BI133" s="169"/>
      <c r="BJ133" s="169"/>
      <c r="BK133" s="169"/>
      <c r="BL133" s="169"/>
      <c r="BM133" s="170"/>
      <c r="BN133" s="170"/>
      <c r="BO133" s="170"/>
      <c r="BP133" s="170"/>
      <c r="BQ133" s="171" t="str">
        <f t="shared" si="31"/>
        <v/>
      </c>
      <c r="BR133" s="172" t="str">
        <f t="shared" si="32"/>
        <v/>
      </c>
      <c r="BS133" s="820"/>
      <c r="BT133" s="949"/>
      <c r="BU133" s="869"/>
      <c r="BV133" s="869"/>
    </row>
    <row r="134" spans="1:74" ht="95.25" customHeight="1" x14ac:dyDescent="0.25">
      <c r="A134" s="1355" t="s">
        <v>1104</v>
      </c>
      <c r="B134" s="1357" t="s">
        <v>202</v>
      </c>
      <c r="C134" s="1358" t="s">
        <v>1105</v>
      </c>
      <c r="D134" s="827" t="s">
        <v>2524</v>
      </c>
      <c r="E134" s="830" t="s">
        <v>1106</v>
      </c>
      <c r="F134" s="833">
        <v>1</v>
      </c>
      <c r="G134" s="867" t="s">
        <v>1107</v>
      </c>
      <c r="H134" s="836"/>
      <c r="I134" s="797"/>
      <c r="J134" s="839" t="s">
        <v>2767</v>
      </c>
      <c r="K134" s="842" t="s">
        <v>324</v>
      </c>
      <c r="L134" s="803" t="s">
        <v>325</v>
      </c>
      <c r="M134" s="845" t="s">
        <v>2768</v>
      </c>
      <c r="N134" s="803"/>
      <c r="O134" s="803"/>
      <c r="P134" s="848"/>
      <c r="Q134" s="1344"/>
      <c r="R134" s="797" t="s">
        <v>252</v>
      </c>
      <c r="S134" s="860">
        <f>IF(R134="Muy Alta",100%,IF(R134="Alta",80%,IF(R134="Media",60%,IF(R134="Baja",40%,IF(R134="Muy Baja",20%,"")))))</f>
        <v>0.4</v>
      </c>
      <c r="T134" s="797" t="s">
        <v>213</v>
      </c>
      <c r="U134" s="860">
        <f>IF(T134="Catastrófico",100%,IF(T134="Mayor",80%,IF(T134="Moderado",60%,IF(T134="Menor",40%,IF(T134="Leve",20%,"")))))</f>
        <v>0.6</v>
      </c>
      <c r="V134" s="797" t="s">
        <v>253</v>
      </c>
      <c r="W134" s="860">
        <f>IF(V134="Catastrófico",100%,IF(V134="Mayor",80%,IF(V134="Moderado",60%,IF(V134="Menor",40%,IF(V134="Leve",20%,"")))))</f>
        <v>0.4</v>
      </c>
      <c r="X134" s="863" t="str">
        <f>IF(Y134=100%,"Catastrófico",IF(Y134=80%,"Mayor",IF(Y134=60%,"Moderado",IF(Y134=40%,"Menor",IF(Y134=20%,"Leve","")))))</f>
        <v>Moderado</v>
      </c>
      <c r="Y134" s="860">
        <f>IF(AND(U134="",W134=""),"",MAX(U134,W134))</f>
        <v>0.6</v>
      </c>
      <c r="Z134" s="860" t="str">
        <f>CONCATENATE(R134,X134)</f>
        <v>BajaModerado</v>
      </c>
      <c r="AA134" s="851" t="str">
        <f>IF(Z134="Muy AltaLeve","Alto",IF(Z134="Muy AltaMenor","Alto",IF(Z134="Muy AltaModerado","Alto",IF(Z134="Muy AltaMayor","Alto",IF(Z134="Muy AltaCatastrófico","Extremo",IF(Z134="AltaLeve","Moderado",IF(Z134="AltaMenor","Moderado",IF(Z134="AltaModerado","Alto",IF(Z134="AltaMayor","Alto",IF(Z134="AltaCatastrófico","Extremo",IF(Z134="MediaLeve","Moderado",IF(Z134="MediaMenor","Moderado",IF(Z134="MediaModerado","Moderado",IF(Z134="MediaMayor","Alto",IF(Z134="MediaCatastrófico","Extremo",IF(Z134="BajaLeve","Bajo",IF(Z134="BajaMenor","Moderado",IF(Z134="BajaModerado","Moderado",IF(Z134="BajaMayor","Alto",IF(Z134="BajaCatastrófico","Extremo",IF(Z134="Muy BajaLeve","Bajo",IF(Z134="Muy BajaMenor","Bajo",IF(Z134="Muy BajaModerado","Moderado",IF(Z134="Muy BajaMayor","Alto",IF(Z134="Muy BajaCatastrófico","Extremo","")))))))))))))))))))))))))</f>
        <v>Moderado</v>
      </c>
      <c r="AB134" s="98">
        <v>1</v>
      </c>
      <c r="AC134" s="132" t="s">
        <v>1121</v>
      </c>
      <c r="AD134" s="151" t="s">
        <v>274</v>
      </c>
      <c r="AE134" s="151" t="s">
        <v>2769</v>
      </c>
      <c r="AF134" s="234" t="str">
        <f t="shared" si="26"/>
        <v>Probabilidad</v>
      </c>
      <c r="AG134" s="10" t="s">
        <v>216</v>
      </c>
      <c r="AH134" s="15">
        <f t="shared" si="27"/>
        <v>0.25</v>
      </c>
      <c r="AI134" s="10" t="s">
        <v>217</v>
      </c>
      <c r="AJ134" s="15">
        <f t="shared" si="28"/>
        <v>0.15</v>
      </c>
      <c r="AK134" s="102">
        <f t="shared" si="29"/>
        <v>0.4</v>
      </c>
      <c r="AL134" s="101">
        <f>IFERROR(IF(AF134="Probabilidad",(S134-(+S134*AK134)),IF(AF134="Impacto",S134,"")),"")</f>
        <v>0.24</v>
      </c>
      <c r="AM134" s="101">
        <f>IFERROR(IF(AF134="Impacto",(Y134-(+Y134*AK134)),IF(AF134="Probabilidad",Y134,"")),"")</f>
        <v>0.6</v>
      </c>
      <c r="AN134" s="51" t="s">
        <v>218</v>
      </c>
      <c r="AO134" s="51" t="s">
        <v>296</v>
      </c>
      <c r="AP134" s="51" t="s">
        <v>243</v>
      </c>
      <c r="AQ134" s="51" t="s">
        <v>244</v>
      </c>
      <c r="AR134" s="866" t="s">
        <v>2770</v>
      </c>
      <c r="AS134" s="854">
        <f>S134</f>
        <v>0.4</v>
      </c>
      <c r="AT134" s="854">
        <f>IF(AL134="","",MIN(AL134:AL139))</f>
        <v>8.6399999999999991E-2</v>
      </c>
      <c r="AU134" s="851" t="str">
        <f>IFERROR(IF(AT134="","",IF(AT134&lt;=0.2,"Muy Baja",IF(AT134&lt;=0.4,"Baja",IF(AT134&lt;=0.6,"Media",IF(AT134&lt;=0.8,"Alta","Muy Alta"))))),"")</f>
        <v>Muy Baja</v>
      </c>
      <c r="AV134" s="854">
        <f>Y134</f>
        <v>0.6</v>
      </c>
      <c r="AW134" s="854">
        <f>IF(AM134="","",MIN(AM134:AM139))</f>
        <v>0.6</v>
      </c>
      <c r="AX134" s="851" t="str">
        <f>IFERROR(IF(AW134="","",IF(AW134&lt;=0.2,"Leve",IF(AW134&lt;=0.4,"Menor",IF(AW134&lt;=0.6,"Moderado",IF(AW134&lt;=0.8,"Mayor","Catastrófico"))))),"")</f>
        <v>Moderado</v>
      </c>
      <c r="AY134" s="851" t="str">
        <f>AA134</f>
        <v>Moderado</v>
      </c>
      <c r="AZ134" s="851" t="str">
        <f>IFERROR(IF(OR(AND(AU134="Muy Baja",AX134="Leve"),AND(AU134="Muy Baja",AX134="Menor"),AND(AU134="Baja",AX134="Leve")),"Bajo",IF(OR(AND(AU134="Muy baja",AX134="Moderado"),AND(AU134="Baja",AX134="Menor"),AND(AU134="Baja",AX134="Moderado"),AND(AU134="Media",AX134="Leve"),AND(AU134="Media",AX134="Menor"),AND(AU134="Media",AX134="Moderado"),AND(AU134="Alta",AX134="Leve"),AND(AU134="Alta",AX134="Menor")),"Moderado",IF(OR(AND(AU134="Muy Baja",AX134="Mayor"),AND(AU134="Baja",AX134="Mayor"),AND(AU134="Media",AX134="Mayor"),AND(AU134="Alta",AX134="Moderado"),AND(AU134="Alta",AX134="Mayor"),AND(AU134="Muy Alta",AX134="Leve"),AND(AU134="Muy Alta",AX134="Menor"),AND(AU134="Muy Alta",AX134="Moderado"),AND(AU134="Muy Alta",AX134="Mayor")),"Alto",IF(OR(AND(AU134="Muy Baja",AX134="Catastrófico"),AND(AU134="Baja",AX134="Catastrófico"),AND(AU134="Media",AX134="Catastrófico"),AND(AU134="Alta",AX134="Catastrófico"),AND(AU134="Muy Alta",AX134="Catastrófico")),"Extremo","")))),"")</f>
        <v>Moderado</v>
      </c>
      <c r="BA134" s="1252" t="s">
        <v>223</v>
      </c>
      <c r="BB134" s="131" t="s">
        <v>2771</v>
      </c>
      <c r="BC134" s="131" t="s">
        <v>1527</v>
      </c>
      <c r="BD134" s="104">
        <f t="shared" ref="BD134:BD145" si="33">IF(SUM(BE134:BH134)=0,"",SUM(BE134:BH134))</f>
        <v>4</v>
      </c>
      <c r="BE134" s="610">
        <v>1</v>
      </c>
      <c r="BF134" s="610">
        <v>1</v>
      </c>
      <c r="BG134" s="610">
        <v>1</v>
      </c>
      <c r="BH134" s="610">
        <v>1</v>
      </c>
      <c r="BI134" s="581" t="s">
        <v>1528</v>
      </c>
      <c r="BJ134" s="581" t="s">
        <v>2772</v>
      </c>
      <c r="BK134" s="643" t="s">
        <v>2773</v>
      </c>
      <c r="BL134" s="643" t="s">
        <v>2774</v>
      </c>
      <c r="BM134" s="644">
        <v>1</v>
      </c>
      <c r="BN134" s="644"/>
      <c r="BO134" s="644"/>
      <c r="BP134" s="644"/>
      <c r="BQ134" s="105">
        <f t="shared" ref="BQ134:BQ145" si="34">IF(SUM(BM134:BP134)=0,"",SUM(BM134:BP134))</f>
        <v>1</v>
      </c>
      <c r="BR134" s="129">
        <f t="shared" si="32"/>
        <v>0.25</v>
      </c>
      <c r="BS134" s="1538" t="s">
        <v>609</v>
      </c>
      <c r="BT134" s="803" t="s">
        <v>305</v>
      </c>
      <c r="BU134" s="803" t="s">
        <v>609</v>
      </c>
      <c r="BV134" s="806" t="s">
        <v>609</v>
      </c>
    </row>
    <row r="135" spans="1:74" ht="96" customHeight="1" x14ac:dyDescent="0.25">
      <c r="A135" s="1348"/>
      <c r="B135" s="1276"/>
      <c r="C135" s="1353"/>
      <c r="D135" s="828"/>
      <c r="E135" s="831"/>
      <c r="F135" s="834"/>
      <c r="G135" s="868"/>
      <c r="H135" s="837"/>
      <c r="I135" s="798"/>
      <c r="J135" s="840"/>
      <c r="K135" s="843"/>
      <c r="L135" s="804"/>
      <c r="M135" s="846"/>
      <c r="N135" s="804"/>
      <c r="O135" s="804"/>
      <c r="P135" s="849"/>
      <c r="Q135" s="1345"/>
      <c r="R135" s="798"/>
      <c r="S135" s="861"/>
      <c r="T135" s="798"/>
      <c r="U135" s="861"/>
      <c r="V135" s="798"/>
      <c r="W135" s="861"/>
      <c r="X135" s="864"/>
      <c r="Y135" s="861"/>
      <c r="Z135" s="861"/>
      <c r="AA135" s="852"/>
      <c r="AB135" s="152">
        <v>2</v>
      </c>
      <c r="AC135" s="132" t="s">
        <v>2775</v>
      </c>
      <c r="AD135" s="151" t="s">
        <v>274</v>
      </c>
      <c r="AE135" s="132" t="s">
        <v>2776</v>
      </c>
      <c r="AF135" s="147" t="str">
        <f t="shared" si="26"/>
        <v>Probabilidad</v>
      </c>
      <c r="AG135" s="153" t="s">
        <v>216</v>
      </c>
      <c r="AH135" s="148">
        <f t="shared" si="27"/>
        <v>0.25</v>
      </c>
      <c r="AI135" s="153" t="s">
        <v>217</v>
      </c>
      <c r="AJ135" s="148">
        <f t="shared" si="28"/>
        <v>0.15</v>
      </c>
      <c r="AK135" s="149">
        <f t="shared" si="29"/>
        <v>0.4</v>
      </c>
      <c r="AL135" s="154">
        <f>IFERROR(IF(AND(AF134="Probabilidad",AF135="Probabilidad"),(AL134-(+AL134*AK135)),IF(AF135="Probabilidad",(S134-(+S134*AK135)),IF(AF135="Impacto",AL134,""))),"")</f>
        <v>0.14399999999999999</v>
      </c>
      <c r="AM135" s="154">
        <f>IFERROR(IF(AND(AF134="Impacto",AF135="Impacto"),(AM134-(+AM134*AK135)),IF(AF135="Impacto",(Y134-(+Y134*AK135)),IF(AF135="Probabilidad",AM134,""))),"")</f>
        <v>0.6</v>
      </c>
      <c r="AN135" s="155" t="s">
        <v>218</v>
      </c>
      <c r="AO135" s="155" t="s">
        <v>296</v>
      </c>
      <c r="AP135" s="155" t="s">
        <v>243</v>
      </c>
      <c r="AQ135" s="155" t="s">
        <v>244</v>
      </c>
      <c r="AR135" s="837"/>
      <c r="AS135" s="855"/>
      <c r="AT135" s="855"/>
      <c r="AU135" s="852"/>
      <c r="AV135" s="855"/>
      <c r="AW135" s="855"/>
      <c r="AX135" s="852"/>
      <c r="AY135" s="852"/>
      <c r="AZ135" s="852"/>
      <c r="BA135" s="1253"/>
      <c r="BB135" s="131"/>
      <c r="BC135" s="131"/>
      <c r="BD135" s="175" t="str">
        <f t="shared" si="33"/>
        <v/>
      </c>
      <c r="BE135" s="578"/>
      <c r="BF135" s="578"/>
      <c r="BG135" s="578"/>
      <c r="BH135" s="578"/>
      <c r="BI135" s="581"/>
      <c r="BJ135" s="581"/>
      <c r="BK135" s="581"/>
      <c r="BL135" s="581"/>
      <c r="BM135" s="647"/>
      <c r="BN135" s="647"/>
      <c r="BO135" s="647"/>
      <c r="BP135" s="647"/>
      <c r="BQ135" s="158" t="str">
        <f t="shared" si="34"/>
        <v/>
      </c>
      <c r="BR135" s="159" t="str">
        <f t="shared" si="32"/>
        <v/>
      </c>
      <c r="BS135" s="1539"/>
      <c r="BT135" s="804"/>
      <c r="BU135" s="804"/>
      <c r="BV135" s="807"/>
    </row>
    <row r="136" spans="1:74" ht="96" customHeight="1" x14ac:dyDescent="0.25">
      <c r="A136" s="1348"/>
      <c r="B136" s="1276"/>
      <c r="C136" s="1353"/>
      <c r="D136" s="828"/>
      <c r="E136" s="831"/>
      <c r="F136" s="834"/>
      <c r="G136" s="868"/>
      <c r="H136" s="837"/>
      <c r="I136" s="798"/>
      <c r="J136" s="840"/>
      <c r="K136" s="843"/>
      <c r="L136" s="804"/>
      <c r="M136" s="846"/>
      <c r="N136" s="804"/>
      <c r="O136" s="804"/>
      <c r="P136" s="849"/>
      <c r="Q136" s="1345"/>
      <c r="R136" s="798"/>
      <c r="S136" s="861"/>
      <c r="T136" s="798"/>
      <c r="U136" s="861"/>
      <c r="V136" s="798"/>
      <c r="W136" s="861"/>
      <c r="X136" s="864"/>
      <c r="Y136" s="861"/>
      <c r="Z136" s="861"/>
      <c r="AA136" s="852"/>
      <c r="AB136" s="152">
        <v>3</v>
      </c>
      <c r="AC136" s="132" t="s">
        <v>2777</v>
      </c>
      <c r="AD136" s="151" t="s">
        <v>282</v>
      </c>
      <c r="AE136" s="132" t="s">
        <v>2778</v>
      </c>
      <c r="AF136" s="147" t="str">
        <f t="shared" si="26"/>
        <v>Probabilidad</v>
      </c>
      <c r="AG136" s="153" t="s">
        <v>216</v>
      </c>
      <c r="AH136" s="148">
        <f t="shared" si="27"/>
        <v>0.25</v>
      </c>
      <c r="AI136" s="153" t="s">
        <v>217</v>
      </c>
      <c r="AJ136" s="148">
        <f t="shared" si="28"/>
        <v>0.15</v>
      </c>
      <c r="AK136" s="149">
        <f t="shared" si="29"/>
        <v>0.4</v>
      </c>
      <c r="AL136" s="154">
        <f>IFERROR(IF(AND(AF135="Probabilidad",AF136="Probabilidad"),(AL135-(+AL135*AK136)),IF(AND(AF135="Impacto",AF136="Probabilidad"),(AL134-(+AL134*AK136)),IF(AF136="Impacto",AL135,""))),"")</f>
        <v>8.6399999999999991E-2</v>
      </c>
      <c r="AM136" s="154">
        <f>IFERROR(IF(AND(AF135="Impacto",AF136="Impacto"),(AM135-(+AM135*AK136)),IF(AND(AF135="Probabilidad",AF136="Impacto"),(AM134-(+AM134*AK136)),IF(AF136="Probabilidad",AM135,""))),"")</f>
        <v>0.6</v>
      </c>
      <c r="AN136" s="155" t="s">
        <v>218</v>
      </c>
      <c r="AO136" s="155" t="s">
        <v>296</v>
      </c>
      <c r="AP136" s="155" t="s">
        <v>243</v>
      </c>
      <c r="AQ136" s="155" t="s">
        <v>244</v>
      </c>
      <c r="AR136" s="837"/>
      <c r="AS136" s="855"/>
      <c r="AT136" s="855"/>
      <c r="AU136" s="852"/>
      <c r="AV136" s="855"/>
      <c r="AW136" s="855"/>
      <c r="AX136" s="852"/>
      <c r="AY136" s="852"/>
      <c r="AZ136" s="852"/>
      <c r="BA136" s="1253"/>
      <c r="BB136" s="131"/>
      <c r="BC136" s="131"/>
      <c r="BD136" s="175" t="str">
        <f t="shared" si="33"/>
        <v/>
      </c>
      <c r="BE136" s="578"/>
      <c r="BF136" s="578"/>
      <c r="BG136" s="578"/>
      <c r="BH136" s="578"/>
      <c r="BI136" s="581"/>
      <c r="BJ136" s="581"/>
      <c r="BK136" s="581"/>
      <c r="BL136" s="581"/>
      <c r="BM136" s="647"/>
      <c r="BN136" s="647"/>
      <c r="BO136" s="647"/>
      <c r="BP136" s="647"/>
      <c r="BQ136" s="158" t="str">
        <f t="shared" si="34"/>
        <v/>
      </c>
      <c r="BR136" s="159" t="str">
        <f t="shared" si="32"/>
        <v/>
      </c>
      <c r="BS136" s="1539"/>
      <c r="BT136" s="804"/>
      <c r="BU136" s="804"/>
      <c r="BV136" s="807"/>
    </row>
    <row r="137" spans="1:74" ht="15.75" customHeight="1" x14ac:dyDescent="0.25">
      <c r="A137" s="1348"/>
      <c r="B137" s="1276"/>
      <c r="C137" s="1353"/>
      <c r="D137" s="828"/>
      <c r="E137" s="831"/>
      <c r="F137" s="834"/>
      <c r="G137" s="868"/>
      <c r="H137" s="837"/>
      <c r="I137" s="798"/>
      <c r="J137" s="840"/>
      <c r="K137" s="843"/>
      <c r="L137" s="804"/>
      <c r="M137" s="846"/>
      <c r="N137" s="804"/>
      <c r="O137" s="804"/>
      <c r="P137" s="849"/>
      <c r="Q137" s="1345"/>
      <c r="R137" s="798"/>
      <c r="S137" s="861"/>
      <c r="T137" s="798"/>
      <c r="U137" s="861"/>
      <c r="V137" s="798"/>
      <c r="W137" s="861"/>
      <c r="X137" s="864"/>
      <c r="Y137" s="861"/>
      <c r="Z137" s="861"/>
      <c r="AA137" s="852"/>
      <c r="AB137" s="152">
        <v>4</v>
      </c>
      <c r="AC137" s="151"/>
      <c r="AD137" s="151"/>
      <c r="AE137" s="151"/>
      <c r="AF137" s="147" t="str">
        <f t="shared" si="26"/>
        <v/>
      </c>
      <c r="AG137" s="153"/>
      <c r="AH137" s="148" t="str">
        <f t="shared" si="27"/>
        <v/>
      </c>
      <c r="AI137" s="153"/>
      <c r="AJ137" s="148" t="str">
        <f t="shared" si="28"/>
        <v/>
      </c>
      <c r="AK137" s="149" t="str">
        <f t="shared" si="29"/>
        <v/>
      </c>
      <c r="AL137" s="154" t="str">
        <f>IFERROR(IF(AND(AF136="Probabilidad",AF137="Probabilidad"),(AL136-(+AL136*AK137)),IF(AND(AF136="Impacto",AF137="Probabilidad"),(AL135-(+AL135*AK137)),IF(AF137="Impacto",AL136,""))),"")</f>
        <v/>
      </c>
      <c r="AM137" s="154" t="str">
        <f>IFERROR(IF(AND(AF136="Impacto",AF137="Impacto"),(AM136-(+AM136*AK137)),IF(AND(AF136="Probabilidad",AF137="Impacto"),(AM135-(+AM135*AK137)),IF(AF137="Probabilidad",AM136,""))),"")</f>
        <v/>
      </c>
      <c r="AN137" s="155"/>
      <c r="AO137" s="155"/>
      <c r="AP137" s="155"/>
      <c r="AQ137" s="155"/>
      <c r="AR137" s="837"/>
      <c r="AS137" s="855"/>
      <c r="AT137" s="855"/>
      <c r="AU137" s="852"/>
      <c r="AV137" s="855"/>
      <c r="AW137" s="855"/>
      <c r="AX137" s="852"/>
      <c r="AY137" s="852"/>
      <c r="AZ137" s="852"/>
      <c r="BA137" s="1253"/>
      <c r="BB137" s="131"/>
      <c r="BC137" s="131"/>
      <c r="BD137" s="175" t="str">
        <f t="shared" si="33"/>
        <v/>
      </c>
      <c r="BE137" s="578"/>
      <c r="BF137" s="578"/>
      <c r="BG137" s="578"/>
      <c r="BH137" s="578"/>
      <c r="BI137" s="581"/>
      <c r="BJ137" s="581"/>
      <c r="BK137" s="581"/>
      <c r="BL137" s="581"/>
      <c r="BM137" s="647"/>
      <c r="BN137" s="647"/>
      <c r="BO137" s="647"/>
      <c r="BP137" s="647"/>
      <c r="BQ137" s="158" t="str">
        <f t="shared" si="34"/>
        <v/>
      </c>
      <c r="BR137" s="159" t="str">
        <f t="shared" si="32"/>
        <v/>
      </c>
      <c r="BS137" s="1539"/>
      <c r="BT137" s="804"/>
      <c r="BU137" s="804"/>
      <c r="BV137" s="807"/>
    </row>
    <row r="138" spans="1:74" ht="15.75" customHeight="1" x14ac:dyDescent="0.25">
      <c r="A138" s="1348"/>
      <c r="B138" s="1276"/>
      <c r="C138" s="1353"/>
      <c r="D138" s="828"/>
      <c r="E138" s="831"/>
      <c r="F138" s="834"/>
      <c r="G138" s="868"/>
      <c r="H138" s="837"/>
      <c r="I138" s="798"/>
      <c r="J138" s="840"/>
      <c r="K138" s="843"/>
      <c r="L138" s="804"/>
      <c r="M138" s="846"/>
      <c r="N138" s="804"/>
      <c r="O138" s="804"/>
      <c r="P138" s="849"/>
      <c r="Q138" s="1345"/>
      <c r="R138" s="798"/>
      <c r="S138" s="861"/>
      <c r="T138" s="798"/>
      <c r="U138" s="861"/>
      <c r="V138" s="798"/>
      <c r="W138" s="861"/>
      <c r="X138" s="864"/>
      <c r="Y138" s="861"/>
      <c r="Z138" s="861"/>
      <c r="AA138" s="852"/>
      <c r="AB138" s="152">
        <v>5</v>
      </c>
      <c r="AC138" s="151"/>
      <c r="AD138" s="151"/>
      <c r="AE138" s="151"/>
      <c r="AF138" s="147" t="str">
        <f t="shared" si="26"/>
        <v/>
      </c>
      <c r="AG138" s="153"/>
      <c r="AH138" s="148" t="str">
        <f t="shared" si="27"/>
        <v/>
      </c>
      <c r="AI138" s="153"/>
      <c r="AJ138" s="148" t="str">
        <f t="shared" si="28"/>
        <v/>
      </c>
      <c r="AK138" s="149" t="str">
        <f t="shared" si="29"/>
        <v/>
      </c>
      <c r="AL138" s="154" t="str">
        <f>IFERROR(IF(AND(AF137="Probabilidad",AF138="Probabilidad"),(AL137-(+AL137*AK138)),IF(AND(AF137="Impacto",AF138="Probabilidad"),(AL136-(+AL136*AK138)),IF(AF138="Impacto",AL137,""))),"")</f>
        <v/>
      </c>
      <c r="AM138" s="154" t="str">
        <f>IFERROR(IF(AND(AF137="Impacto",AF138="Impacto"),(AM137-(+AM137*AK138)),IF(AND(AF137="Probabilidad",AF138="Impacto"),(AM136-(+AM136*AK138)),IF(AF138="Probabilidad",AM137,""))),"")</f>
        <v/>
      </c>
      <c r="AN138" s="155"/>
      <c r="AO138" s="155"/>
      <c r="AP138" s="155"/>
      <c r="AQ138" s="155"/>
      <c r="AR138" s="837"/>
      <c r="AS138" s="855"/>
      <c r="AT138" s="855"/>
      <c r="AU138" s="852"/>
      <c r="AV138" s="855"/>
      <c r="AW138" s="855"/>
      <c r="AX138" s="852"/>
      <c r="AY138" s="852"/>
      <c r="AZ138" s="852"/>
      <c r="BA138" s="1253"/>
      <c r="BB138" s="131"/>
      <c r="BC138" s="131"/>
      <c r="BD138" s="175" t="str">
        <f t="shared" si="33"/>
        <v/>
      </c>
      <c r="BE138" s="578"/>
      <c r="BF138" s="578"/>
      <c r="BG138" s="578"/>
      <c r="BH138" s="578"/>
      <c r="BI138" s="581"/>
      <c r="BJ138" s="581"/>
      <c r="BK138" s="581"/>
      <c r="BL138" s="581"/>
      <c r="BM138" s="647"/>
      <c r="BN138" s="647"/>
      <c r="BO138" s="647"/>
      <c r="BP138" s="647"/>
      <c r="BQ138" s="158" t="str">
        <f t="shared" si="34"/>
        <v/>
      </c>
      <c r="BR138" s="159" t="str">
        <f t="shared" si="32"/>
        <v/>
      </c>
      <c r="BS138" s="1539"/>
      <c r="BT138" s="804"/>
      <c r="BU138" s="804"/>
      <c r="BV138" s="807"/>
    </row>
    <row r="139" spans="1:74" ht="15.75" customHeight="1" x14ac:dyDescent="0.25">
      <c r="A139" s="1348"/>
      <c r="B139" s="1276"/>
      <c r="C139" s="1353"/>
      <c r="D139" s="829"/>
      <c r="E139" s="832"/>
      <c r="F139" s="835"/>
      <c r="G139" s="869"/>
      <c r="H139" s="838"/>
      <c r="I139" s="799"/>
      <c r="J139" s="841"/>
      <c r="K139" s="844"/>
      <c r="L139" s="805"/>
      <c r="M139" s="847"/>
      <c r="N139" s="805"/>
      <c r="O139" s="805"/>
      <c r="P139" s="850"/>
      <c r="Q139" s="1346"/>
      <c r="R139" s="799"/>
      <c r="S139" s="862"/>
      <c r="T139" s="799"/>
      <c r="U139" s="862"/>
      <c r="V139" s="799"/>
      <c r="W139" s="862"/>
      <c r="X139" s="865"/>
      <c r="Y139" s="862"/>
      <c r="Z139" s="862"/>
      <c r="AA139" s="853"/>
      <c r="AB139" s="164">
        <v>6</v>
      </c>
      <c r="AC139" s="162"/>
      <c r="AD139" s="162"/>
      <c r="AE139" s="162"/>
      <c r="AF139" s="99" t="str">
        <f t="shared" si="26"/>
        <v/>
      </c>
      <c r="AG139" s="242"/>
      <c r="AH139" s="163" t="str">
        <f t="shared" si="27"/>
        <v/>
      </c>
      <c r="AI139" s="242"/>
      <c r="AJ139" s="163" t="str">
        <f t="shared" si="28"/>
        <v/>
      </c>
      <c r="AK139" s="166" t="str">
        <f t="shared" si="29"/>
        <v/>
      </c>
      <c r="AL139" s="154" t="str">
        <f>IFERROR(IF(AND(AF138="Probabilidad",AF139="Probabilidad"),(AL138-(+AL138*AK139)),IF(AND(AF138="Impacto",AF139="Probabilidad"),(AL137-(+AL137*AK139)),IF(AF139="Impacto",AL138,""))),"")</f>
        <v/>
      </c>
      <c r="AM139" s="154" t="str">
        <f>IFERROR(IF(AND(AF138="Impacto",AF139="Impacto"),(AM138-(+AM138*AK139)),IF(AND(AF138="Probabilidad",AF139="Impacto"),(AM137-(+AM137*AK139)),IF(AF139="Probabilidad",AM138,""))),"")</f>
        <v/>
      </c>
      <c r="AN139" s="52"/>
      <c r="AO139" s="52"/>
      <c r="AP139" s="52"/>
      <c r="AQ139" s="52"/>
      <c r="AR139" s="838"/>
      <c r="AS139" s="856"/>
      <c r="AT139" s="856"/>
      <c r="AU139" s="853"/>
      <c r="AV139" s="856"/>
      <c r="AW139" s="856"/>
      <c r="AX139" s="853"/>
      <c r="AY139" s="853"/>
      <c r="AZ139" s="853"/>
      <c r="BA139" s="1254"/>
      <c r="BB139" s="169"/>
      <c r="BC139" s="169"/>
      <c r="BD139" s="178" t="str">
        <f t="shared" si="33"/>
        <v/>
      </c>
      <c r="BE139" s="620"/>
      <c r="BF139" s="620"/>
      <c r="BG139" s="620"/>
      <c r="BH139" s="620"/>
      <c r="BI139" s="672"/>
      <c r="BJ139" s="672"/>
      <c r="BK139" s="672"/>
      <c r="BL139" s="672"/>
      <c r="BM139" s="673"/>
      <c r="BN139" s="673"/>
      <c r="BO139" s="673"/>
      <c r="BP139" s="673"/>
      <c r="BQ139" s="171" t="str">
        <f t="shared" si="34"/>
        <v/>
      </c>
      <c r="BR139" s="172" t="str">
        <f t="shared" si="32"/>
        <v/>
      </c>
      <c r="BS139" s="1540"/>
      <c r="BT139" s="805"/>
      <c r="BU139" s="805"/>
      <c r="BV139" s="808"/>
    </row>
    <row r="140" spans="1:74" ht="145.5" x14ac:dyDescent="0.25">
      <c r="A140" s="1348"/>
      <c r="B140" s="1276"/>
      <c r="C140" s="1353"/>
      <c r="D140" s="827" t="s">
        <v>2524</v>
      </c>
      <c r="E140" s="830" t="s">
        <v>1106</v>
      </c>
      <c r="F140" s="833">
        <v>2</v>
      </c>
      <c r="G140" s="803" t="s">
        <v>1129</v>
      </c>
      <c r="H140" s="836"/>
      <c r="I140" s="797"/>
      <c r="J140" s="839" t="s">
        <v>2779</v>
      </c>
      <c r="K140" s="836" t="s">
        <v>324</v>
      </c>
      <c r="L140" s="803" t="s">
        <v>325</v>
      </c>
      <c r="M140" s="845" t="s">
        <v>2780</v>
      </c>
      <c r="N140" s="803"/>
      <c r="O140" s="803"/>
      <c r="P140" s="867"/>
      <c r="Q140" s="1360"/>
      <c r="R140" s="797" t="s">
        <v>252</v>
      </c>
      <c r="S140" s="860">
        <f>IF(R140="Muy Alta",100%,IF(R140="Alta",80%,IF(R140="Media",60%,IF(R140="Baja",40%,IF(R140="Muy Baja",20%,"")))))</f>
        <v>0.4</v>
      </c>
      <c r="T140" s="1421"/>
      <c r="U140" s="860" t="str">
        <f>IF(T140="Catastrófico",100%,IF(T140="Mayor",80%,IF(T140="Moderado",60%,IF(T140="Menor",40%,IF(T140="Leve",20%,"")))))</f>
        <v/>
      </c>
      <c r="V140" s="797" t="s">
        <v>253</v>
      </c>
      <c r="W140" s="860">
        <f>IF(V140="Catastrófico",100%,IF(V140="Mayor",80%,IF(V140="Moderado",60%,IF(V140="Menor",40%,IF(V140="Leve",20%,"")))))</f>
        <v>0.4</v>
      </c>
      <c r="X140" s="863" t="str">
        <f>IF(Y140=100%,"Catastrófico",IF(Y140=80%,"Mayor",IF(Y140=60%,"Moderado",IF(Y140=40%,"Menor",IF(Y140=20%,"Leve","")))))</f>
        <v>Menor</v>
      </c>
      <c r="Y140" s="860">
        <f>IF(AND(U140="",W140=""),"",MAX(U140,W140))</f>
        <v>0.4</v>
      </c>
      <c r="Z140" s="860" t="str">
        <f>CONCATENATE(R140,X140)</f>
        <v>BajaMenor</v>
      </c>
      <c r="AA140" s="851" t="str">
        <f>IF(Z140="Muy AltaLeve","Alto",IF(Z140="Muy AltaMenor","Alto",IF(Z140="Muy AltaModerado","Alto",IF(Z140="Muy AltaMayor","Alto",IF(Z140="Muy AltaCatastrófico","Extremo",IF(Z140="AltaLeve","Moderado",IF(Z140="AltaMenor","Moderado",IF(Z140="AltaModerado","Alto",IF(Z140="AltaMayor","Alto",IF(Z140="AltaCatastrófico","Extremo",IF(Z140="MediaLeve","Moderado",IF(Z140="MediaMenor","Moderado",IF(Z140="MediaModerado","Moderado",IF(Z140="MediaMayor","Alto",IF(Z140="MediaCatastrófico","Extremo",IF(Z140="BajaLeve","Bajo",IF(Z140="BajaMenor","Moderado",IF(Z140="BajaModerado","Moderado",IF(Z140="BajaMayor","Alto",IF(Z140="BajaCatastrófico","Extremo",IF(Z140="Muy BajaLeve","Bajo",IF(Z140="Muy BajaMenor","Bajo",IF(Z140="Muy BajaModerado","Moderado",IF(Z140="Muy BajaMayor","Alto",IF(Z140="Muy BajaCatastrófico","Extremo","")))))))))))))))))))))))))</f>
        <v>Moderado</v>
      </c>
      <c r="AB140" s="98">
        <v>1</v>
      </c>
      <c r="AC140" s="151" t="s">
        <v>2781</v>
      </c>
      <c r="AD140" s="151" t="s">
        <v>371</v>
      </c>
      <c r="AE140" s="151" t="s">
        <v>2782</v>
      </c>
      <c r="AF140" s="100" t="str">
        <f t="shared" si="26"/>
        <v>Probabilidad</v>
      </c>
      <c r="AG140" s="10" t="s">
        <v>216</v>
      </c>
      <c r="AH140" s="15">
        <f t="shared" si="27"/>
        <v>0.25</v>
      </c>
      <c r="AI140" s="10" t="s">
        <v>217</v>
      </c>
      <c r="AJ140" s="15">
        <f t="shared" si="28"/>
        <v>0.15</v>
      </c>
      <c r="AK140" s="102">
        <f t="shared" si="29"/>
        <v>0.4</v>
      </c>
      <c r="AL140" s="101">
        <f>IFERROR(IF(AF140="Probabilidad",(S140-(+S140*AK140)),IF(AF140="Impacto",S140,"")),"")</f>
        <v>0.24</v>
      </c>
      <c r="AM140" s="101">
        <f>IFERROR(IF(AF140="Impacto",(Y140-(+Y140*AK140)),IF(AF140="Probabilidad",Y140,"")),"")</f>
        <v>0.4</v>
      </c>
      <c r="AN140" s="51" t="s">
        <v>218</v>
      </c>
      <c r="AO140" s="51" t="s">
        <v>296</v>
      </c>
      <c r="AP140" s="51" t="s">
        <v>243</v>
      </c>
      <c r="AQ140" s="51" t="s">
        <v>244</v>
      </c>
      <c r="AR140" s="866" t="s">
        <v>2770</v>
      </c>
      <c r="AS140" s="854">
        <f>S140</f>
        <v>0.4</v>
      </c>
      <c r="AT140" s="854">
        <f>IF(AL140="","",MIN(AL140:AL145))</f>
        <v>0.24</v>
      </c>
      <c r="AU140" s="851" t="str">
        <f>IFERROR(IF(AT140="","",IF(AT140&lt;=0.2,"Muy Baja",IF(AT140&lt;=0.4,"Baja",IF(AT140&lt;=0.6,"Media",IF(AT140&lt;=0.8,"Alta","Muy Alta"))))),"")</f>
        <v>Baja</v>
      </c>
      <c r="AV140" s="854">
        <f>Y140</f>
        <v>0.4</v>
      </c>
      <c r="AW140" s="854">
        <f>IF(AM140="","",MIN(AM140:AM145))</f>
        <v>0.4</v>
      </c>
      <c r="AX140" s="851" t="str">
        <f>IFERROR(IF(AW140="","",IF(AW140&lt;=0.2,"Leve",IF(AW140&lt;=0.4,"Menor",IF(AW140&lt;=0.6,"Moderado",IF(AW140&lt;=0.8,"Mayor","Catastrófico"))))),"")</f>
        <v>Menor</v>
      </c>
      <c r="AY140" s="851" t="str">
        <f>AA140</f>
        <v>Moderado</v>
      </c>
      <c r="AZ140" s="851" t="str">
        <f>IFERROR(IF(OR(AND(AU140="Muy Baja",AX140="Leve"),AND(AU140="Muy Baja",AX140="Menor"),AND(AU140="Baja",AX140="Leve")),"Bajo",IF(OR(AND(AU140="Muy baja",AX140="Moderado"),AND(AU140="Baja",AX140="Menor"),AND(AU140="Baja",AX140="Moderado"),AND(AU140="Media",AX140="Leve"),AND(AU140="Media",AX140="Menor"),AND(AU140="Media",AX140="Moderado"),AND(AU140="Alta",AX140="Leve"),AND(AU140="Alta",AX140="Menor")),"Moderado",IF(OR(AND(AU140="Muy Baja",AX140="Mayor"),AND(AU140="Baja",AX140="Mayor"),AND(AU140="Media",AX140="Mayor"),AND(AU140="Alta",AX140="Moderado"),AND(AU140="Alta",AX140="Mayor"),AND(AU140="Muy Alta",AX140="Leve"),AND(AU140="Muy Alta",AX140="Menor"),AND(AU140="Muy Alta",AX140="Moderado"),AND(AU140="Muy Alta",AX140="Mayor")),"Alto",IF(OR(AND(AU140="Muy Baja",AX140="Catastrófico"),AND(AU140="Baja",AX140="Catastrófico"),AND(AU140="Media",AX140="Catastrófico"),AND(AU140="Alta",AX140="Catastrófico"),AND(AU140="Muy Alta",AX140="Catastrófico")),"Extremo","")))),"")</f>
        <v>Moderado</v>
      </c>
      <c r="BA140" s="797" t="s">
        <v>223</v>
      </c>
      <c r="BB140" s="131" t="s">
        <v>2783</v>
      </c>
      <c r="BC140" s="131" t="s">
        <v>1527</v>
      </c>
      <c r="BD140" s="104">
        <f t="shared" si="33"/>
        <v>4</v>
      </c>
      <c r="BE140" s="610">
        <v>1</v>
      </c>
      <c r="BF140" s="610">
        <v>1</v>
      </c>
      <c r="BG140" s="610">
        <v>1</v>
      </c>
      <c r="BH140" s="610">
        <v>1</v>
      </c>
      <c r="BI140" s="581" t="s">
        <v>2784</v>
      </c>
      <c r="BJ140" s="581" t="s">
        <v>2785</v>
      </c>
      <c r="BK140" s="643" t="s">
        <v>2786</v>
      </c>
      <c r="BL140" s="643" t="s">
        <v>2787</v>
      </c>
      <c r="BM140" s="644">
        <v>1</v>
      </c>
      <c r="BN140" s="644"/>
      <c r="BO140" s="644"/>
      <c r="BP140" s="644"/>
      <c r="BQ140" s="105">
        <f t="shared" si="34"/>
        <v>1</v>
      </c>
      <c r="BR140" s="129">
        <f t="shared" si="32"/>
        <v>0.25</v>
      </c>
      <c r="BS140" s="818" t="s">
        <v>609</v>
      </c>
      <c r="BT140" s="803" t="s">
        <v>305</v>
      </c>
      <c r="BU140" s="803" t="s">
        <v>609</v>
      </c>
      <c r="BV140" s="806" t="s">
        <v>609</v>
      </c>
    </row>
    <row r="141" spans="1:74" ht="15.75" customHeight="1" x14ac:dyDescent="0.25">
      <c r="A141" s="1348"/>
      <c r="B141" s="1276"/>
      <c r="C141" s="1353"/>
      <c r="D141" s="828"/>
      <c r="E141" s="831"/>
      <c r="F141" s="834"/>
      <c r="G141" s="804"/>
      <c r="H141" s="837"/>
      <c r="I141" s="798"/>
      <c r="J141" s="840"/>
      <c r="K141" s="837"/>
      <c r="L141" s="804"/>
      <c r="M141" s="846"/>
      <c r="N141" s="804"/>
      <c r="O141" s="804"/>
      <c r="P141" s="868"/>
      <c r="Q141" s="1361"/>
      <c r="R141" s="798"/>
      <c r="S141" s="861"/>
      <c r="T141" s="1413"/>
      <c r="U141" s="861"/>
      <c r="V141" s="798"/>
      <c r="W141" s="861"/>
      <c r="X141" s="864"/>
      <c r="Y141" s="861"/>
      <c r="Z141" s="861"/>
      <c r="AA141" s="852"/>
      <c r="AB141" s="152">
        <v>2</v>
      </c>
      <c r="AC141" s="151"/>
      <c r="AD141" s="151"/>
      <c r="AE141" s="151"/>
      <c r="AF141" s="147" t="str">
        <f t="shared" si="26"/>
        <v/>
      </c>
      <c r="AG141" s="153"/>
      <c r="AH141" s="148" t="str">
        <f t="shared" si="27"/>
        <v/>
      </c>
      <c r="AI141" s="153"/>
      <c r="AJ141" s="148" t="str">
        <f t="shared" si="28"/>
        <v/>
      </c>
      <c r="AK141" s="149" t="str">
        <f t="shared" si="29"/>
        <v/>
      </c>
      <c r="AL141" s="154" t="str">
        <f>IFERROR(IF(AND(AF140="Probabilidad",AF141="Probabilidad"),(AL140-(+AL140*AK141)),IF(AF141="Probabilidad",(S140-(+S140*AK141)),IF(AF141="Impacto",AL140,""))),"")</f>
        <v/>
      </c>
      <c r="AM141" s="154" t="str">
        <f>IFERROR(IF(AND(AF140="Impacto",AF141="Impacto"),(AM140-(+AM140*AK141)),IF(AF141="Impacto",(Y140-(+Y140*AK141)),IF(AF141="Probabilidad",AM140,""))),"")</f>
        <v/>
      </c>
      <c r="AN141" s="155"/>
      <c r="AO141" s="155"/>
      <c r="AP141" s="155"/>
      <c r="AQ141" s="155"/>
      <c r="AR141" s="837"/>
      <c r="AS141" s="855"/>
      <c r="AT141" s="855"/>
      <c r="AU141" s="852"/>
      <c r="AV141" s="855"/>
      <c r="AW141" s="855"/>
      <c r="AX141" s="852"/>
      <c r="AY141" s="852"/>
      <c r="AZ141" s="852"/>
      <c r="BA141" s="798"/>
      <c r="BB141" s="131"/>
      <c r="BC141" s="131"/>
      <c r="BD141" s="175" t="str">
        <f t="shared" si="33"/>
        <v/>
      </c>
      <c r="BE141" s="578"/>
      <c r="BF141" s="578"/>
      <c r="BG141" s="578"/>
      <c r="BH141" s="578"/>
      <c r="BI141" s="581"/>
      <c r="BJ141" s="581"/>
      <c r="BK141" s="581"/>
      <c r="BL141" s="581"/>
      <c r="BM141" s="647"/>
      <c r="BN141" s="647"/>
      <c r="BO141" s="647"/>
      <c r="BP141" s="647"/>
      <c r="BQ141" s="158" t="str">
        <f t="shared" si="34"/>
        <v/>
      </c>
      <c r="BR141" s="159" t="str">
        <f t="shared" si="32"/>
        <v/>
      </c>
      <c r="BS141" s="819"/>
      <c r="BT141" s="804"/>
      <c r="BU141" s="804"/>
      <c r="BV141" s="807"/>
    </row>
    <row r="142" spans="1:74" ht="15.75" customHeight="1" x14ac:dyDescent="0.25">
      <c r="A142" s="1348"/>
      <c r="B142" s="1276"/>
      <c r="C142" s="1353"/>
      <c r="D142" s="828"/>
      <c r="E142" s="831"/>
      <c r="F142" s="834"/>
      <c r="G142" s="804"/>
      <c r="H142" s="837"/>
      <c r="I142" s="798"/>
      <c r="J142" s="840"/>
      <c r="K142" s="837"/>
      <c r="L142" s="804"/>
      <c r="M142" s="846"/>
      <c r="N142" s="804"/>
      <c r="O142" s="804"/>
      <c r="P142" s="868"/>
      <c r="Q142" s="1361"/>
      <c r="R142" s="798"/>
      <c r="S142" s="861"/>
      <c r="T142" s="1413"/>
      <c r="U142" s="861"/>
      <c r="V142" s="798"/>
      <c r="W142" s="861"/>
      <c r="X142" s="864"/>
      <c r="Y142" s="861"/>
      <c r="Z142" s="861"/>
      <c r="AA142" s="852"/>
      <c r="AB142" s="152">
        <v>3</v>
      </c>
      <c r="AC142" s="151"/>
      <c r="AD142" s="151"/>
      <c r="AE142" s="151"/>
      <c r="AF142" s="147" t="str">
        <f t="shared" si="26"/>
        <v/>
      </c>
      <c r="AG142" s="153"/>
      <c r="AH142" s="148" t="str">
        <f t="shared" si="27"/>
        <v/>
      </c>
      <c r="AI142" s="153"/>
      <c r="AJ142" s="148" t="str">
        <f t="shared" si="28"/>
        <v/>
      </c>
      <c r="AK142" s="149" t="str">
        <f t="shared" si="29"/>
        <v/>
      </c>
      <c r="AL142" s="154" t="str">
        <f>IFERROR(IF(AND(AF141="Probabilidad",AF142="Probabilidad"),(AL141-(+AL141*AK142)),IF(AND(AF141="Impacto",AF142="Probabilidad"),(AL140-(+AL140*AK142)),IF(AF142="Impacto",AL141,""))),"")</f>
        <v/>
      </c>
      <c r="AM142" s="154" t="str">
        <f>IFERROR(IF(AND(AF141="Impacto",AF142="Impacto"),(AM141-(+AM141*AK142)),IF(AND(AF141="Probabilidad",AF142="Impacto"),(AM140-(+AM140*AK142)),IF(AF142="Probabilidad",AM141,""))),"")</f>
        <v/>
      </c>
      <c r="AN142" s="155"/>
      <c r="AO142" s="155"/>
      <c r="AP142" s="155"/>
      <c r="AQ142" s="155"/>
      <c r="AR142" s="837"/>
      <c r="AS142" s="855"/>
      <c r="AT142" s="855"/>
      <c r="AU142" s="852"/>
      <c r="AV142" s="855"/>
      <c r="AW142" s="855"/>
      <c r="AX142" s="852"/>
      <c r="AY142" s="852"/>
      <c r="AZ142" s="852"/>
      <c r="BA142" s="798"/>
      <c r="BB142" s="131"/>
      <c r="BC142" s="131"/>
      <c r="BD142" s="175" t="str">
        <f t="shared" si="33"/>
        <v/>
      </c>
      <c r="BE142" s="578"/>
      <c r="BF142" s="578"/>
      <c r="BG142" s="578"/>
      <c r="BH142" s="578"/>
      <c r="BI142" s="581"/>
      <c r="BJ142" s="581"/>
      <c r="BK142" s="581"/>
      <c r="BL142" s="581"/>
      <c r="BM142" s="647"/>
      <c r="BN142" s="647"/>
      <c r="BO142" s="647"/>
      <c r="BP142" s="647"/>
      <c r="BQ142" s="158" t="str">
        <f t="shared" si="34"/>
        <v/>
      </c>
      <c r="BR142" s="159" t="str">
        <f t="shared" si="32"/>
        <v/>
      </c>
      <c r="BS142" s="819"/>
      <c r="BT142" s="804"/>
      <c r="BU142" s="804"/>
      <c r="BV142" s="807"/>
    </row>
    <row r="143" spans="1:74" ht="15.75" customHeight="1" x14ac:dyDescent="0.25">
      <c r="A143" s="1348"/>
      <c r="B143" s="1276"/>
      <c r="C143" s="1353"/>
      <c r="D143" s="828"/>
      <c r="E143" s="831"/>
      <c r="F143" s="834"/>
      <c r="G143" s="804"/>
      <c r="H143" s="837"/>
      <c r="I143" s="798"/>
      <c r="J143" s="840"/>
      <c r="K143" s="837"/>
      <c r="L143" s="804"/>
      <c r="M143" s="846"/>
      <c r="N143" s="804"/>
      <c r="O143" s="804"/>
      <c r="P143" s="868"/>
      <c r="Q143" s="1361"/>
      <c r="R143" s="798"/>
      <c r="S143" s="861"/>
      <c r="T143" s="1413"/>
      <c r="U143" s="861"/>
      <c r="V143" s="798"/>
      <c r="W143" s="861"/>
      <c r="X143" s="864"/>
      <c r="Y143" s="861"/>
      <c r="Z143" s="861"/>
      <c r="AA143" s="852"/>
      <c r="AB143" s="152">
        <v>4</v>
      </c>
      <c r="AC143" s="151"/>
      <c r="AD143" s="151"/>
      <c r="AE143" s="151"/>
      <c r="AF143" s="147" t="str">
        <f t="shared" si="26"/>
        <v/>
      </c>
      <c r="AG143" s="153"/>
      <c r="AH143" s="148" t="str">
        <f t="shared" si="27"/>
        <v/>
      </c>
      <c r="AI143" s="153"/>
      <c r="AJ143" s="148" t="str">
        <f t="shared" si="28"/>
        <v/>
      </c>
      <c r="AK143" s="149" t="str">
        <f t="shared" si="29"/>
        <v/>
      </c>
      <c r="AL143" s="154" t="str">
        <f>IFERROR(IF(AND(AF142="Probabilidad",AF143="Probabilidad"),(AL142-(+AL142*AK143)),IF(AND(AF142="Impacto",AF143="Probabilidad"),(AL141-(+AL141*AK143)),IF(AF143="Impacto",AL142,""))),"")</f>
        <v/>
      </c>
      <c r="AM143" s="154" t="str">
        <f>IFERROR(IF(AND(AF142="Impacto",AF143="Impacto"),(AM142-(+AM142*AK143)),IF(AND(AF142="Probabilidad",AF143="Impacto"),(AM141-(+AM141*AK143)),IF(AF143="Probabilidad",AM142,""))),"")</f>
        <v/>
      </c>
      <c r="AN143" s="155"/>
      <c r="AO143" s="155"/>
      <c r="AP143" s="155"/>
      <c r="AQ143" s="155"/>
      <c r="AR143" s="837"/>
      <c r="AS143" s="855"/>
      <c r="AT143" s="855"/>
      <c r="AU143" s="852"/>
      <c r="AV143" s="855"/>
      <c r="AW143" s="855"/>
      <c r="AX143" s="852"/>
      <c r="AY143" s="852"/>
      <c r="AZ143" s="852"/>
      <c r="BA143" s="798"/>
      <c r="BB143" s="131"/>
      <c r="BC143" s="131"/>
      <c r="BD143" s="175" t="str">
        <f t="shared" si="33"/>
        <v/>
      </c>
      <c r="BE143" s="578"/>
      <c r="BF143" s="578"/>
      <c r="BG143" s="578"/>
      <c r="BH143" s="578"/>
      <c r="BI143" s="581"/>
      <c r="BJ143" s="581"/>
      <c r="BK143" s="581"/>
      <c r="BL143" s="581"/>
      <c r="BM143" s="647"/>
      <c r="BN143" s="647"/>
      <c r="BO143" s="647"/>
      <c r="BP143" s="647"/>
      <c r="BQ143" s="158" t="str">
        <f t="shared" si="34"/>
        <v/>
      </c>
      <c r="BR143" s="159" t="str">
        <f t="shared" si="32"/>
        <v/>
      </c>
      <c r="BS143" s="819"/>
      <c r="BT143" s="804"/>
      <c r="BU143" s="804"/>
      <c r="BV143" s="807"/>
    </row>
    <row r="144" spans="1:74" ht="15.75" customHeight="1" x14ac:dyDescent="0.25">
      <c r="A144" s="1348"/>
      <c r="B144" s="1276"/>
      <c r="C144" s="1353"/>
      <c r="D144" s="828"/>
      <c r="E144" s="831"/>
      <c r="F144" s="834"/>
      <c r="G144" s="804"/>
      <c r="H144" s="837"/>
      <c r="I144" s="798"/>
      <c r="J144" s="840"/>
      <c r="K144" s="837"/>
      <c r="L144" s="804"/>
      <c r="M144" s="846"/>
      <c r="N144" s="804"/>
      <c r="O144" s="804"/>
      <c r="P144" s="868"/>
      <c r="Q144" s="1361"/>
      <c r="R144" s="798"/>
      <c r="S144" s="861"/>
      <c r="T144" s="1413"/>
      <c r="U144" s="861"/>
      <c r="V144" s="798"/>
      <c r="W144" s="861"/>
      <c r="X144" s="864"/>
      <c r="Y144" s="861"/>
      <c r="Z144" s="861"/>
      <c r="AA144" s="852"/>
      <c r="AB144" s="152">
        <v>5</v>
      </c>
      <c r="AC144" s="151"/>
      <c r="AD144" s="151"/>
      <c r="AE144" s="151"/>
      <c r="AF144" s="147" t="str">
        <f t="shared" si="26"/>
        <v/>
      </c>
      <c r="AG144" s="153"/>
      <c r="AH144" s="148" t="str">
        <f t="shared" si="27"/>
        <v/>
      </c>
      <c r="AI144" s="153"/>
      <c r="AJ144" s="148" t="str">
        <f t="shared" si="28"/>
        <v/>
      </c>
      <c r="AK144" s="149" t="str">
        <f t="shared" si="29"/>
        <v/>
      </c>
      <c r="AL144" s="154" t="str">
        <f>IFERROR(IF(AND(AF143="Probabilidad",AF144="Probabilidad"),(AL143-(+AL143*AK144)),IF(AND(AF143="Impacto",AF144="Probabilidad"),(AL142-(+AL142*AK144)),IF(AF144="Impacto",AL143,""))),"")</f>
        <v/>
      </c>
      <c r="AM144" s="154" t="str">
        <f>IFERROR(IF(AND(AF143="Impacto",AF144="Impacto"),(AM143-(+AM143*AK144)),IF(AND(AF143="Probabilidad",AF144="Impacto"),(AM142-(+AM142*AK144)),IF(AF144="Probabilidad",AM143,""))),"")</f>
        <v/>
      </c>
      <c r="AN144" s="155"/>
      <c r="AO144" s="155"/>
      <c r="AP144" s="155"/>
      <c r="AQ144" s="155"/>
      <c r="AR144" s="837"/>
      <c r="AS144" s="855"/>
      <c r="AT144" s="855"/>
      <c r="AU144" s="852"/>
      <c r="AV144" s="855"/>
      <c r="AW144" s="855"/>
      <c r="AX144" s="852"/>
      <c r="AY144" s="852"/>
      <c r="AZ144" s="852"/>
      <c r="BA144" s="798"/>
      <c r="BB144" s="131"/>
      <c r="BC144" s="131"/>
      <c r="BD144" s="175" t="str">
        <f t="shared" si="33"/>
        <v/>
      </c>
      <c r="BE144" s="578"/>
      <c r="BF144" s="578"/>
      <c r="BG144" s="578"/>
      <c r="BH144" s="578"/>
      <c r="BI144" s="581"/>
      <c r="BJ144" s="581"/>
      <c r="BK144" s="581"/>
      <c r="BL144" s="581"/>
      <c r="BM144" s="647"/>
      <c r="BN144" s="647"/>
      <c r="BO144" s="647"/>
      <c r="BP144" s="647"/>
      <c r="BQ144" s="158" t="str">
        <f t="shared" si="34"/>
        <v/>
      </c>
      <c r="BR144" s="159" t="str">
        <f t="shared" si="32"/>
        <v/>
      </c>
      <c r="BS144" s="819"/>
      <c r="BT144" s="804"/>
      <c r="BU144" s="804"/>
      <c r="BV144" s="807"/>
    </row>
    <row r="145" spans="1:74" ht="15.75" customHeight="1" x14ac:dyDescent="0.25">
      <c r="A145" s="1349"/>
      <c r="B145" s="1351"/>
      <c r="C145" s="1354"/>
      <c r="D145" s="829"/>
      <c r="E145" s="832"/>
      <c r="F145" s="835"/>
      <c r="G145" s="805"/>
      <c r="H145" s="838"/>
      <c r="I145" s="799"/>
      <c r="J145" s="841"/>
      <c r="K145" s="838"/>
      <c r="L145" s="805"/>
      <c r="M145" s="847"/>
      <c r="N145" s="805"/>
      <c r="O145" s="805"/>
      <c r="P145" s="869"/>
      <c r="Q145" s="1362"/>
      <c r="R145" s="799"/>
      <c r="S145" s="862"/>
      <c r="T145" s="1425"/>
      <c r="U145" s="862"/>
      <c r="V145" s="799"/>
      <c r="W145" s="862"/>
      <c r="X145" s="865"/>
      <c r="Y145" s="862"/>
      <c r="Z145" s="862"/>
      <c r="AA145" s="853"/>
      <c r="AB145" s="164">
        <v>6</v>
      </c>
      <c r="AC145" s="162"/>
      <c r="AD145" s="162"/>
      <c r="AE145" s="162"/>
      <c r="AF145" s="177" t="str">
        <f t="shared" si="26"/>
        <v/>
      </c>
      <c r="AG145" s="165"/>
      <c r="AH145" s="163" t="str">
        <f t="shared" si="27"/>
        <v/>
      </c>
      <c r="AI145" s="165"/>
      <c r="AJ145" s="163" t="str">
        <f t="shared" si="28"/>
        <v/>
      </c>
      <c r="AK145" s="166" t="str">
        <f t="shared" si="29"/>
        <v/>
      </c>
      <c r="AL145" s="154" t="str">
        <f>IFERROR(IF(AND(AF144="Probabilidad",AF145="Probabilidad"),(AL144-(+AL144*AK145)),IF(AND(AF144="Impacto",AF145="Probabilidad"),(AL143-(+AL143*AK145)),IF(AF145="Impacto",AL144,""))),"")</f>
        <v/>
      </c>
      <c r="AM145" s="154" t="str">
        <f>IFERROR(IF(AND(AF144="Impacto",AF145="Impacto"),(AM144-(+AM144*AK145)),IF(AND(AF144="Probabilidad",AF145="Impacto"),(AM143-(+AM143*AK145)),IF(AF145="Probabilidad",AM144,""))),"")</f>
        <v/>
      </c>
      <c r="AN145" s="52"/>
      <c r="AO145" s="52"/>
      <c r="AP145" s="52"/>
      <c r="AQ145" s="52"/>
      <c r="AR145" s="838"/>
      <c r="AS145" s="856"/>
      <c r="AT145" s="856"/>
      <c r="AU145" s="853"/>
      <c r="AV145" s="856"/>
      <c r="AW145" s="856"/>
      <c r="AX145" s="853"/>
      <c r="AY145" s="853"/>
      <c r="AZ145" s="853"/>
      <c r="BA145" s="799"/>
      <c r="BB145" s="169"/>
      <c r="BC145" s="169"/>
      <c r="BD145" s="178" t="str">
        <f t="shared" si="33"/>
        <v/>
      </c>
      <c r="BE145" s="620"/>
      <c r="BF145" s="620"/>
      <c r="BG145" s="620"/>
      <c r="BH145" s="620"/>
      <c r="BI145" s="672"/>
      <c r="BJ145" s="672"/>
      <c r="BK145" s="672"/>
      <c r="BL145" s="672"/>
      <c r="BM145" s="673"/>
      <c r="BN145" s="673"/>
      <c r="BO145" s="673"/>
      <c r="BP145" s="673"/>
      <c r="BQ145" s="171" t="str">
        <f t="shared" si="34"/>
        <v/>
      </c>
      <c r="BR145" s="172" t="str">
        <f t="shared" si="32"/>
        <v/>
      </c>
      <c r="BS145" s="820"/>
      <c r="BT145" s="805"/>
      <c r="BU145" s="805"/>
      <c r="BV145" s="808"/>
    </row>
    <row r="146" spans="1:74" ht="120" x14ac:dyDescent="0.25">
      <c r="A146" s="1490" t="s">
        <v>1150</v>
      </c>
      <c r="B146" s="1493" t="s">
        <v>202</v>
      </c>
      <c r="C146" s="1496" t="s">
        <v>1151</v>
      </c>
      <c r="D146" s="1465" t="s">
        <v>2524</v>
      </c>
      <c r="E146" s="1465" t="s">
        <v>1152</v>
      </c>
      <c r="F146" s="1468">
        <v>1</v>
      </c>
      <c r="G146" s="1441" t="s">
        <v>2788</v>
      </c>
      <c r="H146" s="1459"/>
      <c r="I146" s="1459"/>
      <c r="J146" s="1435" t="s">
        <v>2789</v>
      </c>
      <c r="K146" s="1438" t="s">
        <v>324</v>
      </c>
      <c r="L146" s="1441" t="s">
        <v>209</v>
      </c>
      <c r="M146" s="1444" t="s">
        <v>2790</v>
      </c>
      <c r="N146" s="1441"/>
      <c r="O146" s="1441"/>
      <c r="P146" s="1453"/>
      <c r="Q146" s="1456"/>
      <c r="R146" s="1459" t="s">
        <v>353</v>
      </c>
      <c r="S146" s="1450">
        <f>IF(R146="Muy Alta",100%,IF(R146="Alta",80%,IF(R146="Media",60%,IF(R146="Baja",40%,IF(R146="Muy Baja",20%,"")))))</f>
        <v>0.8</v>
      </c>
      <c r="T146" s="1459"/>
      <c r="U146" s="1450" t="str">
        <f>IF(T146="Catastrófico",100%,IF(T146="Mayor",80%,IF(T146="Moderado",60%,IF(T146="Menor",40%,IF(T146="Leve",20%,"")))))</f>
        <v/>
      </c>
      <c r="V146" s="1459" t="s">
        <v>424</v>
      </c>
      <c r="W146" s="1450">
        <f>IF(V146="Catastrófico",100%,IF(V146="Mayor",80%,IF(V146="Moderado",60%,IF(V146="Menor",40%,IF(V146="Leve",20%,"")))))</f>
        <v>0.8</v>
      </c>
      <c r="X146" s="1444" t="str">
        <f>IF(Y146=100%,"Catastrófico",IF(Y146=80%,"Mayor",IF(Y146=60%,"Moderado",IF(Y146=40%,"Menor",IF(Y146=20%,"Leve","")))))</f>
        <v>Mayor</v>
      </c>
      <c r="Y146" s="1450">
        <f>IF(AND(U146="",W146=""),"",MAX(U146,W146))</f>
        <v>0.8</v>
      </c>
      <c r="Z146" s="1450" t="str">
        <f>CONCATENATE(R146,X146)</f>
        <v>AltaMayor</v>
      </c>
      <c r="AA146" s="1447" t="str">
        <f>IF(Z146="Muy AltaLeve","Alto",IF(Z146="Muy AltaMenor","Alto",IF(Z146="Muy AltaModerado","Alto",IF(Z146="Muy AltaMayor","Alto",IF(Z146="Muy AltaCatastrófico","Extremo",IF(Z146="AltaLeve","Moderado",IF(Z146="AltaMenor","Moderado",IF(Z146="AltaModerado","Alto",IF(Z146="AltaMayor","Alto",IF(Z146="AltaCatastrófico","Extremo",IF(Z146="MediaLeve","Moderado",IF(Z146="MediaMenor","Moderado",IF(Z146="MediaModerado","Moderado",IF(Z146="MediaMayor","Alto",IF(Z146="MediaCatastrófico","Extremo",IF(Z146="BajaLeve","Bajo",IF(Z146="BajaMenor","Moderado",IF(Z146="BajaModerado","Moderado",IF(Z146="BajaMayor","Alto",IF(Z146="BajaCatastrófico","Extremo",IF(Z146="Muy BajaLeve","Bajo",IF(Z146="Muy BajaMenor","Bajo",IF(Z146="Muy BajaModerado","Moderado",IF(Z146="Muy BajaMayor","Alto",IF(Z146="Muy BajaCatastrófico","Extremo","")))))))))))))))))))))))))</f>
        <v>Alto</v>
      </c>
      <c r="AB146" s="452">
        <v>1</v>
      </c>
      <c r="AC146" s="557" t="s">
        <v>2791</v>
      </c>
      <c r="AD146" s="453" t="s">
        <v>274</v>
      </c>
      <c r="AE146" s="450" t="s">
        <v>2792</v>
      </c>
      <c r="AF146" s="454" t="str">
        <f t="shared" ref="AF146:AF151" si="35">IF(OR(AG146="Preventivo",AG146="Detectivo"),"Probabilidad",IF(AG146="Correctivo","Impacto",""))</f>
        <v>Probabilidad</v>
      </c>
      <c r="AG146" s="455" t="s">
        <v>216</v>
      </c>
      <c r="AH146" s="451">
        <f t="shared" ref="AH146:AH151" si="36">IF(AG146="","",IF(AG146="Preventivo",25%,IF(AG146="Detectivo",15%,IF(AG146="Correctivo",10%))))</f>
        <v>0.25</v>
      </c>
      <c r="AI146" s="455" t="s">
        <v>217</v>
      </c>
      <c r="AJ146" s="451">
        <f t="shared" ref="AJ146:AJ151" si="37">IF(AI146="Automático",25%,IF(AI146="Manual",15%,""))</f>
        <v>0.15</v>
      </c>
      <c r="AK146" s="456">
        <f t="shared" ref="AK146:AK151" si="38">IF(OR(AH146="",AJ146=""),"",AH146+AJ146)</f>
        <v>0.4</v>
      </c>
      <c r="AL146" s="457">
        <f>IFERROR(IF(AF146="Probabilidad",(S146-(+S146*AK146)),IF(AF146="Impacto",S146,"")),"")</f>
        <v>0.48</v>
      </c>
      <c r="AM146" s="457">
        <f>IFERROR(IF(AF146="Impacto",(Y146-(+Y146*AK146)),IF(AF146="Probabilidad",Y146,"")),"")</f>
        <v>0.8</v>
      </c>
      <c r="AN146" s="458" t="s">
        <v>218</v>
      </c>
      <c r="AO146" s="458" t="s">
        <v>242</v>
      </c>
      <c r="AP146" s="458" t="s">
        <v>243</v>
      </c>
      <c r="AQ146" s="458" t="s">
        <v>221</v>
      </c>
      <c r="AR146" s="1459" t="s">
        <v>2555</v>
      </c>
      <c r="AS146" s="1499">
        <f>S146</f>
        <v>0.8</v>
      </c>
      <c r="AT146" s="1499">
        <f>IF(AL146="","",MIN(AL146:AL151))</f>
        <v>0.48</v>
      </c>
      <c r="AU146" s="1447" t="str">
        <f>IFERROR(IF(AT146="","",IF(AT146&lt;=0.2,"Muy Baja",IF(AT146&lt;=0.4,"Baja",IF(AT146&lt;=0.6,"Media",IF(AT146&lt;=0.8,"Alta","Muy Alta"))))),"")</f>
        <v>Media</v>
      </c>
      <c r="AV146" s="1499">
        <f>Y146</f>
        <v>0.8</v>
      </c>
      <c r="AW146" s="1499">
        <f>IF(AM146="","",MIN(AM146:AM151))</f>
        <v>0.8</v>
      </c>
      <c r="AX146" s="1447" t="str">
        <f>IFERROR(IF(AW146="","",IF(AW146&lt;=0.2,"Leve",IF(AW146&lt;=0.4,"Menor",IF(AW146&lt;=0.6,"Moderado",IF(AW146&lt;=0.8,"Mayor","Catastrófico"))))),"")</f>
        <v>Mayor</v>
      </c>
      <c r="AY146" s="1447" t="str">
        <f>AA146</f>
        <v>Alto</v>
      </c>
      <c r="AZ146" s="1447" t="str">
        <f>IFERROR(IF(OR(AND(AU146="Muy Baja",AX146="Leve"),AND(AU146="Muy Baja",AX146="Menor"),AND(AU146="Baja",AX146="Leve")),"Bajo",IF(OR(AND(AU146="Muy baja",AX146="Moderado"),AND(AU146="Baja",AX146="Menor"),AND(AU146="Baja",AX146="Moderado"),AND(AU146="Media",AX146="Leve"),AND(AU146="Media",AX146="Menor"),AND(AU146="Media",AX146="Moderado"),AND(AU146="Alta",AX146="Leve"),AND(AU146="Alta",AX146="Menor")),"Moderado",IF(OR(AND(AU146="Muy Baja",AX146="Mayor"),AND(AU146="Baja",AX146="Mayor"),AND(AU146="Media",AX146="Mayor"),AND(AU146="Alta",AX146="Moderado"),AND(AU146="Alta",AX146="Mayor"),AND(AU146="Muy Alta",AX146="Leve"),AND(AU146="Muy Alta",AX146="Menor"),AND(AU146="Muy Alta",AX146="Moderado"),AND(AU146="Muy Alta",AX146="Mayor")),"Alto",IF(OR(AND(AU146="Muy Baja",AX146="Catastrófico"),AND(AU146="Baja",AX146="Catastrófico"),AND(AU146="Media",AX146="Catastrófico"),AND(AU146="Alta",AX146="Catastrófico"),AND(AU146="Muy Alta",AX146="Catastrófico")),"Extremo","")))),"")</f>
        <v>Alto</v>
      </c>
      <c r="BA146" s="1459" t="s">
        <v>223</v>
      </c>
      <c r="BB146" s="459" t="s">
        <v>2791</v>
      </c>
      <c r="BC146" s="460" t="s">
        <v>2793</v>
      </c>
      <c r="BD146" s="461">
        <f t="shared" ref="BD146:BD151" si="39">IF(SUM(BE146:BH146)=0,"",SUM(BE146:BH146))</f>
        <v>12</v>
      </c>
      <c r="BE146" s="450">
        <v>3</v>
      </c>
      <c r="BF146" s="450">
        <v>3</v>
      </c>
      <c r="BG146" s="450">
        <v>3</v>
      </c>
      <c r="BH146" s="450">
        <v>3</v>
      </c>
      <c r="BI146" s="460" t="s">
        <v>2794</v>
      </c>
      <c r="BJ146" s="460" t="s">
        <v>2795</v>
      </c>
      <c r="BK146" s="47" t="s">
        <v>3138</v>
      </c>
      <c r="BL146" s="47" t="s">
        <v>2796</v>
      </c>
      <c r="BM146" s="49">
        <v>3</v>
      </c>
      <c r="BN146" s="462"/>
      <c r="BO146" s="462"/>
      <c r="BP146" s="462"/>
      <c r="BQ146" s="463">
        <f t="shared" ref="BQ146:BQ151" si="40">IF(SUM(BM146:BP146)=0,"",SUM(BM146:BP146))</f>
        <v>3</v>
      </c>
      <c r="BR146" s="464">
        <f t="shared" ref="BR146:BR151" si="41">IF(ISERROR(BQ146/BD146),"",(BQ146/BD146))</f>
        <v>0.25</v>
      </c>
      <c r="BS146" s="818" t="s">
        <v>609</v>
      </c>
      <c r="BT146" s="803" t="s">
        <v>608</v>
      </c>
      <c r="BU146" s="803" t="s">
        <v>609</v>
      </c>
      <c r="BV146" s="806" t="s">
        <v>609</v>
      </c>
    </row>
    <row r="147" spans="1:74" ht="150" x14ac:dyDescent="0.25">
      <c r="A147" s="1491"/>
      <c r="B147" s="1494"/>
      <c r="C147" s="1497"/>
      <c r="D147" s="1466"/>
      <c r="E147" s="1466"/>
      <c r="F147" s="1469"/>
      <c r="G147" s="1442"/>
      <c r="H147" s="1460"/>
      <c r="I147" s="1460"/>
      <c r="J147" s="1436"/>
      <c r="K147" s="1439"/>
      <c r="L147" s="1442"/>
      <c r="M147" s="1445"/>
      <c r="N147" s="1442"/>
      <c r="O147" s="1442"/>
      <c r="P147" s="1454"/>
      <c r="Q147" s="1457"/>
      <c r="R147" s="1460"/>
      <c r="S147" s="1451"/>
      <c r="T147" s="1460"/>
      <c r="U147" s="1451"/>
      <c r="V147" s="1460"/>
      <c r="W147" s="1451"/>
      <c r="X147" s="1445"/>
      <c r="Y147" s="1451"/>
      <c r="Z147" s="1451"/>
      <c r="AA147" s="1448"/>
      <c r="AB147" s="274">
        <v>2</v>
      </c>
      <c r="AC147" s="275"/>
      <c r="AD147" s="275"/>
      <c r="AE147" s="272"/>
      <c r="AF147" s="276" t="str">
        <f t="shared" si="35"/>
        <v/>
      </c>
      <c r="AG147" s="277"/>
      <c r="AH147" s="273" t="str">
        <f t="shared" si="36"/>
        <v/>
      </c>
      <c r="AI147" s="277"/>
      <c r="AJ147" s="273" t="str">
        <f t="shared" si="37"/>
        <v/>
      </c>
      <c r="AK147" s="278" t="str">
        <f t="shared" si="38"/>
        <v/>
      </c>
      <c r="AL147" s="279" t="str">
        <f>IFERROR(IF(AND(AF146="Probabilidad",AF147="Probabilidad"),(AL146-(+AL146*AK147)),IF(AF147="Probabilidad",(S146-(+S146*AK147)),IF(AF147="Impacto",AL146,""))),"")</f>
        <v/>
      </c>
      <c r="AM147" s="279" t="str">
        <f>IFERROR(IF(AND(AF146="Impacto",AF147="Impacto"),(AM146-(+AM146*AK147)),IF(AF147="Impacto",(Y146-(+Y146*AK147)),IF(AF147="Probabilidad",AM146,""))),"")</f>
        <v/>
      </c>
      <c r="AN147" s="280"/>
      <c r="AO147" s="280"/>
      <c r="AP147" s="280"/>
      <c r="AQ147" s="280"/>
      <c r="AR147" s="1460"/>
      <c r="AS147" s="1436"/>
      <c r="AT147" s="1436"/>
      <c r="AU147" s="1448"/>
      <c r="AV147" s="1436"/>
      <c r="AW147" s="1436"/>
      <c r="AX147" s="1448"/>
      <c r="AY147" s="1448"/>
      <c r="AZ147" s="1448"/>
      <c r="BA147" s="1460"/>
      <c r="BB147" s="281" t="s">
        <v>2797</v>
      </c>
      <c r="BC147" s="209" t="s">
        <v>463</v>
      </c>
      <c r="BD147" s="282">
        <f t="shared" si="39"/>
        <v>4</v>
      </c>
      <c r="BE147" s="272">
        <v>1</v>
      </c>
      <c r="BF147" s="272">
        <v>1</v>
      </c>
      <c r="BG147" s="272">
        <v>1</v>
      </c>
      <c r="BH147" s="272">
        <v>1</v>
      </c>
      <c r="BI147" s="209" t="s">
        <v>2794</v>
      </c>
      <c r="BJ147" s="209" t="s">
        <v>2795</v>
      </c>
      <c r="BK147" s="131" t="s">
        <v>3139</v>
      </c>
      <c r="BL147" s="131" t="s">
        <v>2798</v>
      </c>
      <c r="BM147" s="157">
        <v>1</v>
      </c>
      <c r="BN147" s="283"/>
      <c r="BO147" s="283"/>
      <c r="BP147" s="283"/>
      <c r="BQ147" s="284">
        <f t="shared" si="40"/>
        <v>1</v>
      </c>
      <c r="BR147" s="285">
        <f t="shared" si="41"/>
        <v>0.25</v>
      </c>
      <c r="BS147" s="819"/>
      <c r="BT147" s="804"/>
      <c r="BU147" s="804"/>
      <c r="BV147" s="807"/>
    </row>
    <row r="148" spans="1:74" ht="15.75" customHeight="1" x14ac:dyDescent="0.25">
      <c r="A148" s="1491"/>
      <c r="B148" s="1494"/>
      <c r="C148" s="1497"/>
      <c r="D148" s="1466"/>
      <c r="E148" s="1466"/>
      <c r="F148" s="1469"/>
      <c r="G148" s="1442"/>
      <c r="H148" s="1460"/>
      <c r="I148" s="1460"/>
      <c r="J148" s="1436"/>
      <c r="K148" s="1439"/>
      <c r="L148" s="1442"/>
      <c r="M148" s="1445"/>
      <c r="N148" s="1442"/>
      <c r="O148" s="1442"/>
      <c r="P148" s="1454"/>
      <c r="Q148" s="1457"/>
      <c r="R148" s="1460"/>
      <c r="S148" s="1451"/>
      <c r="T148" s="1460"/>
      <c r="U148" s="1451"/>
      <c r="V148" s="1460"/>
      <c r="W148" s="1451"/>
      <c r="X148" s="1445"/>
      <c r="Y148" s="1451"/>
      <c r="Z148" s="1451"/>
      <c r="AA148" s="1448"/>
      <c r="AB148" s="274">
        <v>3</v>
      </c>
      <c r="AC148" s="275"/>
      <c r="AD148" s="275"/>
      <c r="AE148" s="272"/>
      <c r="AF148" s="276" t="str">
        <f t="shared" si="35"/>
        <v/>
      </c>
      <c r="AG148" s="277"/>
      <c r="AH148" s="273" t="str">
        <f t="shared" si="36"/>
        <v/>
      </c>
      <c r="AI148" s="277"/>
      <c r="AJ148" s="273" t="str">
        <f t="shared" si="37"/>
        <v/>
      </c>
      <c r="AK148" s="278" t="str">
        <f t="shared" si="38"/>
        <v/>
      </c>
      <c r="AL148" s="279" t="str">
        <f>IFERROR(IF(AND(AF147="Probabilidad",AF148="Probabilidad"),(AL147-(+AL147*AK148)),IF(AND(AF147="Impacto",AF148="Probabilidad"),(AL146-(+AL146*AK148)),IF(AF148="Impacto",AL147,""))),"")</f>
        <v/>
      </c>
      <c r="AM148" s="279" t="str">
        <f>IFERROR(IF(AND(AF147="Impacto",AF148="Impacto"),(AM147-(+AM147*AK148)),IF(AND(AF147="Probabilidad",AF148="Impacto"),(AM146-(+AM146*AK148)),IF(AF148="Probabilidad",AM147,""))),"")</f>
        <v/>
      </c>
      <c r="AN148" s="280"/>
      <c r="AO148" s="280"/>
      <c r="AP148" s="280"/>
      <c r="AQ148" s="280"/>
      <c r="AR148" s="1460"/>
      <c r="AS148" s="1436"/>
      <c r="AT148" s="1436"/>
      <c r="AU148" s="1448"/>
      <c r="AV148" s="1436"/>
      <c r="AW148" s="1436"/>
      <c r="AX148" s="1448"/>
      <c r="AY148" s="1448"/>
      <c r="AZ148" s="1448"/>
      <c r="BA148" s="1460"/>
      <c r="BB148" s="286"/>
      <c r="BC148" s="209"/>
      <c r="BD148" s="282" t="str">
        <f t="shared" si="39"/>
        <v/>
      </c>
      <c r="BE148" s="272"/>
      <c r="BF148" s="272"/>
      <c r="BG148" s="272"/>
      <c r="BH148" s="272"/>
      <c r="BI148" s="209"/>
      <c r="BJ148" s="209"/>
      <c r="BK148" s="209"/>
      <c r="BL148" s="209"/>
      <c r="BM148" s="283"/>
      <c r="BN148" s="283"/>
      <c r="BO148" s="283"/>
      <c r="BP148" s="283"/>
      <c r="BQ148" s="284" t="str">
        <f t="shared" si="40"/>
        <v/>
      </c>
      <c r="BR148" s="285" t="str">
        <f t="shared" si="41"/>
        <v/>
      </c>
      <c r="BS148" s="819"/>
      <c r="BT148" s="804"/>
      <c r="BU148" s="804"/>
      <c r="BV148" s="807"/>
    </row>
    <row r="149" spans="1:74" ht="15.75" customHeight="1" x14ac:dyDescent="0.25">
      <c r="A149" s="1491"/>
      <c r="B149" s="1494"/>
      <c r="C149" s="1497"/>
      <c r="D149" s="1466"/>
      <c r="E149" s="1466"/>
      <c r="F149" s="1469"/>
      <c r="G149" s="1442"/>
      <c r="H149" s="1460"/>
      <c r="I149" s="1460"/>
      <c r="J149" s="1436"/>
      <c r="K149" s="1439"/>
      <c r="L149" s="1442"/>
      <c r="M149" s="1445"/>
      <c r="N149" s="1442"/>
      <c r="O149" s="1442"/>
      <c r="P149" s="1454"/>
      <c r="Q149" s="1457"/>
      <c r="R149" s="1460"/>
      <c r="S149" s="1451"/>
      <c r="T149" s="1460"/>
      <c r="U149" s="1451"/>
      <c r="V149" s="1460"/>
      <c r="W149" s="1451"/>
      <c r="X149" s="1445"/>
      <c r="Y149" s="1451"/>
      <c r="Z149" s="1451"/>
      <c r="AA149" s="1448"/>
      <c r="AB149" s="274">
        <v>4</v>
      </c>
      <c r="AC149" s="275"/>
      <c r="AD149" s="275"/>
      <c r="AE149" s="272"/>
      <c r="AF149" s="276" t="str">
        <f t="shared" si="35"/>
        <v/>
      </c>
      <c r="AG149" s="277"/>
      <c r="AH149" s="273" t="str">
        <f t="shared" si="36"/>
        <v/>
      </c>
      <c r="AI149" s="277"/>
      <c r="AJ149" s="273" t="str">
        <f t="shared" si="37"/>
        <v/>
      </c>
      <c r="AK149" s="278" t="str">
        <f t="shared" si="38"/>
        <v/>
      </c>
      <c r="AL149" s="279" t="str">
        <f>IFERROR(IF(AND(AF148="Probabilidad",AF149="Probabilidad"),(AL148-(+AL148*AK149)),IF(AND(AF148="Impacto",AF149="Probabilidad"),(AL147-(+AL147*AK149)),IF(AF149="Impacto",AL148,""))),"")</f>
        <v/>
      </c>
      <c r="AM149" s="279" t="str">
        <f>IFERROR(IF(AND(AF148="Impacto",AF149="Impacto"),(AM148-(+AM148*AK149)),IF(AND(AF148="Probabilidad",AF149="Impacto"),(AM147-(+AM147*AK149)),IF(AF149="Probabilidad",AM148,""))),"")</f>
        <v/>
      </c>
      <c r="AN149" s="280"/>
      <c r="AO149" s="280"/>
      <c r="AP149" s="280"/>
      <c r="AQ149" s="280"/>
      <c r="AR149" s="1460"/>
      <c r="AS149" s="1436"/>
      <c r="AT149" s="1436"/>
      <c r="AU149" s="1448"/>
      <c r="AV149" s="1436"/>
      <c r="AW149" s="1436"/>
      <c r="AX149" s="1448"/>
      <c r="AY149" s="1448"/>
      <c r="AZ149" s="1448"/>
      <c r="BA149" s="1460"/>
      <c r="BB149" s="286"/>
      <c r="BC149" s="209"/>
      <c r="BD149" s="282" t="str">
        <f t="shared" si="39"/>
        <v/>
      </c>
      <c r="BE149" s="272"/>
      <c r="BF149" s="272"/>
      <c r="BG149" s="272"/>
      <c r="BH149" s="272"/>
      <c r="BI149" s="209"/>
      <c r="BJ149" s="209"/>
      <c r="BK149" s="209"/>
      <c r="BL149" s="209"/>
      <c r="BM149" s="283"/>
      <c r="BN149" s="283"/>
      <c r="BO149" s="283"/>
      <c r="BP149" s="283"/>
      <c r="BQ149" s="284" t="str">
        <f t="shared" si="40"/>
        <v/>
      </c>
      <c r="BR149" s="285" t="str">
        <f t="shared" si="41"/>
        <v/>
      </c>
      <c r="BS149" s="819"/>
      <c r="BT149" s="804"/>
      <c r="BU149" s="804"/>
      <c r="BV149" s="807"/>
    </row>
    <row r="150" spans="1:74" ht="15.75" customHeight="1" x14ac:dyDescent="0.25">
      <c r="A150" s="1491"/>
      <c r="B150" s="1494"/>
      <c r="C150" s="1497"/>
      <c r="D150" s="1466"/>
      <c r="E150" s="1466"/>
      <c r="F150" s="1469"/>
      <c r="G150" s="1442"/>
      <c r="H150" s="1460"/>
      <c r="I150" s="1460"/>
      <c r="J150" s="1436"/>
      <c r="K150" s="1439"/>
      <c r="L150" s="1442"/>
      <c r="M150" s="1445"/>
      <c r="N150" s="1442"/>
      <c r="O150" s="1442"/>
      <c r="P150" s="1454"/>
      <c r="Q150" s="1457"/>
      <c r="R150" s="1460"/>
      <c r="S150" s="1451"/>
      <c r="T150" s="1460"/>
      <c r="U150" s="1451"/>
      <c r="V150" s="1460"/>
      <c r="W150" s="1451"/>
      <c r="X150" s="1445"/>
      <c r="Y150" s="1451"/>
      <c r="Z150" s="1451"/>
      <c r="AA150" s="1448"/>
      <c r="AB150" s="274">
        <v>5</v>
      </c>
      <c r="AC150" s="287"/>
      <c r="AD150" s="287"/>
      <c r="AE150" s="272"/>
      <c r="AF150" s="276" t="str">
        <f t="shared" si="35"/>
        <v/>
      </c>
      <c r="AG150" s="277"/>
      <c r="AH150" s="273" t="str">
        <f t="shared" si="36"/>
        <v/>
      </c>
      <c r="AI150" s="277"/>
      <c r="AJ150" s="273" t="str">
        <f t="shared" si="37"/>
        <v/>
      </c>
      <c r="AK150" s="278" t="str">
        <f t="shared" si="38"/>
        <v/>
      </c>
      <c r="AL150" s="279" t="str">
        <f>IFERROR(IF(AND(AF149="Probabilidad",AF150="Probabilidad"),(AL149-(+AL149*AK150)),IF(AND(AF149="Impacto",AF150="Probabilidad"),(AL148-(+AL148*AK150)),IF(AF150="Impacto",AL149,""))),"")</f>
        <v/>
      </c>
      <c r="AM150" s="279" t="str">
        <f>IFERROR(IF(AND(AF149="Impacto",AF150="Impacto"),(AM149-(+AM149*AK150)),IF(AND(AF149="Probabilidad",AF150="Impacto"),(AM148-(+AM148*AK150)),IF(AF150="Probabilidad",AM149,""))),"")</f>
        <v/>
      </c>
      <c r="AN150" s="280"/>
      <c r="AO150" s="280"/>
      <c r="AP150" s="280"/>
      <c r="AQ150" s="280"/>
      <c r="AR150" s="1460"/>
      <c r="AS150" s="1436"/>
      <c r="AT150" s="1436"/>
      <c r="AU150" s="1448"/>
      <c r="AV150" s="1436"/>
      <c r="AW150" s="1436"/>
      <c r="AX150" s="1448"/>
      <c r="AY150" s="1448"/>
      <c r="AZ150" s="1448"/>
      <c r="BA150" s="1460"/>
      <c r="BB150" s="286"/>
      <c r="BC150" s="209"/>
      <c r="BD150" s="282" t="str">
        <f t="shared" si="39"/>
        <v/>
      </c>
      <c r="BE150" s="272"/>
      <c r="BF150" s="272"/>
      <c r="BG150" s="272"/>
      <c r="BH150" s="272"/>
      <c r="BI150" s="209"/>
      <c r="BJ150" s="209"/>
      <c r="BK150" s="209"/>
      <c r="BL150" s="209"/>
      <c r="BM150" s="283"/>
      <c r="BN150" s="283"/>
      <c r="BO150" s="283"/>
      <c r="BP150" s="283"/>
      <c r="BQ150" s="284" t="str">
        <f t="shared" si="40"/>
        <v/>
      </c>
      <c r="BR150" s="285" t="str">
        <f t="shared" si="41"/>
        <v/>
      </c>
      <c r="BS150" s="819"/>
      <c r="BT150" s="804"/>
      <c r="BU150" s="804"/>
      <c r="BV150" s="807"/>
    </row>
    <row r="151" spans="1:74" ht="15.75" customHeight="1" x14ac:dyDescent="0.25">
      <c r="A151" s="1492"/>
      <c r="B151" s="1495"/>
      <c r="C151" s="1498"/>
      <c r="D151" s="1467"/>
      <c r="E151" s="1467"/>
      <c r="F151" s="1470"/>
      <c r="G151" s="1443"/>
      <c r="H151" s="1461"/>
      <c r="I151" s="1461"/>
      <c r="J151" s="1437"/>
      <c r="K151" s="1440"/>
      <c r="L151" s="1443"/>
      <c r="M151" s="1446"/>
      <c r="N151" s="1443"/>
      <c r="O151" s="1443"/>
      <c r="P151" s="1455"/>
      <c r="Q151" s="1458"/>
      <c r="R151" s="1461"/>
      <c r="S151" s="1452"/>
      <c r="T151" s="1461"/>
      <c r="U151" s="1452"/>
      <c r="V151" s="1461"/>
      <c r="W151" s="1452"/>
      <c r="X151" s="1446"/>
      <c r="Y151" s="1452"/>
      <c r="Z151" s="1452"/>
      <c r="AA151" s="1449"/>
      <c r="AB151" s="744">
        <v>6</v>
      </c>
      <c r="AC151" s="742"/>
      <c r="AD151" s="742"/>
      <c r="AE151" s="742"/>
      <c r="AF151" s="745" t="str">
        <f t="shared" si="35"/>
        <v/>
      </c>
      <c r="AG151" s="637"/>
      <c r="AH151" s="743" t="str">
        <f t="shared" si="36"/>
        <v/>
      </c>
      <c r="AI151" s="637"/>
      <c r="AJ151" s="743" t="str">
        <f t="shared" si="37"/>
        <v/>
      </c>
      <c r="AK151" s="746" t="str">
        <f t="shared" si="38"/>
        <v/>
      </c>
      <c r="AL151" s="747" t="str">
        <f>IFERROR(IF(AND(AF150="Probabilidad",AF151="Probabilidad"),(AL150-(+AL150*AK151)),IF(AND(AF150="Impacto",AF151="Probabilidad"),(AL149-(+AL149*AK151)),IF(AF151="Impacto",AL150,""))),"")</f>
        <v/>
      </c>
      <c r="AM151" s="747" t="str">
        <f>IFERROR(IF(AND(AF150="Impacto",AF151="Impacto"),(AM150-(+AM150*AK151)),IF(AND(AF150="Probabilidad",AF151="Impacto"),(AM149-(+AM149*AK151)),IF(AF151="Probabilidad",AM150,""))),"")</f>
        <v/>
      </c>
      <c r="AN151" s="748"/>
      <c r="AO151" s="748"/>
      <c r="AP151" s="748"/>
      <c r="AQ151" s="748"/>
      <c r="AR151" s="1461"/>
      <c r="AS151" s="1437"/>
      <c r="AT151" s="1437"/>
      <c r="AU151" s="1449"/>
      <c r="AV151" s="1437"/>
      <c r="AW151" s="1437"/>
      <c r="AX151" s="1449"/>
      <c r="AY151" s="1449"/>
      <c r="AZ151" s="1449"/>
      <c r="BA151" s="1461"/>
      <c r="BB151" s="749"/>
      <c r="BC151" s="750"/>
      <c r="BD151" s="751" t="str">
        <f t="shared" si="39"/>
        <v/>
      </c>
      <c r="BE151" s="742"/>
      <c r="BF151" s="742"/>
      <c r="BG151" s="742"/>
      <c r="BH151" s="742"/>
      <c r="BI151" s="750"/>
      <c r="BJ151" s="750"/>
      <c r="BK151" s="750"/>
      <c r="BL151" s="750"/>
      <c r="BM151" s="752"/>
      <c r="BN151" s="752"/>
      <c r="BO151" s="752"/>
      <c r="BP151" s="752"/>
      <c r="BQ151" s="753" t="str">
        <f t="shared" si="40"/>
        <v/>
      </c>
      <c r="BR151" s="754" t="str">
        <f t="shared" si="41"/>
        <v/>
      </c>
      <c r="BS151" s="819"/>
      <c r="BT151" s="906"/>
      <c r="BU151" s="906"/>
      <c r="BV151" s="1489"/>
    </row>
    <row r="152" spans="1:74" ht="117.75" customHeight="1" x14ac:dyDescent="0.25">
      <c r="A152" s="1486" t="s">
        <v>1185</v>
      </c>
      <c r="B152" s="1028" t="s">
        <v>202</v>
      </c>
      <c r="C152" s="1506" t="s">
        <v>1186</v>
      </c>
      <c r="D152" s="992" t="s">
        <v>2524</v>
      </c>
      <c r="E152" s="992" t="s">
        <v>1187</v>
      </c>
      <c r="F152" s="1056">
        <v>1</v>
      </c>
      <c r="G152" s="1476" t="s">
        <v>1207</v>
      </c>
      <c r="H152" s="952"/>
      <c r="I152" s="952"/>
      <c r="J152" s="956" t="s">
        <v>2799</v>
      </c>
      <c r="K152" s="952" t="s">
        <v>324</v>
      </c>
      <c r="L152" s="958" t="s">
        <v>325</v>
      </c>
      <c r="M152" s="959" t="s">
        <v>2800</v>
      </c>
      <c r="N152" s="958"/>
      <c r="O152" s="958"/>
      <c r="P152" s="950"/>
      <c r="Q152" s="951"/>
      <c r="R152" s="952" t="s">
        <v>212</v>
      </c>
      <c r="S152" s="953">
        <f>IF(R152="Muy Alta",100%,IF(R152="Alta",80%,IF(R152="Media",60%,IF(R152="Baja",40%,IF(R152="Muy Baja",20%,"")))))</f>
        <v>0.6</v>
      </c>
      <c r="T152" s="952"/>
      <c r="U152" s="953" t="str">
        <f>IF(T152="Catastrófico",100%,IF(T152="Mayor",80%,IF(T152="Moderado",60%,IF(T152="Menor",40%,IF(T152="Leve",20%,"")))))</f>
        <v/>
      </c>
      <c r="V152" s="952" t="s">
        <v>213</v>
      </c>
      <c r="W152" s="953">
        <f>IF(V152="Catastrófico",100%,IF(V152="Mayor",80%,IF(V152="Moderado",60%,IF(V152="Menor",40%,IF(V152="Leve",20%,"")))))</f>
        <v>0.6</v>
      </c>
      <c r="X152" s="959" t="str">
        <f>IF(Y152=100%,"Catastrófico",IF(Y152=80%,"Mayor",IF(Y152=60%,"Moderado",IF(Y152=40%,"Menor",IF(Y152=20%,"Leve","")))))</f>
        <v>Moderado</v>
      </c>
      <c r="Y152" s="953">
        <f>IF(AND(U152="",W152=""),"",MAX(U152,W152))</f>
        <v>0.6</v>
      </c>
      <c r="Z152" s="953" t="str">
        <f>CONCATENATE(R152,X152)</f>
        <v>MediaModerado</v>
      </c>
      <c r="AA152" s="980" t="str">
        <f>IF(Z152="Muy AltaLeve","Alto",IF(Z152="Muy AltaMenor","Alto",IF(Z152="Muy AltaModerado","Alto",IF(Z152="Muy AltaMayor","Alto",IF(Z152="Muy AltaCatastrófico","Extremo",IF(Z152="AltaLeve","Moderado",IF(Z152="AltaMenor","Moderado",IF(Z152="AltaModerado","Alto",IF(Z152="AltaMayor","Alto",IF(Z152="AltaCatastrófico","Extremo",IF(Z152="MediaLeve","Moderado",IF(Z152="MediaMenor","Moderado",IF(Z152="MediaModerado","Moderado",IF(Z152="MediaMayor","Alto",IF(Z152="MediaCatastrófico","Extremo",IF(Z152="BajaLeve","Bajo",IF(Z152="BajaMenor","Moderado",IF(Z152="BajaModerado","Moderado",IF(Z152="BajaMayor","Alto",IF(Z152="BajaCatastrófico","Extremo",IF(Z152="Muy BajaLeve","Bajo",IF(Z152="Muy BajaMenor","Bajo",IF(Z152="Muy BajaModerado","Moderado",IF(Z152="Muy BajaMayor","Alto",IF(Z152="Muy BajaCatastrófico","Extremo","")))))))))))))))))))))))))</f>
        <v>Moderado</v>
      </c>
      <c r="AB152" s="245">
        <v>1</v>
      </c>
      <c r="AC152" s="243" t="s">
        <v>2801</v>
      </c>
      <c r="AD152" s="739" t="s">
        <v>2802</v>
      </c>
      <c r="AE152" s="711" t="s">
        <v>1200</v>
      </c>
      <c r="AF152" s="246" t="str">
        <f t="shared" ref="AF152:AF163" si="42">IF(OR(AG152="Preventivo",AG152="Detectivo"),"Probabilidad",IF(AG152="Correctivo","Impacto",""))</f>
        <v>Probabilidad</v>
      </c>
      <c r="AG152" s="247" t="s">
        <v>216</v>
      </c>
      <c r="AH152" s="244">
        <f t="shared" ref="AH152:AH163" si="43">IF(AG152="","",IF(AG152="Preventivo",25%,IF(AG152="Detectivo",15%,IF(AG152="Correctivo",10%))))</f>
        <v>0.25</v>
      </c>
      <c r="AI152" s="247" t="s">
        <v>217</v>
      </c>
      <c r="AJ152" s="244">
        <f t="shared" ref="AJ152:AJ163" si="44">IF(AI152="Automático",25%,IF(AI152="Manual",15%,""))</f>
        <v>0.15</v>
      </c>
      <c r="AK152" s="248">
        <f t="shared" ref="AK152:AK163" si="45">IF(OR(AH152="",AJ152=""),"",AH152+AJ152)</f>
        <v>0.4</v>
      </c>
      <c r="AL152" s="249">
        <f>IFERROR(IF(AF152="Probabilidad",(S152-(+S152*AK152)),IF(AF152="Impacto",S152,"")),"")</f>
        <v>0.36</v>
      </c>
      <c r="AM152" s="249">
        <f>IFERROR(IF(AF152="Impacto",(Y152-(+Y152*AK152)),IF(AF152="Probabilidad",Y152,"")),"")</f>
        <v>0.6</v>
      </c>
      <c r="AN152" s="250" t="s">
        <v>218</v>
      </c>
      <c r="AO152" s="250" t="s">
        <v>242</v>
      </c>
      <c r="AP152" s="250" t="s">
        <v>243</v>
      </c>
      <c r="AQ152" s="250" t="s">
        <v>221</v>
      </c>
      <c r="AR152" s="952" t="s">
        <v>2583</v>
      </c>
      <c r="AS152" s="981">
        <f>S152</f>
        <v>0.6</v>
      </c>
      <c r="AT152" s="981">
        <f>IF(AL152="","",MIN(AL152:AL157))</f>
        <v>0.216</v>
      </c>
      <c r="AU152" s="980" t="str">
        <f>IFERROR(IF(AT152="","",IF(AT152&lt;=0.2,"Muy Baja",IF(AT152&lt;=0.4,"Baja",IF(AT152&lt;=0.6,"Media",IF(AT152&lt;=0.8,"Alta","Muy Alta"))))),"")</f>
        <v>Baja</v>
      </c>
      <c r="AV152" s="981">
        <f>Y152</f>
        <v>0.6</v>
      </c>
      <c r="AW152" s="981">
        <f>IF(AM152="","",MIN(AM152:AM157))</f>
        <v>0.6</v>
      </c>
      <c r="AX152" s="980" t="str">
        <f>IFERROR(IF(AW152="","",IF(AW152&lt;=0.2,"Leve",IF(AW152&lt;=0.4,"Menor",IF(AW152&lt;=0.6,"Moderado",IF(AW152&lt;=0.8,"Mayor","Catastrófico"))))),"")</f>
        <v>Moderado</v>
      </c>
      <c r="AY152" s="980" t="str">
        <f>AA152</f>
        <v>Moderado</v>
      </c>
      <c r="AZ152" s="980" t="str">
        <f>IFERROR(IF(OR(AND(AU152="Muy Baja",AX152="Leve"),AND(AU152="Muy Baja",AX152="Menor"),AND(AU152="Baja",AX152="Leve")),"Bajo",IF(OR(AND(AU152="Muy baja",AX152="Moderado"),AND(AU152="Baja",AX152="Menor"),AND(AU152="Baja",AX152="Moderado"),AND(AU152="Media",AX152="Leve"),AND(AU152="Media",AX152="Menor"),AND(AU152="Media",AX152="Moderado"),AND(AU152="Alta",AX152="Leve"),AND(AU152="Alta",AX152="Menor")),"Moderado",IF(OR(AND(AU152="Muy Baja",AX152="Mayor"),AND(AU152="Baja",AX152="Mayor"),AND(AU152="Media",AX152="Mayor"),AND(AU152="Alta",AX152="Moderado"),AND(AU152="Alta",AX152="Mayor"),AND(AU152="Muy Alta",AX152="Leve"),AND(AU152="Muy Alta",AX152="Menor"),AND(AU152="Muy Alta",AX152="Moderado"),AND(AU152="Muy Alta",AX152="Mayor")),"Alto",IF(OR(AND(AU152="Muy Baja",AX152="Catastrófico"),AND(AU152="Baja",AX152="Catastrófico"),AND(AU152="Media",AX152="Catastrófico"),AND(AU152="Alta",AX152="Catastrófico"),AND(AU152="Muy Alta",AX152="Catastrófico")),"Extremo","")))),"")</f>
        <v>Moderado</v>
      </c>
      <c r="BA152" s="952" t="s">
        <v>223</v>
      </c>
      <c r="BB152" s="740" t="s">
        <v>1214</v>
      </c>
      <c r="BC152" s="740" t="s">
        <v>1215</v>
      </c>
      <c r="BD152" s="271">
        <f t="shared" ref="BD152:BD163" si="46">IF(SUM(BE152:BH152)=0,"",SUM(BE152:BH152))</f>
        <v>2</v>
      </c>
      <c r="BE152" s="243"/>
      <c r="BF152" s="243">
        <v>1</v>
      </c>
      <c r="BG152" s="243"/>
      <c r="BH152" s="243">
        <v>1</v>
      </c>
      <c r="BI152" s="741" t="s">
        <v>1216</v>
      </c>
      <c r="BJ152" s="741" t="s">
        <v>1217</v>
      </c>
      <c r="BK152" s="398" t="s">
        <v>232</v>
      </c>
      <c r="BL152" s="423" t="s">
        <v>232</v>
      </c>
      <c r="BM152" s="423" t="s">
        <v>609</v>
      </c>
      <c r="BN152" s="254"/>
      <c r="BO152" s="254"/>
      <c r="BP152" s="254"/>
      <c r="BQ152" s="255" t="str">
        <f t="shared" ref="BQ152:BQ163" si="47">IF(SUM(BM152:BP152)=0,"",SUM(BM152:BP152))</f>
        <v/>
      </c>
      <c r="BR152" s="256" t="str">
        <f t="shared" ref="BR152:BR163" si="48">IF(ISERROR(BQ152/BD152),"",(BQ152/BD152))</f>
        <v/>
      </c>
      <c r="BS152" s="1021" t="s">
        <v>2803</v>
      </c>
      <c r="BT152" s="1021" t="s">
        <v>305</v>
      </c>
      <c r="BU152" s="1021" t="s">
        <v>405</v>
      </c>
      <c r="BV152" s="1471" t="s">
        <v>405</v>
      </c>
    </row>
    <row r="153" spans="1:74" ht="172.5" customHeight="1" x14ac:dyDescent="0.25">
      <c r="A153" s="1487"/>
      <c r="B153" s="1029"/>
      <c r="C153" s="1483"/>
      <c r="D153" s="831"/>
      <c r="E153" s="831"/>
      <c r="F153" s="1057"/>
      <c r="G153" s="1477"/>
      <c r="H153" s="837"/>
      <c r="I153" s="837"/>
      <c r="J153" s="840"/>
      <c r="K153" s="837"/>
      <c r="L153" s="822"/>
      <c r="M153" s="874"/>
      <c r="N153" s="822"/>
      <c r="O153" s="822"/>
      <c r="P153" s="948"/>
      <c r="Q153" s="819"/>
      <c r="R153" s="837"/>
      <c r="S153" s="954"/>
      <c r="T153" s="837"/>
      <c r="U153" s="954"/>
      <c r="V153" s="837"/>
      <c r="W153" s="954"/>
      <c r="X153" s="874"/>
      <c r="Y153" s="954"/>
      <c r="Z153" s="954"/>
      <c r="AA153" s="846"/>
      <c r="AB153" s="152">
        <v>2</v>
      </c>
      <c r="AC153" s="151" t="s">
        <v>2804</v>
      </c>
      <c r="AD153" s="187" t="s">
        <v>2802</v>
      </c>
      <c r="AE153" s="151" t="s">
        <v>1220</v>
      </c>
      <c r="AF153" s="147" t="str">
        <f t="shared" si="42"/>
        <v>Probabilidad</v>
      </c>
      <c r="AG153" s="153" t="s">
        <v>216</v>
      </c>
      <c r="AH153" s="148">
        <f t="shared" si="43"/>
        <v>0.25</v>
      </c>
      <c r="AI153" s="153" t="s">
        <v>217</v>
      </c>
      <c r="AJ153" s="148">
        <f t="shared" si="44"/>
        <v>0.15</v>
      </c>
      <c r="AK153" s="149">
        <f t="shared" si="45"/>
        <v>0.4</v>
      </c>
      <c r="AL153" s="154">
        <f>IFERROR(IF(AND(AF152="Probabilidad",AF153="Probabilidad"),(AL152-(+AL152*AK153)),IF(AF153="Probabilidad",(S152-(+S152*AK153)),IF(AF153="Impacto",AL152,""))),"")</f>
        <v>0.216</v>
      </c>
      <c r="AM153" s="154">
        <f>IFERROR(IF(AND(AF152="Impacto",AF153="Impacto"),(AM152-(+AM152*AK153)),IF(AF153="Impacto",(Y152-(+Y152*AK153)),IF(AF153="Probabilidad",AM152,""))),"")</f>
        <v>0.6</v>
      </c>
      <c r="AN153" s="155" t="s">
        <v>218</v>
      </c>
      <c r="AO153" s="155" t="s">
        <v>242</v>
      </c>
      <c r="AP153" s="155" t="s">
        <v>243</v>
      </c>
      <c r="AQ153" s="155" t="s">
        <v>221</v>
      </c>
      <c r="AR153" s="837"/>
      <c r="AS153" s="982"/>
      <c r="AT153" s="982"/>
      <c r="AU153" s="846"/>
      <c r="AV153" s="982"/>
      <c r="AW153" s="982"/>
      <c r="AX153" s="846"/>
      <c r="AY153" s="846"/>
      <c r="AZ153" s="846"/>
      <c r="BA153" s="837"/>
      <c r="BB153" s="131" t="s">
        <v>2805</v>
      </c>
      <c r="BC153" s="130" t="s">
        <v>2806</v>
      </c>
      <c r="BD153" s="175">
        <f t="shared" si="46"/>
        <v>4</v>
      </c>
      <c r="BE153" s="151">
        <v>1</v>
      </c>
      <c r="BF153" s="151">
        <v>1</v>
      </c>
      <c r="BG153" s="151">
        <v>1</v>
      </c>
      <c r="BH153" s="151">
        <v>1</v>
      </c>
      <c r="BI153" s="131" t="s">
        <v>1216</v>
      </c>
      <c r="BJ153" s="131" t="s">
        <v>1217</v>
      </c>
      <c r="BK153" s="701" t="s">
        <v>2807</v>
      </c>
      <c r="BL153" s="738" t="s">
        <v>2808</v>
      </c>
      <c r="BM153" s="406">
        <v>1</v>
      </c>
      <c r="BN153" s="157"/>
      <c r="BO153" s="157"/>
      <c r="BP153" s="157"/>
      <c r="BQ153" s="158">
        <f t="shared" si="47"/>
        <v>1</v>
      </c>
      <c r="BR153" s="159">
        <f t="shared" si="48"/>
        <v>0.25</v>
      </c>
      <c r="BS153" s="975"/>
      <c r="BT153" s="975"/>
      <c r="BU153" s="975"/>
      <c r="BV153" s="1472"/>
    </row>
    <row r="154" spans="1:74" ht="15.75" customHeight="1" x14ac:dyDescent="0.25">
      <c r="A154" s="1487"/>
      <c r="B154" s="1029"/>
      <c r="C154" s="1483"/>
      <c r="D154" s="831"/>
      <c r="E154" s="831"/>
      <c r="F154" s="1057"/>
      <c r="G154" s="1477"/>
      <c r="H154" s="837"/>
      <c r="I154" s="837"/>
      <c r="J154" s="840"/>
      <c r="K154" s="837"/>
      <c r="L154" s="822"/>
      <c r="M154" s="874"/>
      <c r="N154" s="822"/>
      <c r="O154" s="822"/>
      <c r="P154" s="948"/>
      <c r="Q154" s="819"/>
      <c r="R154" s="837"/>
      <c r="S154" s="954"/>
      <c r="T154" s="837"/>
      <c r="U154" s="954"/>
      <c r="V154" s="837"/>
      <c r="W154" s="954"/>
      <c r="X154" s="874"/>
      <c r="Y154" s="954"/>
      <c r="Z154" s="954"/>
      <c r="AA154" s="846"/>
      <c r="AB154" s="152">
        <v>3</v>
      </c>
      <c r="AC154" s="180"/>
      <c r="AD154" s="180"/>
      <c r="AE154" s="151"/>
      <c r="AF154" s="147" t="str">
        <f t="shared" si="42"/>
        <v/>
      </c>
      <c r="AG154" s="153"/>
      <c r="AH154" s="148" t="str">
        <f t="shared" si="43"/>
        <v/>
      </c>
      <c r="AI154" s="153"/>
      <c r="AJ154" s="148" t="str">
        <f t="shared" si="44"/>
        <v/>
      </c>
      <c r="AK154" s="149" t="str">
        <f t="shared" si="45"/>
        <v/>
      </c>
      <c r="AL154" s="154" t="str">
        <f>IFERROR(IF(AND(AF153="Probabilidad",AF154="Probabilidad"),(AL153-(+AL153*AK154)),IF(AND(AF153="Impacto",AF154="Probabilidad"),(AL152-(+AL152*AK154)),IF(AF154="Impacto",AL153,""))),"")</f>
        <v/>
      </c>
      <c r="AM154" s="154" t="str">
        <f>IFERROR(IF(AND(AF153="Impacto",AF154="Impacto"),(AM153-(+AM153*AK154)),IF(AND(AF153="Probabilidad",AF154="Impacto"),(AM152-(+AM152*AK154)),IF(AF154="Probabilidad",AM153,""))),"")</f>
        <v/>
      </c>
      <c r="AN154" s="155"/>
      <c r="AO154" s="155"/>
      <c r="AP154" s="155"/>
      <c r="AQ154" s="155"/>
      <c r="AR154" s="837"/>
      <c r="AS154" s="982"/>
      <c r="AT154" s="982"/>
      <c r="AU154" s="846"/>
      <c r="AV154" s="982"/>
      <c r="AW154" s="982"/>
      <c r="AX154" s="846"/>
      <c r="AY154" s="846"/>
      <c r="AZ154" s="846"/>
      <c r="BA154" s="837"/>
      <c r="BB154" s="179"/>
      <c r="BC154" s="131"/>
      <c r="BD154" s="175" t="str">
        <f t="shared" si="46"/>
        <v/>
      </c>
      <c r="BE154" s="151"/>
      <c r="BF154" s="151"/>
      <c r="BG154" s="151"/>
      <c r="BH154" s="151"/>
      <c r="BI154" s="131"/>
      <c r="BJ154" s="131"/>
      <c r="BK154" s="131"/>
      <c r="BL154" s="131"/>
      <c r="BM154" s="157"/>
      <c r="BN154" s="157"/>
      <c r="BO154" s="157"/>
      <c r="BP154" s="157"/>
      <c r="BQ154" s="158" t="str">
        <f t="shared" si="47"/>
        <v/>
      </c>
      <c r="BR154" s="159" t="str">
        <f t="shared" si="48"/>
        <v/>
      </c>
      <c r="BS154" s="975"/>
      <c r="BT154" s="975"/>
      <c r="BU154" s="975"/>
      <c r="BV154" s="1472"/>
    </row>
    <row r="155" spans="1:74" ht="15.75" customHeight="1" x14ac:dyDescent="0.25">
      <c r="A155" s="1487"/>
      <c r="B155" s="1029"/>
      <c r="C155" s="1483"/>
      <c r="D155" s="831"/>
      <c r="E155" s="831"/>
      <c r="F155" s="1057"/>
      <c r="G155" s="1477"/>
      <c r="H155" s="837"/>
      <c r="I155" s="837"/>
      <c r="J155" s="840"/>
      <c r="K155" s="837"/>
      <c r="L155" s="822"/>
      <c r="M155" s="874"/>
      <c r="N155" s="822"/>
      <c r="O155" s="822"/>
      <c r="P155" s="948"/>
      <c r="Q155" s="819"/>
      <c r="R155" s="837"/>
      <c r="S155" s="954"/>
      <c r="T155" s="837"/>
      <c r="U155" s="954"/>
      <c r="V155" s="837"/>
      <c r="W155" s="954"/>
      <c r="X155" s="874"/>
      <c r="Y155" s="954"/>
      <c r="Z155" s="954"/>
      <c r="AA155" s="846"/>
      <c r="AB155" s="152">
        <v>4</v>
      </c>
      <c r="AC155" s="180"/>
      <c r="AD155" s="180"/>
      <c r="AE155" s="151"/>
      <c r="AF155" s="147" t="str">
        <f t="shared" si="42"/>
        <v/>
      </c>
      <c r="AG155" s="153"/>
      <c r="AH155" s="148" t="str">
        <f t="shared" si="43"/>
        <v/>
      </c>
      <c r="AI155" s="153"/>
      <c r="AJ155" s="148" t="str">
        <f t="shared" si="44"/>
        <v/>
      </c>
      <c r="AK155" s="149" t="str">
        <f t="shared" si="45"/>
        <v/>
      </c>
      <c r="AL155" s="154" t="str">
        <f>IFERROR(IF(AND(AF154="Probabilidad",AF155="Probabilidad"),(AL154-(+AL154*AK155)),IF(AND(AF154="Impacto",AF155="Probabilidad"),(AL153-(+AL153*AK155)),IF(AF155="Impacto",AL154,""))),"")</f>
        <v/>
      </c>
      <c r="AM155" s="154" t="str">
        <f>IFERROR(IF(AND(AF154="Impacto",AF155="Impacto"),(AM154-(+AM154*AK155)),IF(AND(AF154="Probabilidad",AF155="Impacto"),(AM153-(+AM153*AK155)),IF(AF155="Probabilidad",AM154,""))),"")</f>
        <v/>
      </c>
      <c r="AN155" s="155"/>
      <c r="AO155" s="155"/>
      <c r="AP155" s="155"/>
      <c r="AQ155" s="155"/>
      <c r="AR155" s="837"/>
      <c r="AS155" s="982"/>
      <c r="AT155" s="982"/>
      <c r="AU155" s="846"/>
      <c r="AV155" s="982"/>
      <c r="AW155" s="982"/>
      <c r="AX155" s="846"/>
      <c r="AY155" s="846"/>
      <c r="AZ155" s="846"/>
      <c r="BA155" s="837"/>
      <c r="BB155" s="179"/>
      <c r="BC155" s="131"/>
      <c r="BD155" s="175" t="str">
        <f t="shared" si="46"/>
        <v/>
      </c>
      <c r="BE155" s="151"/>
      <c r="BF155" s="151"/>
      <c r="BG155" s="151"/>
      <c r="BH155" s="151"/>
      <c r="BI155" s="131"/>
      <c r="BJ155" s="131"/>
      <c r="BK155" s="131"/>
      <c r="BL155" s="131"/>
      <c r="BM155" s="157"/>
      <c r="BN155" s="157"/>
      <c r="BO155" s="157"/>
      <c r="BP155" s="157"/>
      <c r="BQ155" s="158" t="str">
        <f t="shared" si="47"/>
        <v/>
      </c>
      <c r="BR155" s="159" t="str">
        <f t="shared" si="48"/>
        <v/>
      </c>
      <c r="BS155" s="975"/>
      <c r="BT155" s="975"/>
      <c r="BU155" s="975"/>
      <c r="BV155" s="1472"/>
    </row>
    <row r="156" spans="1:74" ht="15.75" customHeight="1" x14ac:dyDescent="0.25">
      <c r="A156" s="1487"/>
      <c r="B156" s="1029"/>
      <c r="C156" s="1483"/>
      <c r="D156" s="831"/>
      <c r="E156" s="831"/>
      <c r="F156" s="1057"/>
      <c r="G156" s="1477"/>
      <c r="H156" s="837"/>
      <c r="I156" s="837"/>
      <c r="J156" s="840"/>
      <c r="K156" s="837"/>
      <c r="L156" s="822"/>
      <c r="M156" s="874"/>
      <c r="N156" s="822"/>
      <c r="O156" s="822"/>
      <c r="P156" s="948"/>
      <c r="Q156" s="819"/>
      <c r="R156" s="837"/>
      <c r="S156" s="954"/>
      <c r="T156" s="837"/>
      <c r="U156" s="954"/>
      <c r="V156" s="837"/>
      <c r="W156" s="954"/>
      <c r="X156" s="874"/>
      <c r="Y156" s="954"/>
      <c r="Z156" s="954"/>
      <c r="AA156" s="846"/>
      <c r="AB156" s="152">
        <v>5</v>
      </c>
      <c r="AC156" s="181"/>
      <c r="AD156" s="181"/>
      <c r="AE156" s="29"/>
      <c r="AF156" s="147" t="str">
        <f t="shared" si="42"/>
        <v/>
      </c>
      <c r="AG156" s="153"/>
      <c r="AH156" s="148" t="str">
        <f t="shared" si="43"/>
        <v/>
      </c>
      <c r="AI156" s="153"/>
      <c r="AJ156" s="148" t="str">
        <f t="shared" si="44"/>
        <v/>
      </c>
      <c r="AK156" s="149" t="str">
        <f t="shared" si="45"/>
        <v/>
      </c>
      <c r="AL156" s="154" t="str">
        <f>IFERROR(IF(AND(AF155="Probabilidad",AF156="Probabilidad"),(AL155-(+AL155*AK156)),IF(AND(AF155="Impacto",AF156="Probabilidad"),(AL154-(+AL154*AK156)),IF(AF156="Impacto",AL155,""))),"")</f>
        <v/>
      </c>
      <c r="AM156" s="154" t="str">
        <f>IFERROR(IF(AND(AF155="Impacto",AF156="Impacto"),(AM155-(+AM155*AK156)),IF(AND(AF155="Probabilidad",AF156="Impacto"),(AM154-(+AM154*AK156)),IF(AF156="Probabilidad",AM155,""))),"")</f>
        <v/>
      </c>
      <c r="AN156" s="155"/>
      <c r="AO156" s="155"/>
      <c r="AP156" s="155"/>
      <c r="AQ156" s="155"/>
      <c r="AR156" s="837"/>
      <c r="AS156" s="982"/>
      <c r="AT156" s="982"/>
      <c r="AU156" s="846"/>
      <c r="AV156" s="982"/>
      <c r="AW156" s="982"/>
      <c r="AX156" s="846"/>
      <c r="AY156" s="846"/>
      <c r="AZ156" s="846"/>
      <c r="BA156" s="837"/>
      <c r="BB156" s="179"/>
      <c r="BC156" s="131"/>
      <c r="BD156" s="175" t="str">
        <f t="shared" si="46"/>
        <v/>
      </c>
      <c r="BE156" s="151"/>
      <c r="BF156" s="151"/>
      <c r="BG156" s="151"/>
      <c r="BH156" s="151"/>
      <c r="BI156" s="131"/>
      <c r="BJ156" s="131"/>
      <c r="BK156" s="131"/>
      <c r="BL156" s="131"/>
      <c r="BM156" s="157"/>
      <c r="BN156" s="157"/>
      <c r="BO156" s="157"/>
      <c r="BP156" s="157"/>
      <c r="BQ156" s="158" t="str">
        <f t="shared" si="47"/>
        <v/>
      </c>
      <c r="BR156" s="159" t="str">
        <f t="shared" si="48"/>
        <v/>
      </c>
      <c r="BS156" s="975"/>
      <c r="BT156" s="975"/>
      <c r="BU156" s="975"/>
      <c r="BV156" s="1472"/>
    </row>
    <row r="157" spans="1:74" ht="15.75" customHeight="1" x14ac:dyDescent="0.25">
      <c r="A157" s="1488"/>
      <c r="B157" s="1181"/>
      <c r="C157" s="1507"/>
      <c r="D157" s="961"/>
      <c r="E157" s="961"/>
      <c r="F157" s="1475"/>
      <c r="G157" s="1478"/>
      <c r="H157" s="964"/>
      <c r="I157" s="964"/>
      <c r="J157" s="966"/>
      <c r="K157" s="964"/>
      <c r="L157" s="1480"/>
      <c r="M157" s="968"/>
      <c r="N157" s="1480"/>
      <c r="O157" s="1480"/>
      <c r="P157" s="1481"/>
      <c r="Q157" s="1167"/>
      <c r="R157" s="964"/>
      <c r="S157" s="1479"/>
      <c r="T157" s="964"/>
      <c r="U157" s="1479"/>
      <c r="V157" s="964"/>
      <c r="W157" s="1479"/>
      <c r="X157" s="968"/>
      <c r="Y157" s="1479"/>
      <c r="Z157" s="1479"/>
      <c r="AA157" s="1043"/>
      <c r="AB157" s="259">
        <v>6</v>
      </c>
      <c r="AC157" s="257"/>
      <c r="AD157" s="257"/>
      <c r="AE157" s="257"/>
      <c r="AF157" s="260" t="str">
        <f t="shared" si="42"/>
        <v/>
      </c>
      <c r="AG157" s="261"/>
      <c r="AH157" s="258" t="str">
        <f t="shared" si="43"/>
        <v/>
      </c>
      <c r="AI157" s="261"/>
      <c r="AJ157" s="258" t="str">
        <f t="shared" si="44"/>
        <v/>
      </c>
      <c r="AK157" s="262" t="str">
        <f t="shared" si="45"/>
        <v/>
      </c>
      <c r="AL157" s="263" t="str">
        <f>IFERROR(IF(AND(AF156="Probabilidad",AF157="Probabilidad"),(AL156-(+AL156*AK157)),IF(AND(AF156="Impacto",AF157="Probabilidad"),(AL155-(+AL155*AK157)),IF(AF157="Impacto",AL156,""))),"")</f>
        <v/>
      </c>
      <c r="AM157" s="263" t="str">
        <f>IFERROR(IF(AND(AF156="Impacto",AF157="Impacto"),(AM156-(+AM156*AK157)),IF(AND(AF156="Probabilidad",AF157="Impacto"),(AM155-(+AM155*AK157)),IF(AF157="Probabilidad",AM156,""))),"")</f>
        <v/>
      </c>
      <c r="AN157" s="264"/>
      <c r="AO157" s="264"/>
      <c r="AP157" s="264"/>
      <c r="AQ157" s="264"/>
      <c r="AR157" s="964"/>
      <c r="AS157" s="1474"/>
      <c r="AT157" s="1474"/>
      <c r="AU157" s="1043"/>
      <c r="AV157" s="1474"/>
      <c r="AW157" s="1474"/>
      <c r="AX157" s="1043"/>
      <c r="AY157" s="1043"/>
      <c r="AZ157" s="1043"/>
      <c r="BA157" s="964"/>
      <c r="BB157" s="592"/>
      <c r="BC157" s="265"/>
      <c r="BD157" s="266" t="str">
        <f t="shared" si="46"/>
        <v/>
      </c>
      <c r="BE157" s="257"/>
      <c r="BF157" s="257"/>
      <c r="BG157" s="257"/>
      <c r="BH157" s="257"/>
      <c r="BI157" s="265"/>
      <c r="BJ157" s="265"/>
      <c r="BK157" s="265"/>
      <c r="BL157" s="265"/>
      <c r="BM157" s="267"/>
      <c r="BN157" s="267"/>
      <c r="BO157" s="267"/>
      <c r="BP157" s="267"/>
      <c r="BQ157" s="268" t="str">
        <f t="shared" si="47"/>
        <v/>
      </c>
      <c r="BR157" s="269" t="str">
        <f t="shared" si="48"/>
        <v/>
      </c>
      <c r="BS157" s="976"/>
      <c r="BT157" s="976"/>
      <c r="BU157" s="976"/>
      <c r="BV157" s="1473"/>
    </row>
    <row r="158" spans="1:74" ht="242.25" customHeight="1" x14ac:dyDescent="0.25">
      <c r="A158" s="810" t="s">
        <v>1221</v>
      </c>
      <c r="B158" s="1029" t="s">
        <v>202</v>
      </c>
      <c r="C158" s="1483" t="s">
        <v>1222</v>
      </c>
      <c r="D158" s="831" t="s">
        <v>2524</v>
      </c>
      <c r="E158" s="831" t="s">
        <v>1223</v>
      </c>
      <c r="F158" s="1057">
        <v>1</v>
      </c>
      <c r="G158" s="1477" t="s">
        <v>1224</v>
      </c>
      <c r="H158" s="837"/>
      <c r="I158" s="837"/>
      <c r="J158" s="840" t="s">
        <v>2809</v>
      </c>
      <c r="K158" s="837" t="s">
        <v>324</v>
      </c>
      <c r="L158" s="948" t="s">
        <v>325</v>
      </c>
      <c r="M158" s="874" t="s">
        <v>2810</v>
      </c>
      <c r="N158" s="822"/>
      <c r="O158" s="822"/>
      <c r="P158" s="1477"/>
      <c r="Q158" s="819"/>
      <c r="R158" s="837" t="s">
        <v>212</v>
      </c>
      <c r="S158" s="954">
        <f>IF(R158="Muy Alta",100%,IF(R158="Alta",80%,IF(R158="Media",60%,IF(R158="Baja",40%,IF(R158="Muy Baja",20%,"")))))</f>
        <v>0.6</v>
      </c>
      <c r="T158" s="837"/>
      <c r="U158" s="954" t="str">
        <f>IF(T158="Catastrófico",100%,IF(T158="Mayor",80%,IF(T158="Moderado",60%,IF(T158="Menor",40%,IF(T158="Leve",20%,"")))))</f>
        <v/>
      </c>
      <c r="V158" s="837" t="s">
        <v>213</v>
      </c>
      <c r="W158" s="954">
        <f>IF(V158="Catastrófico",100%,IF(V158="Mayor",80%,IF(V158="Moderado",60%,IF(V158="Menor",40%,IF(V158="Leve",20%,"")))))</f>
        <v>0.6</v>
      </c>
      <c r="X158" s="874" t="str">
        <f>IF(Y158=100%,"Catastrófico",IF(Y158=80%,"Mayor",IF(Y158=60%,"Moderado",IF(Y158=40%,"Menor",IF(Y158=20%,"Leve","")))))</f>
        <v>Moderado</v>
      </c>
      <c r="Y158" s="954">
        <f>IF(AND(U158="",W158=""),"",MAX(U158,W158))</f>
        <v>0.6</v>
      </c>
      <c r="Z158" s="954" t="str">
        <f>CONCATENATE(R158,X158)</f>
        <v>MediaModerado</v>
      </c>
      <c r="AA158" s="846" t="str">
        <f>IF(Z158="Muy AltaLeve","Alto",IF(Z158="Muy AltaMenor","Alto",IF(Z158="Muy AltaModerado","Alto",IF(Z158="Muy AltaMayor","Alto",IF(Z158="Muy AltaCatastrófico","Extremo",IF(Z158="AltaLeve","Moderado",IF(Z158="AltaMenor","Moderado",IF(Z158="AltaModerado","Alto",IF(Z158="AltaMayor","Alto",IF(Z158="AltaCatastrófico","Extremo",IF(Z158="MediaLeve","Moderado",IF(Z158="MediaMenor","Moderado",IF(Z158="MediaModerado","Moderado",IF(Z158="MediaMayor","Alto",IF(Z158="MediaCatastrófico","Extremo",IF(Z158="BajaLeve","Bajo",IF(Z158="BajaMenor","Moderado",IF(Z158="BajaModerado","Moderado",IF(Z158="BajaMayor","Alto",IF(Z158="BajaCatastrófico","Extremo",IF(Z158="Muy BajaLeve","Bajo",IF(Z158="Muy BajaMenor","Bajo",IF(Z158="Muy BajaModerado","Moderado",IF(Z158="Muy BajaMayor","Alto",IF(Z158="Muy BajaCatastrófico","Extremo","")))))))))))))))))))))))))</f>
        <v>Moderado</v>
      </c>
      <c r="AB158" s="232">
        <v>1</v>
      </c>
      <c r="AC158" s="227" t="s">
        <v>2811</v>
      </c>
      <c r="AD158" s="233" t="s">
        <v>2812</v>
      </c>
      <c r="AE158" s="227" t="s">
        <v>2813</v>
      </c>
      <c r="AF158" s="234" t="str">
        <f t="shared" si="42"/>
        <v>Probabilidad</v>
      </c>
      <c r="AG158" s="235" t="s">
        <v>216</v>
      </c>
      <c r="AH158" s="231">
        <f t="shared" si="43"/>
        <v>0.25</v>
      </c>
      <c r="AI158" s="235" t="s">
        <v>217</v>
      </c>
      <c r="AJ158" s="231">
        <f t="shared" si="44"/>
        <v>0.15</v>
      </c>
      <c r="AK158" s="236">
        <f t="shared" si="45"/>
        <v>0.4</v>
      </c>
      <c r="AL158" s="237">
        <f>IFERROR(IF(AF158="Probabilidad",(S158-(+S158*AK158)),IF(AF158="Impacto",S158,"")),"")</f>
        <v>0.36</v>
      </c>
      <c r="AM158" s="237">
        <f>IFERROR(IF(AF158="Impacto",(Y158-(+Y158*AK158)),IF(AF158="Probabilidad",Y158,"")),"")</f>
        <v>0.6</v>
      </c>
      <c r="AN158" s="127" t="s">
        <v>218</v>
      </c>
      <c r="AO158" s="127" t="s">
        <v>242</v>
      </c>
      <c r="AP158" s="127" t="s">
        <v>220</v>
      </c>
      <c r="AQ158" s="127" t="s">
        <v>221</v>
      </c>
      <c r="AR158" s="837" t="s">
        <v>2555</v>
      </c>
      <c r="AS158" s="982">
        <f>S158</f>
        <v>0.6</v>
      </c>
      <c r="AT158" s="982">
        <f>IF(AL158="","",MIN(AL158:AL163))</f>
        <v>2.7993599999999997E-2</v>
      </c>
      <c r="AU158" s="846" t="str">
        <f>IFERROR(IF(AT158="","",IF(AT158&lt;=0.2,"Muy Baja",IF(AT158&lt;=0.4,"Baja",IF(AT158&lt;=0.6,"Media",IF(AT158&lt;=0.8,"Alta","Muy Alta"))))),"")</f>
        <v>Muy Baja</v>
      </c>
      <c r="AV158" s="982">
        <f>Y158</f>
        <v>0.6</v>
      </c>
      <c r="AW158" s="982">
        <f>IF(AM158="","",MIN(AM158:AM163))</f>
        <v>0.6</v>
      </c>
      <c r="AX158" s="846" t="str">
        <f>IFERROR(IF(AW158="","",IF(AW158&lt;=0.2,"Leve",IF(AW158&lt;=0.4,"Menor",IF(AW158&lt;=0.6,"Moderado",IF(AW158&lt;=0.8,"Mayor","Catastrófico"))))),"")</f>
        <v>Moderado</v>
      </c>
      <c r="AY158" s="846" t="str">
        <f>AA158</f>
        <v>Moderado</v>
      </c>
      <c r="AZ158" s="846" t="str">
        <f>IFERROR(IF(OR(AND(AU158="Muy Baja",AX158="Leve"),AND(AU158="Muy Baja",AX158="Menor"),AND(AU158="Baja",AX158="Leve")),"Bajo",IF(OR(AND(AU158="Muy baja",AX158="Moderado"),AND(AU158="Baja",AX158="Menor"),AND(AU158="Baja",AX158="Moderado"),AND(AU158="Media",AX158="Leve"),AND(AU158="Media",AX158="Menor"),AND(AU158="Media",AX158="Moderado"),AND(AU158="Alta",AX158="Leve"),AND(AU158="Alta",AX158="Menor")),"Moderado",IF(OR(AND(AU158="Muy Baja",AX158="Mayor"),AND(AU158="Baja",AX158="Mayor"),AND(AU158="Media",AX158="Mayor"),AND(AU158="Alta",AX158="Moderado"),AND(AU158="Alta",AX158="Mayor"),AND(AU158="Muy Alta",AX158="Leve"),AND(AU158="Muy Alta",AX158="Menor"),AND(AU158="Muy Alta",AX158="Moderado"),AND(AU158="Muy Alta",AX158="Mayor")),"Alto",IF(OR(AND(AU158="Muy Baja",AX158="Catastrófico"),AND(AU158="Baja",AX158="Catastrófico"),AND(AU158="Media",AX158="Catastrófico"),AND(AU158="Alta",AX158="Catastrófico"),AND(AU158="Muy Alta",AX158="Catastrófico")),"Extremo","")))),"")</f>
        <v>Moderado</v>
      </c>
      <c r="BA158" s="837" t="s">
        <v>223</v>
      </c>
      <c r="BB158" s="755" t="s">
        <v>2814</v>
      </c>
      <c r="BC158" s="756" t="s">
        <v>2815</v>
      </c>
      <c r="BD158" s="566">
        <f t="shared" si="46"/>
        <v>4</v>
      </c>
      <c r="BE158" s="29">
        <v>1</v>
      </c>
      <c r="BF158" s="29">
        <v>1</v>
      </c>
      <c r="BG158" s="29">
        <v>1</v>
      </c>
      <c r="BH158" s="29">
        <v>1</v>
      </c>
      <c r="BI158" s="238" t="s">
        <v>2816</v>
      </c>
      <c r="BJ158" s="238" t="s">
        <v>2817</v>
      </c>
      <c r="BK158" s="47" t="s">
        <v>2818</v>
      </c>
      <c r="BL158" s="47" t="s">
        <v>2819</v>
      </c>
      <c r="BM158" s="49">
        <v>1</v>
      </c>
      <c r="BN158" s="239"/>
      <c r="BO158" s="239"/>
      <c r="BP158" s="239"/>
      <c r="BQ158" s="240">
        <f t="shared" si="47"/>
        <v>1</v>
      </c>
      <c r="BR158" s="241">
        <f t="shared" si="48"/>
        <v>0.25</v>
      </c>
      <c r="BS158" s="818"/>
      <c r="BT158" s="947" t="s">
        <v>2820</v>
      </c>
      <c r="BU158" s="947" t="s">
        <v>405</v>
      </c>
      <c r="BV158" s="947" t="s">
        <v>405</v>
      </c>
    </row>
    <row r="159" spans="1:74" ht="133.5" customHeight="1" x14ac:dyDescent="0.25">
      <c r="A159" s="810"/>
      <c r="B159" s="1029"/>
      <c r="C159" s="1483"/>
      <c r="D159" s="831"/>
      <c r="E159" s="831"/>
      <c r="F159" s="1057"/>
      <c r="G159" s="1477"/>
      <c r="H159" s="837"/>
      <c r="I159" s="837"/>
      <c r="J159" s="840"/>
      <c r="K159" s="837"/>
      <c r="L159" s="948"/>
      <c r="M159" s="874"/>
      <c r="N159" s="822"/>
      <c r="O159" s="822"/>
      <c r="P159" s="1477"/>
      <c r="Q159" s="819"/>
      <c r="R159" s="837"/>
      <c r="S159" s="954"/>
      <c r="T159" s="837"/>
      <c r="U159" s="954"/>
      <c r="V159" s="837"/>
      <c r="W159" s="954"/>
      <c r="X159" s="874"/>
      <c r="Y159" s="954"/>
      <c r="Z159" s="954"/>
      <c r="AA159" s="846"/>
      <c r="AB159" s="152">
        <v>2</v>
      </c>
      <c r="AC159" s="132" t="s">
        <v>2821</v>
      </c>
      <c r="AD159" s="233" t="s">
        <v>2812</v>
      </c>
      <c r="AE159" s="132" t="s">
        <v>2822</v>
      </c>
      <c r="AF159" s="147" t="str">
        <f t="shared" si="42"/>
        <v>Probabilidad</v>
      </c>
      <c r="AG159" s="153" t="s">
        <v>216</v>
      </c>
      <c r="AH159" s="148">
        <f t="shared" si="43"/>
        <v>0.25</v>
      </c>
      <c r="AI159" s="153" t="s">
        <v>217</v>
      </c>
      <c r="AJ159" s="148">
        <f t="shared" si="44"/>
        <v>0.15</v>
      </c>
      <c r="AK159" s="149">
        <f t="shared" si="45"/>
        <v>0.4</v>
      </c>
      <c r="AL159" s="154">
        <f>IFERROR(IF(AND(AF158="Probabilidad",AF159="Probabilidad"),(AL158-(+AL158*AK159)),IF(AF159="Probabilidad",(S158-(+S158*AK159)),IF(AF159="Impacto",AL158,""))),"")</f>
        <v>0.216</v>
      </c>
      <c r="AM159" s="154">
        <f>IFERROR(IF(AND(AF158="Impacto",AF159="Impacto"),(AM158-(+AM158*AK159)),IF(AF159="Impacto",(Y158-(+Y158*AK159)),IF(AF159="Probabilidad",AM158,""))),"")</f>
        <v>0.6</v>
      </c>
      <c r="AN159" s="155" t="s">
        <v>218</v>
      </c>
      <c r="AO159" s="155" t="s">
        <v>296</v>
      </c>
      <c r="AP159" s="155" t="s">
        <v>220</v>
      </c>
      <c r="AQ159" s="155" t="s">
        <v>221</v>
      </c>
      <c r="AR159" s="837"/>
      <c r="AS159" s="982"/>
      <c r="AT159" s="982"/>
      <c r="AU159" s="846"/>
      <c r="AV159" s="982"/>
      <c r="AW159" s="982"/>
      <c r="AX159" s="846"/>
      <c r="AY159" s="846"/>
      <c r="AZ159" s="846"/>
      <c r="BA159" s="837"/>
      <c r="BB159" s="130" t="s">
        <v>2823</v>
      </c>
      <c r="BC159" s="131" t="s">
        <v>2824</v>
      </c>
      <c r="BD159" s="175">
        <f t="shared" si="46"/>
        <v>12</v>
      </c>
      <c r="BE159" s="151">
        <v>3</v>
      </c>
      <c r="BF159" s="151">
        <v>3</v>
      </c>
      <c r="BG159" s="151">
        <v>3</v>
      </c>
      <c r="BH159" s="151">
        <v>3</v>
      </c>
      <c r="BI159" s="131" t="s">
        <v>2816</v>
      </c>
      <c r="BJ159" s="131" t="s">
        <v>2817</v>
      </c>
      <c r="BK159" s="131" t="s">
        <v>2825</v>
      </c>
      <c r="BL159" s="131" t="s">
        <v>2826</v>
      </c>
      <c r="BM159" s="157">
        <v>3</v>
      </c>
      <c r="BN159" s="157"/>
      <c r="BO159" s="157"/>
      <c r="BP159" s="157"/>
      <c r="BQ159" s="158">
        <f t="shared" si="47"/>
        <v>3</v>
      </c>
      <c r="BR159" s="159">
        <f t="shared" si="48"/>
        <v>0.25</v>
      </c>
      <c r="BS159" s="819"/>
      <c r="BT159" s="948"/>
      <c r="BU159" s="948"/>
      <c r="BV159" s="948"/>
    </row>
    <row r="160" spans="1:74" ht="124.5" customHeight="1" x14ac:dyDescent="0.25">
      <c r="A160" s="810"/>
      <c r="B160" s="1029"/>
      <c r="C160" s="1483"/>
      <c r="D160" s="831"/>
      <c r="E160" s="831"/>
      <c r="F160" s="1057"/>
      <c r="G160" s="1477"/>
      <c r="H160" s="837"/>
      <c r="I160" s="837"/>
      <c r="J160" s="840"/>
      <c r="K160" s="837"/>
      <c r="L160" s="948"/>
      <c r="M160" s="874"/>
      <c r="N160" s="822"/>
      <c r="O160" s="822"/>
      <c r="P160" s="1477"/>
      <c r="Q160" s="819"/>
      <c r="R160" s="837"/>
      <c r="S160" s="954"/>
      <c r="T160" s="837"/>
      <c r="U160" s="954"/>
      <c r="V160" s="837"/>
      <c r="W160" s="954"/>
      <c r="X160" s="874"/>
      <c r="Y160" s="954"/>
      <c r="Z160" s="954"/>
      <c r="AA160" s="846"/>
      <c r="AB160" s="152">
        <v>3</v>
      </c>
      <c r="AC160" s="132" t="s">
        <v>2827</v>
      </c>
      <c r="AD160" s="233" t="s">
        <v>2812</v>
      </c>
      <c r="AE160" s="151" t="s">
        <v>2822</v>
      </c>
      <c r="AF160" s="147" t="str">
        <f t="shared" si="42"/>
        <v>Probabilidad</v>
      </c>
      <c r="AG160" s="153" t="s">
        <v>216</v>
      </c>
      <c r="AH160" s="148">
        <f t="shared" si="43"/>
        <v>0.25</v>
      </c>
      <c r="AI160" s="153" t="s">
        <v>217</v>
      </c>
      <c r="AJ160" s="148">
        <f t="shared" si="44"/>
        <v>0.15</v>
      </c>
      <c r="AK160" s="149">
        <f t="shared" si="45"/>
        <v>0.4</v>
      </c>
      <c r="AL160" s="154">
        <f>IFERROR(IF(AND(AF159="Probabilidad",AF160="Probabilidad"),(AL159-(+AL159*AK160)),IF(AND(AF159="Impacto",AF160="Probabilidad"),(AL158-(+AL158*AK160)),IF(AF160="Impacto",AL159,""))),"")</f>
        <v>0.12959999999999999</v>
      </c>
      <c r="AM160" s="154">
        <f>IFERROR(IF(AND(AF159="Impacto",AF160="Impacto"),(AM159-(+AM159*AK160)),IF(AND(AF159="Probabilidad",AF160="Impacto"),(AM158-(+AM158*AK160)),IF(AF160="Probabilidad",AM159,""))),"")</f>
        <v>0.6</v>
      </c>
      <c r="AN160" s="155" t="s">
        <v>218</v>
      </c>
      <c r="AO160" s="155" t="s">
        <v>296</v>
      </c>
      <c r="AP160" s="155" t="s">
        <v>220</v>
      </c>
      <c r="AQ160" s="155" t="s">
        <v>221</v>
      </c>
      <c r="AR160" s="837"/>
      <c r="AS160" s="982"/>
      <c r="AT160" s="982"/>
      <c r="AU160" s="846"/>
      <c r="AV160" s="982"/>
      <c r="AW160" s="982"/>
      <c r="AX160" s="846"/>
      <c r="AY160" s="846"/>
      <c r="AZ160" s="846"/>
      <c r="BA160" s="837"/>
      <c r="BB160" s="292"/>
      <c r="BC160" s="238"/>
      <c r="BD160" s="175" t="str">
        <f t="shared" si="46"/>
        <v/>
      </c>
      <c r="BE160" s="151"/>
      <c r="BF160" s="151"/>
      <c r="BG160" s="151"/>
      <c r="BH160" s="151"/>
      <c r="BI160" s="131"/>
      <c r="BJ160" s="131"/>
      <c r="BK160" s="131"/>
      <c r="BL160" s="131"/>
      <c r="BM160" s="157"/>
      <c r="BN160" s="157"/>
      <c r="BO160" s="157"/>
      <c r="BP160" s="157"/>
      <c r="BQ160" s="158" t="str">
        <f t="shared" si="47"/>
        <v/>
      </c>
      <c r="BR160" s="159" t="str">
        <f t="shared" si="48"/>
        <v/>
      </c>
      <c r="BS160" s="819"/>
      <c r="BT160" s="948"/>
      <c r="BU160" s="948"/>
      <c r="BV160" s="948"/>
    </row>
    <row r="161" spans="1:74" ht="118.5" customHeight="1" x14ac:dyDescent="0.25">
      <c r="A161" s="810"/>
      <c r="B161" s="1029"/>
      <c r="C161" s="1483"/>
      <c r="D161" s="831"/>
      <c r="E161" s="831"/>
      <c r="F161" s="1057"/>
      <c r="G161" s="1477"/>
      <c r="H161" s="837"/>
      <c r="I161" s="837"/>
      <c r="J161" s="840"/>
      <c r="K161" s="837"/>
      <c r="L161" s="948"/>
      <c r="M161" s="874"/>
      <c r="N161" s="822"/>
      <c r="O161" s="822"/>
      <c r="P161" s="1477"/>
      <c r="Q161" s="819"/>
      <c r="R161" s="837"/>
      <c r="S161" s="954"/>
      <c r="T161" s="837"/>
      <c r="U161" s="954"/>
      <c r="V161" s="837"/>
      <c r="W161" s="954"/>
      <c r="X161" s="874"/>
      <c r="Y161" s="954"/>
      <c r="Z161" s="954"/>
      <c r="AA161" s="846"/>
      <c r="AB161" s="152">
        <v>4</v>
      </c>
      <c r="AC161" s="132" t="s">
        <v>2828</v>
      </c>
      <c r="AD161" s="233" t="s">
        <v>2812</v>
      </c>
      <c r="AE161" s="151" t="s">
        <v>2829</v>
      </c>
      <c r="AF161" s="147" t="str">
        <f t="shared" si="42"/>
        <v>Probabilidad</v>
      </c>
      <c r="AG161" s="153" t="s">
        <v>216</v>
      </c>
      <c r="AH161" s="148">
        <f t="shared" si="43"/>
        <v>0.25</v>
      </c>
      <c r="AI161" s="153" t="s">
        <v>217</v>
      </c>
      <c r="AJ161" s="148">
        <f t="shared" si="44"/>
        <v>0.15</v>
      </c>
      <c r="AK161" s="149">
        <f t="shared" si="45"/>
        <v>0.4</v>
      </c>
      <c r="AL161" s="154">
        <f>IFERROR(IF(AND(AF160="Probabilidad",AF161="Probabilidad"),(AL160-(+AL160*AK161)),IF(AND(AF160="Impacto",AF161="Probabilidad"),(AL159-(+AL159*AK161)),IF(AF161="Impacto",AL160,""))),"")</f>
        <v>7.7759999999999996E-2</v>
      </c>
      <c r="AM161" s="154">
        <f>IFERROR(IF(AND(AF160="Impacto",AF161="Impacto"),(AM160-(+AM160*AK161)),IF(AND(AF160="Probabilidad",AF161="Impacto"),(AM159-(+AM159*AK161)),IF(AF161="Probabilidad",AM160,""))),"")</f>
        <v>0.6</v>
      </c>
      <c r="AN161" s="155" t="s">
        <v>218</v>
      </c>
      <c r="AO161" s="155" t="s">
        <v>296</v>
      </c>
      <c r="AP161" s="155" t="s">
        <v>220</v>
      </c>
      <c r="AQ161" s="155" t="s">
        <v>221</v>
      </c>
      <c r="AR161" s="837"/>
      <c r="AS161" s="982"/>
      <c r="AT161" s="982"/>
      <c r="AU161" s="846"/>
      <c r="AV161" s="982"/>
      <c r="AW161" s="982"/>
      <c r="AX161" s="846"/>
      <c r="AY161" s="846"/>
      <c r="AZ161" s="846"/>
      <c r="BA161" s="837"/>
      <c r="BB161" s="179"/>
      <c r="BC161" s="131"/>
      <c r="BD161" s="175" t="str">
        <f t="shared" si="46"/>
        <v/>
      </c>
      <c r="BE161" s="151"/>
      <c r="BF161" s="151"/>
      <c r="BG161" s="151"/>
      <c r="BH161" s="151"/>
      <c r="BI161" s="131"/>
      <c r="BJ161" s="131"/>
      <c r="BK161" s="131"/>
      <c r="BL161" s="131"/>
      <c r="BM161" s="157"/>
      <c r="BN161" s="157"/>
      <c r="BO161" s="157"/>
      <c r="BP161" s="157"/>
      <c r="BQ161" s="158" t="str">
        <f t="shared" si="47"/>
        <v/>
      </c>
      <c r="BR161" s="159" t="str">
        <f t="shared" si="48"/>
        <v/>
      </c>
      <c r="BS161" s="819"/>
      <c r="BT161" s="948"/>
      <c r="BU161" s="948"/>
      <c r="BV161" s="948"/>
    </row>
    <row r="162" spans="1:74" ht="112.5" customHeight="1" x14ac:dyDescent="0.25">
      <c r="A162" s="810"/>
      <c r="B162" s="1029"/>
      <c r="C162" s="1483"/>
      <c r="D162" s="831"/>
      <c r="E162" s="831"/>
      <c r="F162" s="1057"/>
      <c r="G162" s="1477"/>
      <c r="H162" s="837"/>
      <c r="I162" s="837"/>
      <c r="J162" s="840"/>
      <c r="K162" s="837"/>
      <c r="L162" s="948"/>
      <c r="M162" s="874"/>
      <c r="N162" s="822"/>
      <c r="O162" s="822"/>
      <c r="P162" s="1477"/>
      <c r="Q162" s="819"/>
      <c r="R162" s="837"/>
      <c r="S162" s="954"/>
      <c r="T162" s="837"/>
      <c r="U162" s="954"/>
      <c r="V162" s="837"/>
      <c r="W162" s="954"/>
      <c r="X162" s="874"/>
      <c r="Y162" s="954"/>
      <c r="Z162" s="954"/>
      <c r="AA162" s="846"/>
      <c r="AB162" s="152">
        <v>5</v>
      </c>
      <c r="AC162" s="132" t="s">
        <v>2830</v>
      </c>
      <c r="AD162" s="233" t="s">
        <v>2812</v>
      </c>
      <c r="AE162" s="151" t="s">
        <v>2831</v>
      </c>
      <c r="AF162" s="147" t="str">
        <f t="shared" si="42"/>
        <v>Probabilidad</v>
      </c>
      <c r="AG162" s="153" t="s">
        <v>216</v>
      </c>
      <c r="AH162" s="148">
        <f t="shared" si="43"/>
        <v>0.25</v>
      </c>
      <c r="AI162" s="153" t="s">
        <v>217</v>
      </c>
      <c r="AJ162" s="148">
        <f t="shared" si="44"/>
        <v>0.15</v>
      </c>
      <c r="AK162" s="149">
        <f t="shared" si="45"/>
        <v>0.4</v>
      </c>
      <c r="AL162" s="154">
        <f>IFERROR(IF(AND(AF161="Probabilidad",AF162="Probabilidad"),(AL161-(+AL161*AK162)),IF(AND(AF161="Impacto",AF162="Probabilidad"),(AL160-(+AL160*AK162)),IF(AF162="Impacto",AL161,""))),"")</f>
        <v>4.6655999999999996E-2</v>
      </c>
      <c r="AM162" s="154">
        <f>IFERROR(IF(AND(AF161="Impacto",AF162="Impacto"),(AM161-(+AM161*AK162)),IF(AND(AF161="Probabilidad",AF162="Impacto"),(AM160-(+AM160*AK162)),IF(AF162="Probabilidad",AM161,""))),"")</f>
        <v>0.6</v>
      </c>
      <c r="AN162" s="155" t="s">
        <v>218</v>
      </c>
      <c r="AO162" s="155" t="s">
        <v>296</v>
      </c>
      <c r="AP162" s="155" t="s">
        <v>220</v>
      </c>
      <c r="AQ162" s="155" t="s">
        <v>221</v>
      </c>
      <c r="AR162" s="837"/>
      <c r="AS162" s="982"/>
      <c r="AT162" s="982"/>
      <c r="AU162" s="846"/>
      <c r="AV162" s="982"/>
      <c r="AW162" s="982"/>
      <c r="AX162" s="846"/>
      <c r="AY162" s="846"/>
      <c r="AZ162" s="846"/>
      <c r="BA162" s="837"/>
      <c r="BB162" s="179"/>
      <c r="BC162" s="131"/>
      <c r="BD162" s="175" t="str">
        <f t="shared" si="46"/>
        <v/>
      </c>
      <c r="BE162" s="151"/>
      <c r="BF162" s="151"/>
      <c r="BG162" s="151"/>
      <c r="BH162" s="151"/>
      <c r="BI162" s="131"/>
      <c r="BJ162" s="131"/>
      <c r="BK162" s="131"/>
      <c r="BL162" s="131"/>
      <c r="BM162" s="157"/>
      <c r="BN162" s="157"/>
      <c r="BO162" s="157"/>
      <c r="BP162" s="157"/>
      <c r="BQ162" s="158" t="str">
        <f t="shared" si="47"/>
        <v/>
      </c>
      <c r="BR162" s="159" t="str">
        <f t="shared" si="48"/>
        <v/>
      </c>
      <c r="BS162" s="819"/>
      <c r="BT162" s="948"/>
      <c r="BU162" s="948"/>
      <c r="BV162" s="948"/>
    </row>
    <row r="163" spans="1:74" ht="115.5" customHeight="1" x14ac:dyDescent="0.25">
      <c r="A163" s="811"/>
      <c r="B163" s="1482"/>
      <c r="C163" s="1484"/>
      <c r="D163" s="832"/>
      <c r="E163" s="832"/>
      <c r="F163" s="1058"/>
      <c r="G163" s="1485"/>
      <c r="H163" s="838"/>
      <c r="I163" s="838"/>
      <c r="J163" s="841"/>
      <c r="K163" s="838"/>
      <c r="L163" s="949"/>
      <c r="M163" s="875"/>
      <c r="N163" s="823"/>
      <c r="O163" s="823"/>
      <c r="P163" s="1485"/>
      <c r="Q163" s="820"/>
      <c r="R163" s="838"/>
      <c r="S163" s="955"/>
      <c r="T163" s="838"/>
      <c r="U163" s="955"/>
      <c r="V163" s="838"/>
      <c r="W163" s="955"/>
      <c r="X163" s="875"/>
      <c r="Y163" s="955"/>
      <c r="Z163" s="955"/>
      <c r="AA163" s="847"/>
      <c r="AB163" s="164">
        <v>6</v>
      </c>
      <c r="AC163" s="305" t="s">
        <v>2832</v>
      </c>
      <c r="AD163" s="467" t="s">
        <v>2812</v>
      </c>
      <c r="AE163" s="162" t="s">
        <v>2833</v>
      </c>
      <c r="AF163" s="177" t="str">
        <f t="shared" si="42"/>
        <v>Probabilidad</v>
      </c>
      <c r="AG163" s="165" t="s">
        <v>216</v>
      </c>
      <c r="AH163" s="163">
        <f t="shared" si="43"/>
        <v>0.25</v>
      </c>
      <c r="AI163" s="165" t="s">
        <v>217</v>
      </c>
      <c r="AJ163" s="163">
        <f t="shared" si="44"/>
        <v>0.15</v>
      </c>
      <c r="AK163" s="166">
        <f t="shared" si="45"/>
        <v>0.4</v>
      </c>
      <c r="AL163" s="222">
        <f>IFERROR(IF(AND(AF162="Probabilidad",AF163="Probabilidad"),(AL162-(+AL162*AK163)),IF(AND(AF162="Impacto",AF163="Probabilidad"),(AL161-(+AL161*AK163)),IF(AF163="Impacto",AL162,""))),"")</f>
        <v>2.7993599999999997E-2</v>
      </c>
      <c r="AM163" s="222">
        <f>IFERROR(IF(AND(AF162="Impacto",AF163="Impacto"),(AM162-(+AM162*AK163)),IF(AND(AF162="Probabilidad",AF163="Impacto"),(AM161-(+AM161*AK163)),IF(AF163="Probabilidad",AM162,""))),"")</f>
        <v>0.6</v>
      </c>
      <c r="AN163" s="223" t="s">
        <v>218</v>
      </c>
      <c r="AO163" s="223" t="s">
        <v>296</v>
      </c>
      <c r="AP163" s="223" t="s">
        <v>220</v>
      </c>
      <c r="AQ163" s="223" t="s">
        <v>221</v>
      </c>
      <c r="AR163" s="838"/>
      <c r="AS163" s="983"/>
      <c r="AT163" s="983"/>
      <c r="AU163" s="847"/>
      <c r="AV163" s="983"/>
      <c r="AW163" s="983"/>
      <c r="AX163" s="847"/>
      <c r="AY163" s="847"/>
      <c r="AZ163" s="847"/>
      <c r="BA163" s="838"/>
      <c r="BB163" s="314"/>
      <c r="BC163" s="169"/>
      <c r="BD163" s="178" t="str">
        <f t="shared" si="46"/>
        <v/>
      </c>
      <c r="BE163" s="162"/>
      <c r="BF163" s="162"/>
      <c r="BG163" s="162"/>
      <c r="BH163" s="162"/>
      <c r="BI163" s="169"/>
      <c r="BJ163" s="169"/>
      <c r="BK163" s="169"/>
      <c r="BL163" s="169"/>
      <c r="BM163" s="170"/>
      <c r="BN163" s="170"/>
      <c r="BO163" s="170"/>
      <c r="BP163" s="170"/>
      <c r="BQ163" s="171" t="str">
        <f t="shared" si="47"/>
        <v/>
      </c>
      <c r="BR163" s="172" t="str">
        <f t="shared" si="48"/>
        <v/>
      </c>
      <c r="BS163" s="820"/>
      <c r="BT163" s="949"/>
      <c r="BU163" s="949"/>
      <c r="BV163" s="949"/>
    </row>
    <row r="165" spans="1:74" x14ac:dyDescent="0.25">
      <c r="J165">
        <v>26</v>
      </c>
    </row>
  </sheetData>
  <autoFilter ref="A7:BV163" xr:uid="{7A56D443-BA4E-466D-A318-8C3A2A898F21}">
    <filterColumn colId="3" showButton="0"/>
    <filterColumn colId="4" showButton="0"/>
    <filterColumn colId="17" showButton="0"/>
    <filterColumn colId="19" showButton="0"/>
    <filterColumn colId="21" showButton="0"/>
    <filterColumn colId="23" showButton="0"/>
    <filterColumn colId="32" showButton="0"/>
    <filterColumn colId="34" showButton="0"/>
    <filterColumn colId="45" showButton="0"/>
    <filterColumn colId="48" showButton="0"/>
  </autoFilter>
  <mergeCells count="1056">
    <mergeCell ref="A134:A145"/>
    <mergeCell ref="B134:B145"/>
    <mergeCell ref="C134:C145"/>
    <mergeCell ref="AS140:AS145"/>
    <mergeCell ref="AT140:AT145"/>
    <mergeCell ref="D140:D145"/>
    <mergeCell ref="E140:E145"/>
    <mergeCell ref="F140:F145"/>
    <mergeCell ref="G140:G145"/>
    <mergeCell ref="H140:H145"/>
    <mergeCell ref="I140:I145"/>
    <mergeCell ref="J140:J145"/>
    <mergeCell ref="K140:K145"/>
    <mergeCell ref="L140:L145"/>
    <mergeCell ref="M140:M145"/>
    <mergeCell ref="N140:N145"/>
    <mergeCell ref="O140:O145"/>
    <mergeCell ref="P140:P145"/>
    <mergeCell ref="Q140:Q145"/>
    <mergeCell ref="R140:R145"/>
    <mergeCell ref="K134:K139"/>
    <mergeCell ref="L134:L139"/>
    <mergeCell ref="M134:M139"/>
    <mergeCell ref="N134:N139"/>
    <mergeCell ref="O134:O139"/>
    <mergeCell ref="P134:P139"/>
    <mergeCell ref="Q134:Q139"/>
    <mergeCell ref="R134:R139"/>
    <mergeCell ref="S134:S139"/>
    <mergeCell ref="T134:T139"/>
    <mergeCell ref="U134:U139"/>
    <mergeCell ref="V134:V139"/>
    <mergeCell ref="AX134:AX139"/>
    <mergeCell ref="AY134:AY139"/>
    <mergeCell ref="AZ134:AZ139"/>
    <mergeCell ref="BA134:BA139"/>
    <mergeCell ref="BS134:BS139"/>
    <mergeCell ref="BT134:BT139"/>
    <mergeCell ref="BU134:BU139"/>
    <mergeCell ref="BV134:BV139"/>
    <mergeCell ref="BS140:BS145"/>
    <mergeCell ref="BT140:BT145"/>
    <mergeCell ref="BU140:BU145"/>
    <mergeCell ref="BV140:BV145"/>
    <mergeCell ref="AY140:AY145"/>
    <mergeCell ref="AZ140:AZ145"/>
    <mergeCell ref="BA140:BA145"/>
    <mergeCell ref="AW140:AW145"/>
    <mergeCell ref="AX140:AX145"/>
    <mergeCell ref="AW134:AW139"/>
    <mergeCell ref="W134:W139"/>
    <mergeCell ref="X134:X139"/>
    <mergeCell ref="S140:S145"/>
    <mergeCell ref="Y134:Y139"/>
    <mergeCell ref="Z134:Z139"/>
    <mergeCell ref="AA134:AA139"/>
    <mergeCell ref="AR134:AR139"/>
    <mergeCell ref="AS134:AS139"/>
    <mergeCell ref="AT134:AT139"/>
    <mergeCell ref="AU134:AU139"/>
    <mergeCell ref="Z140:Z145"/>
    <mergeCell ref="AA140:AA145"/>
    <mergeCell ref="AR140:AR145"/>
    <mergeCell ref="AV134:AV139"/>
    <mergeCell ref="AU140:AU145"/>
    <mergeCell ref="AV140:AV145"/>
    <mergeCell ref="T140:T145"/>
    <mergeCell ref="U140:U145"/>
    <mergeCell ref="V140:V145"/>
    <mergeCell ref="W140:W145"/>
    <mergeCell ref="X140:X145"/>
    <mergeCell ref="Y140:Y145"/>
    <mergeCell ref="D134:D139"/>
    <mergeCell ref="E134:E139"/>
    <mergeCell ref="F134:F139"/>
    <mergeCell ref="G134:G139"/>
    <mergeCell ref="H134:H139"/>
    <mergeCell ref="I134:I139"/>
    <mergeCell ref="J134:J139"/>
    <mergeCell ref="D122:D127"/>
    <mergeCell ref="E122:E127"/>
    <mergeCell ref="F122:F127"/>
    <mergeCell ref="G122:G127"/>
    <mergeCell ref="H122:H127"/>
    <mergeCell ref="I122:I127"/>
    <mergeCell ref="J122:J127"/>
    <mergeCell ref="L122:L127"/>
    <mergeCell ref="M122:M127"/>
    <mergeCell ref="N122:N127"/>
    <mergeCell ref="K122:K127"/>
    <mergeCell ref="K128:K133"/>
    <mergeCell ref="AW128:AW133"/>
    <mergeCell ref="AX128:AX133"/>
    <mergeCell ref="AY128:AY133"/>
    <mergeCell ref="AS122:AS127"/>
    <mergeCell ref="AT122:AT127"/>
    <mergeCell ref="AU122:AU127"/>
    <mergeCell ref="AV122:AV127"/>
    <mergeCell ref="AW122:AW127"/>
    <mergeCell ref="AX122:AX127"/>
    <mergeCell ref="AY122:AY127"/>
    <mergeCell ref="AX116:AX121"/>
    <mergeCell ref="AY116:AY121"/>
    <mergeCell ref="AA116:AA121"/>
    <mergeCell ref="AR116:AR121"/>
    <mergeCell ref="AS116:AS121"/>
    <mergeCell ref="AT116:AT121"/>
    <mergeCell ref="AU116:AU121"/>
    <mergeCell ref="AV116:AV121"/>
    <mergeCell ref="AS128:AS133"/>
    <mergeCell ref="AT128:AT133"/>
    <mergeCell ref="AU128:AU133"/>
    <mergeCell ref="AV128:AV133"/>
    <mergeCell ref="BV122:BV127"/>
    <mergeCell ref="D128:D133"/>
    <mergeCell ref="E128:E133"/>
    <mergeCell ref="F128:F133"/>
    <mergeCell ref="G128:G133"/>
    <mergeCell ref="H128:H133"/>
    <mergeCell ref="I128:I133"/>
    <mergeCell ref="J128:J133"/>
    <mergeCell ref="L128:L133"/>
    <mergeCell ref="M128:M133"/>
    <mergeCell ref="N128:N133"/>
    <mergeCell ref="O128:O133"/>
    <mergeCell ref="P128:P133"/>
    <mergeCell ref="Q128:Q133"/>
    <mergeCell ref="R128:R133"/>
    <mergeCell ref="S128:S133"/>
    <mergeCell ref="T128:T133"/>
    <mergeCell ref="U128:U133"/>
    <mergeCell ref="V128:V133"/>
    <mergeCell ref="W128:W133"/>
    <mergeCell ref="T122:T127"/>
    <mergeCell ref="AZ128:AZ133"/>
    <mergeCell ref="BA128:BA133"/>
    <mergeCell ref="BS128:BS133"/>
    <mergeCell ref="BT128:BT133"/>
    <mergeCell ref="BU128:BU133"/>
    <mergeCell ref="BV128:BV133"/>
    <mergeCell ref="X128:X133"/>
    <mergeCell ref="Y128:Y133"/>
    <mergeCell ref="Z128:Z133"/>
    <mergeCell ref="AA128:AA133"/>
    <mergeCell ref="AR128:AR133"/>
    <mergeCell ref="AZ122:AZ127"/>
    <mergeCell ref="BA122:BA127"/>
    <mergeCell ref="AW116:AW121"/>
    <mergeCell ref="X116:X121"/>
    <mergeCell ref="U122:U127"/>
    <mergeCell ref="V122:V127"/>
    <mergeCell ref="W122:W127"/>
    <mergeCell ref="X122:X127"/>
    <mergeCell ref="Y122:Y127"/>
    <mergeCell ref="Z122:Z127"/>
    <mergeCell ref="AA122:AA127"/>
    <mergeCell ref="AR122:AR127"/>
    <mergeCell ref="W116:W121"/>
    <mergeCell ref="BS116:BS121"/>
    <mergeCell ref="BS122:BS127"/>
    <mergeCell ref="BT122:BT127"/>
    <mergeCell ref="BU122:BU127"/>
    <mergeCell ref="AZ116:AZ121"/>
    <mergeCell ref="BT116:BT121"/>
    <mergeCell ref="BU116:BU121"/>
    <mergeCell ref="Y116:Y121"/>
    <mergeCell ref="Z116:Z121"/>
    <mergeCell ref="BA116:BA121"/>
    <mergeCell ref="BT110:BT115"/>
    <mergeCell ref="BU110:BU115"/>
    <mergeCell ref="BV110:BV115"/>
    <mergeCell ref="D116:D121"/>
    <mergeCell ref="E116:E121"/>
    <mergeCell ref="F116:F121"/>
    <mergeCell ref="G116:G121"/>
    <mergeCell ref="H116:H121"/>
    <mergeCell ref="I116:I121"/>
    <mergeCell ref="J116:J121"/>
    <mergeCell ref="K116:K121"/>
    <mergeCell ref="L116:L121"/>
    <mergeCell ref="M116:M121"/>
    <mergeCell ref="N116:N121"/>
    <mergeCell ref="O116:O121"/>
    <mergeCell ref="P116:P121"/>
    <mergeCell ref="Q116:Q121"/>
    <mergeCell ref="R116:R121"/>
    <mergeCell ref="S116:S121"/>
    <mergeCell ref="T116:T121"/>
    <mergeCell ref="U116:U121"/>
    <mergeCell ref="V116:V121"/>
    <mergeCell ref="BS110:BS115"/>
    <mergeCell ref="BV116:BV121"/>
    <mergeCell ref="AW110:AW115"/>
    <mergeCell ref="AX110:AX115"/>
    <mergeCell ref="AY110:AY115"/>
    <mergeCell ref="AZ110:AZ115"/>
    <mergeCell ref="BA110:BA115"/>
    <mergeCell ref="AT110:AT115"/>
    <mergeCell ref="AU110:AU115"/>
    <mergeCell ref="AV110:AV115"/>
    <mergeCell ref="AY104:AY109"/>
    <mergeCell ref="AZ104:AZ109"/>
    <mergeCell ref="BA104:BA109"/>
    <mergeCell ref="AT104:AT109"/>
    <mergeCell ref="AU104:AU109"/>
    <mergeCell ref="AV104:AV109"/>
    <mergeCell ref="AW104:AW109"/>
    <mergeCell ref="AX104:AX109"/>
    <mergeCell ref="U110:U115"/>
    <mergeCell ref="V110:V115"/>
    <mergeCell ref="W110:W115"/>
    <mergeCell ref="X110:X115"/>
    <mergeCell ref="Y110:Y115"/>
    <mergeCell ref="Z110:Z115"/>
    <mergeCell ref="AA110:AA115"/>
    <mergeCell ref="AR110:AR115"/>
    <mergeCell ref="AS110:AS115"/>
    <mergeCell ref="U104:U109"/>
    <mergeCell ref="V104:V109"/>
    <mergeCell ref="W104:W109"/>
    <mergeCell ref="X104:X109"/>
    <mergeCell ref="Y104:Y109"/>
    <mergeCell ref="AW98:AW103"/>
    <mergeCell ref="AX98:AX103"/>
    <mergeCell ref="AY98:AY103"/>
    <mergeCell ref="AZ98:AZ103"/>
    <mergeCell ref="BA98:BA103"/>
    <mergeCell ref="Q104:Q109"/>
    <mergeCell ref="R104:R109"/>
    <mergeCell ref="S104:S109"/>
    <mergeCell ref="T104:T109"/>
    <mergeCell ref="BS104:BS109"/>
    <mergeCell ref="BT104:BT109"/>
    <mergeCell ref="BU104:BU109"/>
    <mergeCell ref="BV104:BV109"/>
    <mergeCell ref="D110:D115"/>
    <mergeCell ref="E110:E115"/>
    <mergeCell ref="F110:F115"/>
    <mergeCell ref="G110:G115"/>
    <mergeCell ref="H110:H115"/>
    <mergeCell ref="I110:I115"/>
    <mergeCell ref="J110:J115"/>
    <mergeCell ref="L110:L115"/>
    <mergeCell ref="M110:M115"/>
    <mergeCell ref="N110:N115"/>
    <mergeCell ref="O110:O115"/>
    <mergeCell ref="P110:P115"/>
    <mergeCell ref="Q110:Q115"/>
    <mergeCell ref="R110:R115"/>
    <mergeCell ref="S110:S115"/>
    <mergeCell ref="T110:T115"/>
    <mergeCell ref="Z104:Z109"/>
    <mergeCell ref="K104:K109"/>
    <mergeCell ref="K110:K115"/>
    <mergeCell ref="A86:A103"/>
    <mergeCell ref="B86:B103"/>
    <mergeCell ref="C86:C103"/>
    <mergeCell ref="D104:D109"/>
    <mergeCell ref="E104:E109"/>
    <mergeCell ref="F104:F109"/>
    <mergeCell ref="G104:G109"/>
    <mergeCell ref="H104:H109"/>
    <mergeCell ref="I104:I109"/>
    <mergeCell ref="J104:J109"/>
    <mergeCell ref="L104:L109"/>
    <mergeCell ref="M104:M109"/>
    <mergeCell ref="N104:N109"/>
    <mergeCell ref="O104:O109"/>
    <mergeCell ref="P104:P109"/>
    <mergeCell ref="AU98:AU103"/>
    <mergeCell ref="AV98:AV103"/>
    <mergeCell ref="AA104:AA109"/>
    <mergeCell ref="AR104:AR109"/>
    <mergeCell ref="AS104:AS109"/>
    <mergeCell ref="A104:A133"/>
    <mergeCell ref="B104:B133"/>
    <mergeCell ref="C104:C133"/>
    <mergeCell ref="O122:O127"/>
    <mergeCell ref="P122:P127"/>
    <mergeCell ref="Q122:Q127"/>
    <mergeCell ref="R122:R127"/>
    <mergeCell ref="S122:S127"/>
    <mergeCell ref="BV92:BV97"/>
    <mergeCell ref="D98:D103"/>
    <mergeCell ref="E98:E103"/>
    <mergeCell ref="F98:F103"/>
    <mergeCell ref="G98:G103"/>
    <mergeCell ref="H98:H103"/>
    <mergeCell ref="I98:I103"/>
    <mergeCell ref="J98:J103"/>
    <mergeCell ref="K98:K103"/>
    <mergeCell ref="L98:L103"/>
    <mergeCell ref="M98:M103"/>
    <mergeCell ref="N98:N103"/>
    <mergeCell ref="O98:O103"/>
    <mergeCell ref="P98:P103"/>
    <mergeCell ref="Q98:Q103"/>
    <mergeCell ref="R98:R103"/>
    <mergeCell ref="S98:S103"/>
    <mergeCell ref="T98:T103"/>
    <mergeCell ref="U98:U103"/>
    <mergeCell ref="BS98:BS103"/>
    <mergeCell ref="BT98:BT103"/>
    <mergeCell ref="V98:V103"/>
    <mergeCell ref="W98:W103"/>
    <mergeCell ref="X98:X103"/>
    <mergeCell ref="Y98:Y103"/>
    <mergeCell ref="Z98:Z103"/>
    <mergeCell ref="AA98:AA103"/>
    <mergeCell ref="AR98:AR103"/>
    <mergeCell ref="AS98:AS103"/>
    <mergeCell ref="AT98:AT103"/>
    <mergeCell ref="BU98:BU103"/>
    <mergeCell ref="BV98:BV103"/>
    <mergeCell ref="BV86:BV91"/>
    <mergeCell ref="D92:D97"/>
    <mergeCell ref="E92:E97"/>
    <mergeCell ref="F92:F97"/>
    <mergeCell ref="G92:G97"/>
    <mergeCell ref="H92:H97"/>
    <mergeCell ref="I92:I97"/>
    <mergeCell ref="J92:J97"/>
    <mergeCell ref="K92:K97"/>
    <mergeCell ref="L92:L97"/>
    <mergeCell ref="M92:M97"/>
    <mergeCell ref="N92:N97"/>
    <mergeCell ref="O92:O97"/>
    <mergeCell ref="P92:P97"/>
    <mergeCell ref="Q92:Q97"/>
    <mergeCell ref="R92:R97"/>
    <mergeCell ref="S92:S97"/>
    <mergeCell ref="T92:T97"/>
    <mergeCell ref="U92:U97"/>
    <mergeCell ref="V92:V97"/>
    <mergeCell ref="W92:W97"/>
    <mergeCell ref="X92:X97"/>
    <mergeCell ref="Y92:Y97"/>
    <mergeCell ref="Z92:Z97"/>
    <mergeCell ref="AA92:AA97"/>
    <mergeCell ref="AR92:AR97"/>
    <mergeCell ref="AY92:AY97"/>
    <mergeCell ref="AZ92:AZ97"/>
    <mergeCell ref="BA92:BA97"/>
    <mergeCell ref="BS92:BS97"/>
    <mergeCell ref="BT92:BT97"/>
    <mergeCell ref="BU92:BU97"/>
    <mergeCell ref="AY80:AY85"/>
    <mergeCell ref="AZ80:AZ85"/>
    <mergeCell ref="BA80:BA85"/>
    <mergeCell ref="BS80:BS85"/>
    <mergeCell ref="BT80:BT85"/>
    <mergeCell ref="BU80:BU85"/>
    <mergeCell ref="AS92:AS97"/>
    <mergeCell ref="AT92:AT97"/>
    <mergeCell ref="AU92:AU97"/>
    <mergeCell ref="AV92:AV97"/>
    <mergeCell ref="AW92:AW97"/>
    <mergeCell ref="AX92:AX97"/>
    <mergeCell ref="X86:X91"/>
    <mergeCell ref="Y86:Y91"/>
    <mergeCell ref="Z86:Z91"/>
    <mergeCell ref="AA86:AA91"/>
    <mergeCell ref="AR86:AR91"/>
    <mergeCell ref="AS86:AS91"/>
    <mergeCell ref="AT86:AT91"/>
    <mergeCell ref="AU86:AU91"/>
    <mergeCell ref="AV86:AV91"/>
    <mergeCell ref="AW86:AW91"/>
    <mergeCell ref="AX86:AX91"/>
    <mergeCell ref="AS80:AS85"/>
    <mergeCell ref="BV80:BV85"/>
    <mergeCell ref="D86:D91"/>
    <mergeCell ref="E86:E91"/>
    <mergeCell ref="F86:F91"/>
    <mergeCell ref="G86:G91"/>
    <mergeCell ref="H86:H91"/>
    <mergeCell ref="I86:I91"/>
    <mergeCell ref="J86:J91"/>
    <mergeCell ref="K86:K91"/>
    <mergeCell ref="L86:L91"/>
    <mergeCell ref="M86:M91"/>
    <mergeCell ref="N86:N91"/>
    <mergeCell ref="O86:O91"/>
    <mergeCell ref="P86:P91"/>
    <mergeCell ref="Q86:Q91"/>
    <mergeCell ref="R86:R91"/>
    <mergeCell ref="S86:S91"/>
    <mergeCell ref="T86:T91"/>
    <mergeCell ref="U86:U91"/>
    <mergeCell ref="V86:V91"/>
    <mergeCell ref="W86:W91"/>
    <mergeCell ref="AY86:AY91"/>
    <mergeCell ref="AZ86:AZ91"/>
    <mergeCell ref="BA86:BA91"/>
    <mergeCell ref="BS86:BS91"/>
    <mergeCell ref="BT86:BT91"/>
    <mergeCell ref="BU86:BU91"/>
    <mergeCell ref="AT80:AT85"/>
    <mergeCell ref="AU80:AU85"/>
    <mergeCell ref="AV80:AV85"/>
    <mergeCell ref="AW80:AW85"/>
    <mergeCell ref="AX80:AX85"/>
    <mergeCell ref="AY74:AY79"/>
    <mergeCell ref="AZ74:AZ79"/>
    <mergeCell ref="BA74:BA79"/>
    <mergeCell ref="BS74:BS79"/>
    <mergeCell ref="BT74:BT79"/>
    <mergeCell ref="BU74:BU79"/>
    <mergeCell ref="BV74:BV79"/>
    <mergeCell ref="D80:D85"/>
    <mergeCell ref="E80:E85"/>
    <mergeCell ref="F80:F85"/>
    <mergeCell ref="G80:G85"/>
    <mergeCell ref="H80:H85"/>
    <mergeCell ref="I80:I85"/>
    <mergeCell ref="J80:J85"/>
    <mergeCell ref="K80:K85"/>
    <mergeCell ref="L80:L85"/>
    <mergeCell ref="M80:M85"/>
    <mergeCell ref="N80:N85"/>
    <mergeCell ref="O80:O85"/>
    <mergeCell ref="P80:P85"/>
    <mergeCell ref="Q80:Q85"/>
    <mergeCell ref="R80:R85"/>
    <mergeCell ref="S80:S85"/>
    <mergeCell ref="T80:T85"/>
    <mergeCell ref="U80:U85"/>
    <mergeCell ref="V80:V85"/>
    <mergeCell ref="W80:W85"/>
    <mergeCell ref="X80:X85"/>
    <mergeCell ref="Y80:Y85"/>
    <mergeCell ref="Z80:Z85"/>
    <mergeCell ref="AA80:AA85"/>
    <mergeCell ref="AR80:AR85"/>
    <mergeCell ref="R74:R79"/>
    <mergeCell ref="S74:S79"/>
    <mergeCell ref="T74:T79"/>
    <mergeCell ref="U74:U79"/>
    <mergeCell ref="V74:V79"/>
    <mergeCell ref="W74:W79"/>
    <mergeCell ref="X74:X79"/>
    <mergeCell ref="Y74:Y79"/>
    <mergeCell ref="Z74:Z79"/>
    <mergeCell ref="AA74:AA79"/>
    <mergeCell ref="AR74:AR79"/>
    <mergeCell ref="AS74:AS79"/>
    <mergeCell ref="AT74:AT79"/>
    <mergeCell ref="AU74:AU79"/>
    <mergeCell ref="AV74:AV79"/>
    <mergeCell ref="AW74:AW79"/>
    <mergeCell ref="AX74:AX79"/>
    <mergeCell ref="A74:A85"/>
    <mergeCell ref="B74:B85"/>
    <mergeCell ref="C74:C85"/>
    <mergeCell ref="D74:D79"/>
    <mergeCell ref="E74:E79"/>
    <mergeCell ref="F74:F79"/>
    <mergeCell ref="G74:G79"/>
    <mergeCell ref="H74:H79"/>
    <mergeCell ref="I74:I79"/>
    <mergeCell ref="J74:J79"/>
    <mergeCell ref="K74:K79"/>
    <mergeCell ref="L74:L79"/>
    <mergeCell ref="M74:M79"/>
    <mergeCell ref="N74:N79"/>
    <mergeCell ref="O74:O79"/>
    <mergeCell ref="P74:P79"/>
    <mergeCell ref="Q74:Q79"/>
    <mergeCell ref="AA68:AA73"/>
    <mergeCell ref="AR68:AR73"/>
    <mergeCell ref="AS68:AS73"/>
    <mergeCell ref="AT68:AT73"/>
    <mergeCell ref="AU68:AU73"/>
    <mergeCell ref="AV68:AV73"/>
    <mergeCell ref="AW68:AW73"/>
    <mergeCell ref="AX68:AX73"/>
    <mergeCell ref="AY68:AY73"/>
    <mergeCell ref="AZ68:AZ73"/>
    <mergeCell ref="BA68:BA73"/>
    <mergeCell ref="BS68:BS73"/>
    <mergeCell ref="BT68:BT73"/>
    <mergeCell ref="BU68:BU73"/>
    <mergeCell ref="BV68:BV73"/>
    <mergeCell ref="A62:A73"/>
    <mergeCell ref="B62:B73"/>
    <mergeCell ref="C62:C73"/>
    <mergeCell ref="AW62:AW67"/>
    <mergeCell ref="AX62:AX67"/>
    <mergeCell ref="AY62:AY67"/>
    <mergeCell ref="AZ62:AZ67"/>
    <mergeCell ref="BA62:BA67"/>
    <mergeCell ref="BS62:BS67"/>
    <mergeCell ref="BT62:BT67"/>
    <mergeCell ref="BU62:BU67"/>
    <mergeCell ref="BV62:BV67"/>
    <mergeCell ref="D68:D73"/>
    <mergeCell ref="E68:E73"/>
    <mergeCell ref="F68:F73"/>
    <mergeCell ref="G68:G73"/>
    <mergeCell ref="H68:H73"/>
    <mergeCell ref="I68:I73"/>
    <mergeCell ref="J68:J73"/>
    <mergeCell ref="K68:K73"/>
    <mergeCell ref="L68:L73"/>
    <mergeCell ref="M68:M73"/>
    <mergeCell ref="N68:N73"/>
    <mergeCell ref="O68:O73"/>
    <mergeCell ref="P68:P73"/>
    <mergeCell ref="Q68:Q73"/>
    <mergeCell ref="R68:R73"/>
    <mergeCell ref="S68:S73"/>
    <mergeCell ref="T68:T73"/>
    <mergeCell ref="U68:U73"/>
    <mergeCell ref="V68:V73"/>
    <mergeCell ref="W68:W73"/>
    <mergeCell ref="X68:X73"/>
    <mergeCell ref="Y68:Y73"/>
    <mergeCell ref="Z68:Z73"/>
    <mergeCell ref="J62:J67"/>
    <mergeCell ref="K62:K67"/>
    <mergeCell ref="L62:L67"/>
    <mergeCell ref="M62:M67"/>
    <mergeCell ref="N62:N67"/>
    <mergeCell ref="O62:O67"/>
    <mergeCell ref="P62:P67"/>
    <mergeCell ref="Q62:Q67"/>
    <mergeCell ref="R62:R67"/>
    <mergeCell ref="AT50:AT55"/>
    <mergeCell ref="AU50:AU55"/>
    <mergeCell ref="AV50:AV55"/>
    <mergeCell ref="S62:S67"/>
    <mergeCell ref="T62:T67"/>
    <mergeCell ref="U62:U67"/>
    <mergeCell ref="V62:V67"/>
    <mergeCell ref="W62:W67"/>
    <mergeCell ref="X62:X67"/>
    <mergeCell ref="Y62:Y67"/>
    <mergeCell ref="Z62:Z67"/>
    <mergeCell ref="AA62:AA67"/>
    <mergeCell ref="AR62:AR67"/>
    <mergeCell ref="AS62:AS67"/>
    <mergeCell ref="AT62:AT67"/>
    <mergeCell ref="AU62:AU67"/>
    <mergeCell ref="AV62:AV67"/>
    <mergeCell ref="AS56:AS61"/>
    <mergeCell ref="AT56:AT61"/>
    <mergeCell ref="AU56:AU61"/>
    <mergeCell ref="AV56:AV61"/>
    <mergeCell ref="P56:P61"/>
    <mergeCell ref="BV50:BV55"/>
    <mergeCell ref="A38:A55"/>
    <mergeCell ref="B38:B55"/>
    <mergeCell ref="C38:C55"/>
    <mergeCell ref="AU44:AU49"/>
    <mergeCell ref="AV44:AV49"/>
    <mergeCell ref="AW44:AW49"/>
    <mergeCell ref="AX44:AX49"/>
    <mergeCell ref="AY44:AY49"/>
    <mergeCell ref="AZ44:AZ49"/>
    <mergeCell ref="BA44:BA49"/>
    <mergeCell ref="BS44:BS49"/>
    <mergeCell ref="BT44:BT49"/>
    <mergeCell ref="BU44:BU49"/>
    <mergeCell ref="BV44:BV49"/>
    <mergeCell ref="D50:D55"/>
    <mergeCell ref="E50:E55"/>
    <mergeCell ref="F50:F55"/>
    <mergeCell ref="G50:G55"/>
    <mergeCell ref="AW50:AW55"/>
    <mergeCell ref="AX50:AX55"/>
    <mergeCell ref="AY50:AY55"/>
    <mergeCell ref="AZ50:AZ55"/>
    <mergeCell ref="BA50:BA55"/>
    <mergeCell ref="BS50:BS55"/>
    <mergeCell ref="U50:U55"/>
    <mergeCell ref="V50:V55"/>
    <mergeCell ref="W50:W55"/>
    <mergeCell ref="X50:X55"/>
    <mergeCell ref="Y50:Y55"/>
    <mergeCell ref="Z50:Z55"/>
    <mergeCell ref="AA50:AA55"/>
    <mergeCell ref="AR50:AR55"/>
    <mergeCell ref="AS50:AS55"/>
    <mergeCell ref="BT50:BT55"/>
    <mergeCell ref="BU50:BU55"/>
    <mergeCell ref="W44:W49"/>
    <mergeCell ref="X44:X49"/>
    <mergeCell ref="Y44:Y49"/>
    <mergeCell ref="Z44:Z49"/>
    <mergeCell ref="AA44:AA49"/>
    <mergeCell ref="AR44:AR49"/>
    <mergeCell ref="AS44:AS49"/>
    <mergeCell ref="AT44:AT49"/>
    <mergeCell ref="H50:H55"/>
    <mergeCell ref="I50:I55"/>
    <mergeCell ref="J50:J55"/>
    <mergeCell ref="K50:K55"/>
    <mergeCell ref="L50:L55"/>
    <mergeCell ref="M50:M55"/>
    <mergeCell ref="N50:N55"/>
    <mergeCell ref="O50:O55"/>
    <mergeCell ref="P50:P55"/>
    <mergeCell ref="Q50:Q55"/>
    <mergeCell ref="R50:R55"/>
    <mergeCell ref="S50:S55"/>
    <mergeCell ref="T50:T55"/>
    <mergeCell ref="AS38:AS43"/>
    <mergeCell ref="AT38:AT43"/>
    <mergeCell ref="AU38:AU43"/>
    <mergeCell ref="AV38:AV43"/>
    <mergeCell ref="AW38:AW43"/>
    <mergeCell ref="AX38:AX43"/>
    <mergeCell ref="AY38:AY43"/>
    <mergeCell ref="AZ38:AZ43"/>
    <mergeCell ref="BA38:BA43"/>
    <mergeCell ref="BS38:BS43"/>
    <mergeCell ref="BT38:BT43"/>
    <mergeCell ref="BU38:BU43"/>
    <mergeCell ref="BV38:BV43"/>
    <mergeCell ref="D44:D49"/>
    <mergeCell ref="E44:E49"/>
    <mergeCell ref="F44:F49"/>
    <mergeCell ref="G44:G49"/>
    <mergeCell ref="H44:H49"/>
    <mergeCell ref="I44:I49"/>
    <mergeCell ref="J44:J49"/>
    <mergeCell ref="K44:K49"/>
    <mergeCell ref="L44:L49"/>
    <mergeCell ref="M44:M49"/>
    <mergeCell ref="N44:N49"/>
    <mergeCell ref="O44:O49"/>
    <mergeCell ref="P44:P49"/>
    <mergeCell ref="Q44:Q49"/>
    <mergeCell ref="R44:R49"/>
    <mergeCell ref="S44:S49"/>
    <mergeCell ref="T44:T49"/>
    <mergeCell ref="U44:U49"/>
    <mergeCell ref="V44:V49"/>
    <mergeCell ref="A20:A37"/>
    <mergeCell ref="B20:B37"/>
    <mergeCell ref="C20:C37"/>
    <mergeCell ref="L32:L37"/>
    <mergeCell ref="M32:M37"/>
    <mergeCell ref="N32:N37"/>
    <mergeCell ref="O32:O37"/>
    <mergeCell ref="P32:P37"/>
    <mergeCell ref="Q32:Q37"/>
    <mergeCell ref="R32:R37"/>
    <mergeCell ref="S32:S37"/>
    <mergeCell ref="T32:T37"/>
    <mergeCell ref="D20:D25"/>
    <mergeCell ref="E20:E25"/>
    <mergeCell ref="F20:F25"/>
    <mergeCell ref="G20:G25"/>
    <mergeCell ref="H20:H25"/>
    <mergeCell ref="I20:I25"/>
    <mergeCell ref="J20:J25"/>
    <mergeCell ref="K20:K25"/>
    <mergeCell ref="L20:L25"/>
    <mergeCell ref="M20:M25"/>
    <mergeCell ref="H26:H31"/>
    <mergeCell ref="I26:I31"/>
    <mergeCell ref="J26:J31"/>
    <mergeCell ref="K26:K31"/>
    <mergeCell ref="L26:L31"/>
    <mergeCell ref="E32:E37"/>
    <mergeCell ref="F32:F37"/>
    <mergeCell ref="G32:G37"/>
    <mergeCell ref="H32:H37"/>
    <mergeCell ref="I32:I37"/>
    <mergeCell ref="A56:A61"/>
    <mergeCell ref="B56:B61"/>
    <mergeCell ref="C56:C61"/>
    <mergeCell ref="D26:D31"/>
    <mergeCell ref="D32:D37"/>
    <mergeCell ref="E152:E157"/>
    <mergeCell ref="M26:M31"/>
    <mergeCell ref="N26:N31"/>
    <mergeCell ref="O26:O31"/>
    <mergeCell ref="P26:P31"/>
    <mergeCell ref="Q26:Q31"/>
    <mergeCell ref="R26:R31"/>
    <mergeCell ref="S26:S31"/>
    <mergeCell ref="T26:T31"/>
    <mergeCell ref="U26:U31"/>
    <mergeCell ref="U32:U37"/>
    <mergeCell ref="E26:E31"/>
    <mergeCell ref="F26:F31"/>
    <mergeCell ref="G26:G31"/>
    <mergeCell ref="D38:D43"/>
    <mergeCell ref="E38:E43"/>
    <mergeCell ref="F38:F43"/>
    <mergeCell ref="G38:G43"/>
    <mergeCell ref="H38:H43"/>
    <mergeCell ref="I38:I43"/>
    <mergeCell ref="J38:J43"/>
    <mergeCell ref="K38:K43"/>
    <mergeCell ref="L38:L43"/>
    <mergeCell ref="M38:M43"/>
    <mergeCell ref="N38:N43"/>
    <mergeCell ref="O38:O43"/>
    <mergeCell ref="P38:P43"/>
    <mergeCell ref="W20:W25"/>
    <mergeCell ref="D152:D157"/>
    <mergeCell ref="C152:C157"/>
    <mergeCell ref="N20:N25"/>
    <mergeCell ref="O20:O25"/>
    <mergeCell ref="P20:P25"/>
    <mergeCell ref="Q20:Q25"/>
    <mergeCell ref="R20:R25"/>
    <mergeCell ref="S20:S25"/>
    <mergeCell ref="T20:T25"/>
    <mergeCell ref="U20:U25"/>
    <mergeCell ref="V20:V25"/>
    <mergeCell ref="Q38:Q43"/>
    <mergeCell ref="R38:R43"/>
    <mergeCell ref="S38:S43"/>
    <mergeCell ref="T38:T43"/>
    <mergeCell ref="U38:U43"/>
    <mergeCell ref="V38:V43"/>
    <mergeCell ref="H56:H61"/>
    <mergeCell ref="I56:I61"/>
    <mergeCell ref="J56:J61"/>
    <mergeCell ref="K56:K61"/>
    <mergeCell ref="L56:L61"/>
    <mergeCell ref="M56:M61"/>
    <mergeCell ref="N56:N61"/>
    <mergeCell ref="O56:O61"/>
    <mergeCell ref="D62:D67"/>
    <mergeCell ref="E62:E67"/>
    <mergeCell ref="F62:F67"/>
    <mergeCell ref="G62:G67"/>
    <mergeCell ref="H62:H67"/>
    <mergeCell ref="I62:I67"/>
    <mergeCell ref="J32:J37"/>
    <mergeCell ref="K32:K37"/>
    <mergeCell ref="AY32:AY37"/>
    <mergeCell ref="AZ32:AZ37"/>
    <mergeCell ref="BA32:BA37"/>
    <mergeCell ref="BS32:BS37"/>
    <mergeCell ref="BT32:BT37"/>
    <mergeCell ref="V26:V31"/>
    <mergeCell ref="W26:W31"/>
    <mergeCell ref="X26:X31"/>
    <mergeCell ref="Y26:Y31"/>
    <mergeCell ref="Z26:Z31"/>
    <mergeCell ref="AA26:AA31"/>
    <mergeCell ref="AR26:AR31"/>
    <mergeCell ref="AS26:AS31"/>
    <mergeCell ref="AT26:AT31"/>
    <mergeCell ref="V32:V37"/>
    <mergeCell ref="AS32:AS37"/>
    <mergeCell ref="AT32:AT37"/>
    <mergeCell ref="AU32:AU37"/>
    <mergeCell ref="AV32:AV37"/>
    <mergeCell ref="AW32:AW37"/>
    <mergeCell ref="AV26:AV31"/>
    <mergeCell ref="AW26:AW31"/>
    <mergeCell ref="AX26:AX31"/>
    <mergeCell ref="AY26:AY31"/>
    <mergeCell ref="AZ26:AZ31"/>
    <mergeCell ref="Z32:Z37"/>
    <mergeCell ref="AA32:AA37"/>
    <mergeCell ref="AR32:AR37"/>
    <mergeCell ref="AX56:AX61"/>
    <mergeCell ref="BU26:BU31"/>
    <mergeCell ref="BV26:BV31"/>
    <mergeCell ref="X20:X25"/>
    <mergeCell ref="Y20:Y25"/>
    <mergeCell ref="Z20:Z25"/>
    <mergeCell ref="AA20:AA25"/>
    <mergeCell ref="AR20:AR25"/>
    <mergeCell ref="AS20:AS25"/>
    <mergeCell ref="AT20:AT25"/>
    <mergeCell ref="AU20:AU25"/>
    <mergeCell ref="AV20:AV25"/>
    <mergeCell ref="AW20:AW25"/>
    <mergeCell ref="AX20:AX25"/>
    <mergeCell ref="AY20:AY25"/>
    <mergeCell ref="AZ20:AZ25"/>
    <mergeCell ref="BA20:BA25"/>
    <mergeCell ref="BS20:BS25"/>
    <mergeCell ref="BT20:BT25"/>
    <mergeCell ref="BU20:BU25"/>
    <mergeCell ref="BV20:BV25"/>
    <mergeCell ref="BA26:BA31"/>
    <mergeCell ref="BS26:BS31"/>
    <mergeCell ref="BT26:BT31"/>
    <mergeCell ref="AX32:AX37"/>
    <mergeCell ref="BU32:BU37"/>
    <mergeCell ref="BV32:BV37"/>
    <mergeCell ref="X38:X43"/>
    <mergeCell ref="Y38:Y43"/>
    <mergeCell ref="Z38:Z43"/>
    <mergeCell ref="AA38:AA43"/>
    <mergeCell ref="AR38:AR43"/>
    <mergeCell ref="T56:T61"/>
    <mergeCell ref="U56:U61"/>
    <mergeCell ref="V56:V61"/>
    <mergeCell ref="W56:W61"/>
    <mergeCell ref="X56:X61"/>
    <mergeCell ref="Y56:Y61"/>
    <mergeCell ref="AY56:AY61"/>
    <mergeCell ref="AZ56:AZ61"/>
    <mergeCell ref="BU158:BU163"/>
    <mergeCell ref="BV158:BV163"/>
    <mergeCell ref="AU158:AU163"/>
    <mergeCell ref="AV158:AV163"/>
    <mergeCell ref="AW158:AW163"/>
    <mergeCell ref="AX158:AX163"/>
    <mergeCell ref="AY158:AY163"/>
    <mergeCell ref="AZ158:AZ163"/>
    <mergeCell ref="Y158:Y163"/>
    <mergeCell ref="Z158:Z163"/>
    <mergeCell ref="AA158:AA163"/>
    <mergeCell ref="AR158:AR163"/>
    <mergeCell ref="AS158:AS163"/>
    <mergeCell ref="AT158:AT163"/>
    <mergeCell ref="V146:V151"/>
    <mergeCell ref="BA56:BA61"/>
    <mergeCell ref="BS56:BS61"/>
    <mergeCell ref="BT56:BT61"/>
    <mergeCell ref="BU56:BU61"/>
    <mergeCell ref="BV56:BV61"/>
    <mergeCell ref="Z56:Z61"/>
    <mergeCell ref="AA56:AA61"/>
    <mergeCell ref="AR56:AR61"/>
    <mergeCell ref="AW56:AW61"/>
    <mergeCell ref="A1:G1"/>
    <mergeCell ref="A3:G3"/>
    <mergeCell ref="D56:D61"/>
    <mergeCell ref="E56:E61"/>
    <mergeCell ref="F56:F61"/>
    <mergeCell ref="G56:G61"/>
    <mergeCell ref="BA158:BA163"/>
    <mergeCell ref="BS158:BS163"/>
    <mergeCell ref="BT158:BT163"/>
    <mergeCell ref="S158:S163"/>
    <mergeCell ref="T158:T163"/>
    <mergeCell ref="U158:U163"/>
    <mergeCell ref="V158:V163"/>
    <mergeCell ref="W158:W163"/>
    <mergeCell ref="X158:X163"/>
    <mergeCell ref="M158:M163"/>
    <mergeCell ref="N158:N163"/>
    <mergeCell ref="O158:O163"/>
    <mergeCell ref="AW152:AW157"/>
    <mergeCell ref="AX152:AX157"/>
    <mergeCell ref="AY152:AY157"/>
    <mergeCell ref="AZ152:AZ157"/>
    <mergeCell ref="BA152:BA157"/>
    <mergeCell ref="BS152:BS157"/>
    <mergeCell ref="Z152:Z157"/>
    <mergeCell ref="AA152:AA157"/>
    <mergeCell ref="AR152:AR157"/>
    <mergeCell ref="AS152:AS157"/>
    <mergeCell ref="J158:J163"/>
    <mergeCell ref="K158:K163"/>
    <mergeCell ref="L158:L163"/>
    <mergeCell ref="A158:A163"/>
    <mergeCell ref="B158:B163"/>
    <mergeCell ref="C158:C163"/>
    <mergeCell ref="D158:D163"/>
    <mergeCell ref="E158:E163"/>
    <mergeCell ref="F158:F163"/>
    <mergeCell ref="P158:P163"/>
    <mergeCell ref="Q158:Q163"/>
    <mergeCell ref="R158:R163"/>
    <mergeCell ref="G158:G163"/>
    <mergeCell ref="H158:H163"/>
    <mergeCell ref="I158:I163"/>
    <mergeCell ref="B152:B157"/>
    <mergeCell ref="A152:A157"/>
    <mergeCell ref="X152:X157"/>
    <mergeCell ref="Y152:Y157"/>
    <mergeCell ref="BU146:BU151"/>
    <mergeCell ref="BV146:BV151"/>
    <mergeCell ref="A146:A151"/>
    <mergeCell ref="B146:B151"/>
    <mergeCell ref="C146:C151"/>
    <mergeCell ref="AX146:AX151"/>
    <mergeCell ref="AY146:AY151"/>
    <mergeCell ref="AZ146:AZ151"/>
    <mergeCell ref="BA146:BA151"/>
    <mergeCell ref="BS146:BS151"/>
    <mergeCell ref="BT146:BT151"/>
    <mergeCell ref="AR146:AR151"/>
    <mergeCell ref="AS146:AS151"/>
    <mergeCell ref="AT146:AT151"/>
    <mergeCell ref="AU146:AU151"/>
    <mergeCell ref="AV146:AV151"/>
    <mergeCell ref="AW146:AW151"/>
    <mergeCell ref="D146:D151"/>
    <mergeCell ref="E146:E151"/>
    <mergeCell ref="F146:F151"/>
    <mergeCell ref="G146:G151"/>
    <mergeCell ref="H146:H151"/>
    <mergeCell ref="I146:I151"/>
    <mergeCell ref="BT152:BT157"/>
    <mergeCell ref="BU152:BU157"/>
    <mergeCell ref="BV152:BV157"/>
    <mergeCell ref="AT152:AT157"/>
    <mergeCell ref="AU152:AU157"/>
    <mergeCell ref="AV152:AV157"/>
    <mergeCell ref="F152:F157"/>
    <mergeCell ref="G152:G157"/>
    <mergeCell ref="H152:H157"/>
    <mergeCell ref="I152:I157"/>
    <mergeCell ref="J152:J157"/>
    <mergeCell ref="K152:K157"/>
    <mergeCell ref="R152:R157"/>
    <mergeCell ref="S152:S157"/>
    <mergeCell ref="T152:T157"/>
    <mergeCell ref="U152:U157"/>
    <mergeCell ref="V152:V157"/>
    <mergeCell ref="W152:W157"/>
    <mergeCell ref="L152:L157"/>
    <mergeCell ref="M152:M157"/>
    <mergeCell ref="N152:N157"/>
    <mergeCell ref="O152:O157"/>
    <mergeCell ref="P152:P157"/>
    <mergeCell ref="Q152:Q157"/>
    <mergeCell ref="R7:S7"/>
    <mergeCell ref="AG7:AH7"/>
    <mergeCell ref="AI7:AJ7"/>
    <mergeCell ref="AT7:AU7"/>
    <mergeCell ref="J146:J151"/>
    <mergeCell ref="K146:K151"/>
    <mergeCell ref="L146:L151"/>
    <mergeCell ref="M146:M151"/>
    <mergeCell ref="N146:N151"/>
    <mergeCell ref="O146:O151"/>
    <mergeCell ref="AA146:AA151"/>
    <mergeCell ref="Z146:Z151"/>
    <mergeCell ref="P146:P151"/>
    <mergeCell ref="Q146:Q151"/>
    <mergeCell ref="R146:R151"/>
    <mergeCell ref="S146:S151"/>
    <mergeCell ref="T146:T151"/>
    <mergeCell ref="U146:U151"/>
    <mergeCell ref="T7:U7"/>
    <mergeCell ref="V7:W7"/>
    <mergeCell ref="X7:Y7"/>
    <mergeCell ref="W146:W151"/>
    <mergeCell ref="Q56:Q61"/>
    <mergeCell ref="R56:R61"/>
    <mergeCell ref="S56:S61"/>
    <mergeCell ref="X146:X151"/>
    <mergeCell ref="Y146:Y151"/>
    <mergeCell ref="W32:W37"/>
    <mergeCell ref="X32:X37"/>
    <mergeCell ref="Y32:Y37"/>
    <mergeCell ref="AU26:AU31"/>
    <mergeCell ref="W38:W43"/>
    <mergeCell ref="D8:D13"/>
    <mergeCell ref="E8:E13"/>
    <mergeCell ref="F8:F13"/>
    <mergeCell ref="G8:G13"/>
    <mergeCell ref="H8:H13"/>
    <mergeCell ref="I8:I13"/>
    <mergeCell ref="J8:J13"/>
    <mergeCell ref="K8:K13"/>
    <mergeCell ref="L8:L13"/>
    <mergeCell ref="A5:A7"/>
    <mergeCell ref="B5:B7"/>
    <mergeCell ref="C5:C7"/>
    <mergeCell ref="BK5:BR5"/>
    <mergeCell ref="BS5:BV5"/>
    <mergeCell ref="P6:Q6"/>
    <mergeCell ref="R6:S6"/>
    <mergeCell ref="T6:Y6"/>
    <mergeCell ref="AB6:AE6"/>
    <mergeCell ref="AG6:AQ6"/>
    <mergeCell ref="AS6:AU6"/>
    <mergeCell ref="AV6:AX6"/>
    <mergeCell ref="BE6:BH6"/>
    <mergeCell ref="D5:Q5"/>
    <mergeCell ref="R5:AA5"/>
    <mergeCell ref="AB5:AQ5"/>
    <mergeCell ref="AR5:AR7"/>
    <mergeCell ref="AS5:BA5"/>
    <mergeCell ref="BB5:BJ5"/>
    <mergeCell ref="AW7:AX7"/>
    <mergeCell ref="BK6:BR6"/>
    <mergeCell ref="BT6:BV6"/>
    <mergeCell ref="D7:F7"/>
    <mergeCell ref="BA8:BA13"/>
    <mergeCell ref="BS8:BS13"/>
    <mergeCell ref="BT8:BT13"/>
    <mergeCell ref="V8:V13"/>
    <mergeCell ref="W8:W13"/>
    <mergeCell ref="X8:X13"/>
    <mergeCell ref="Y8:Y13"/>
    <mergeCell ref="Z8:Z13"/>
    <mergeCell ref="AA8:AA13"/>
    <mergeCell ref="AR8:AR13"/>
    <mergeCell ref="AS8:AS13"/>
    <mergeCell ref="AT8:AT13"/>
    <mergeCell ref="M8:M13"/>
    <mergeCell ref="N8:N13"/>
    <mergeCell ref="O8:O13"/>
    <mergeCell ref="P8:P13"/>
    <mergeCell ref="Q8:Q13"/>
    <mergeCell ref="R8:R13"/>
    <mergeCell ref="S8:S13"/>
    <mergeCell ref="T8:T13"/>
    <mergeCell ref="U8:U13"/>
    <mergeCell ref="Q14:Q19"/>
    <mergeCell ref="R14:R19"/>
    <mergeCell ref="S14:S19"/>
    <mergeCell ref="T14:T19"/>
    <mergeCell ref="U14:U19"/>
    <mergeCell ref="V14:V19"/>
    <mergeCell ref="W14:W19"/>
    <mergeCell ref="X14:X19"/>
    <mergeCell ref="Y14:Y19"/>
    <mergeCell ref="AU8:AU13"/>
    <mergeCell ref="AV8:AV13"/>
    <mergeCell ref="AW8:AW13"/>
    <mergeCell ref="AX8:AX13"/>
    <mergeCell ref="AY8:AY13"/>
    <mergeCell ref="AZ8:AZ13"/>
    <mergeCell ref="AY14:AY19"/>
    <mergeCell ref="AZ14:AZ19"/>
    <mergeCell ref="BA14:BA19"/>
    <mergeCell ref="BS14:BS19"/>
    <mergeCell ref="BT14:BT19"/>
    <mergeCell ref="BU14:BU19"/>
    <mergeCell ref="BV14:BV19"/>
    <mergeCell ref="A8:A19"/>
    <mergeCell ref="B8:B19"/>
    <mergeCell ref="C8:C19"/>
    <mergeCell ref="Z14:Z19"/>
    <mergeCell ref="AA14:AA19"/>
    <mergeCell ref="AR14:AR19"/>
    <mergeCell ref="AS14:AS19"/>
    <mergeCell ref="AT14:AT19"/>
    <mergeCell ref="AU14:AU19"/>
    <mergeCell ref="AV14:AV19"/>
    <mergeCell ref="AW14:AW19"/>
    <mergeCell ref="AX14:AX19"/>
    <mergeCell ref="BU8:BU13"/>
    <mergeCell ref="BV8:BV13"/>
    <mergeCell ref="D14:D19"/>
    <mergeCell ref="E14:E19"/>
    <mergeCell ref="F14:F19"/>
    <mergeCell ref="G14:G19"/>
    <mergeCell ref="H14:H19"/>
    <mergeCell ref="I14:I19"/>
    <mergeCell ref="J14:J19"/>
    <mergeCell ref="K14:K19"/>
    <mergeCell ref="L14:L19"/>
    <mergeCell ref="M14:M19"/>
    <mergeCell ref="N14:N19"/>
    <mergeCell ref="O14:O19"/>
    <mergeCell ref="P14:P19"/>
  </mergeCells>
  <conditionalFormatting sqref="R8:R163">
    <cfRule type="cellIs" dxfId="73" priority="37" operator="equal">
      <formula>"Muy Baja"</formula>
    </cfRule>
    <cfRule type="cellIs" dxfId="72" priority="36" operator="equal">
      <formula>"Baja"</formula>
    </cfRule>
    <cfRule type="cellIs" dxfId="71" priority="35" operator="equal">
      <formula>"Media"</formula>
    </cfRule>
    <cfRule type="cellIs" dxfId="70" priority="34" operator="equal">
      <formula>"Alta"</formula>
    </cfRule>
    <cfRule type="cellIs" dxfId="69" priority="33" operator="equal">
      <formula>"Muy Alta"</formula>
    </cfRule>
  </conditionalFormatting>
  <conditionalFormatting sqref="T8:T163">
    <cfRule type="cellIs" dxfId="68" priority="32" operator="equal">
      <formula>"Leve"</formula>
    </cfRule>
    <cfRule type="cellIs" dxfId="67" priority="31" operator="equal">
      <formula>"Menor"</formula>
    </cfRule>
    <cfRule type="cellIs" dxfId="66" priority="30" operator="equal">
      <formula>"Moderado"</formula>
    </cfRule>
    <cfRule type="cellIs" dxfId="65" priority="29" operator="equal">
      <formula>"Mayor"</formula>
    </cfRule>
    <cfRule type="cellIs" dxfId="64" priority="28" operator="equal">
      <formula>"Catastrófico"</formula>
    </cfRule>
  </conditionalFormatting>
  <conditionalFormatting sqref="V8:V163">
    <cfRule type="cellIs" dxfId="63" priority="24" operator="equal">
      <formula>"Mayor"</formula>
    </cfRule>
    <cfRule type="cellIs" dxfId="62" priority="23" operator="equal">
      <formula>"Catastrófico"</formula>
    </cfRule>
    <cfRule type="cellIs" dxfId="61" priority="27" operator="equal">
      <formula>"Leve"</formula>
    </cfRule>
    <cfRule type="cellIs" dxfId="60" priority="26" operator="equal">
      <formula>"Menor"</formula>
    </cfRule>
    <cfRule type="cellIs" dxfId="59" priority="25" operator="equal">
      <formula>"Moderado"</formula>
    </cfRule>
  </conditionalFormatting>
  <conditionalFormatting sqref="X8:X163">
    <cfRule type="cellIs" dxfId="58" priority="21" operator="equal">
      <formula>"Menor"</formula>
    </cfRule>
    <cfRule type="cellIs" dxfId="57" priority="22" operator="equal">
      <formula>"Leve"</formula>
    </cfRule>
    <cfRule type="cellIs" dxfId="56" priority="18" operator="equal">
      <formula>"Catastrófico"</formula>
    </cfRule>
    <cfRule type="cellIs" dxfId="55" priority="19" operator="equal">
      <formula>"Mayor"</formula>
    </cfRule>
    <cfRule type="cellIs" dxfId="54" priority="20" operator="equal">
      <formula>"Moderado"</formula>
    </cfRule>
  </conditionalFormatting>
  <conditionalFormatting sqref="AA8:AA163">
    <cfRule type="cellIs" dxfId="53" priority="17" operator="equal">
      <formula>"Bajo"</formula>
    </cfRule>
    <cfRule type="cellIs" dxfId="52" priority="16" operator="equal">
      <formula>"Moderado"</formula>
    </cfRule>
    <cfRule type="cellIs" dxfId="51" priority="15" operator="equal">
      <formula>"Alto"</formula>
    </cfRule>
    <cfRule type="cellIs" dxfId="50" priority="14" operator="equal">
      <formula>"Extremo"</formula>
    </cfRule>
  </conditionalFormatting>
  <conditionalFormatting sqref="AU8:AU163">
    <cfRule type="cellIs" dxfId="49" priority="13" operator="equal">
      <formula>"Muy Alta"</formula>
    </cfRule>
    <cfRule type="cellIs" dxfId="48" priority="12" operator="equal">
      <formula>"Alta"</formula>
    </cfRule>
    <cfRule type="cellIs" dxfId="47" priority="11" operator="equal">
      <formula>"Media"</formula>
    </cfRule>
    <cfRule type="cellIs" dxfId="46" priority="10" operator="equal">
      <formula>"Baja"</formula>
    </cfRule>
    <cfRule type="cellIs" dxfId="45" priority="9" operator="equal">
      <formula>"Muy Baja"</formula>
    </cfRule>
  </conditionalFormatting>
  <conditionalFormatting sqref="AX8:AX163">
    <cfRule type="cellIs" dxfId="44" priority="8" operator="equal">
      <formula>"Catastrófico"</formula>
    </cfRule>
    <cfRule type="cellIs" dxfId="43" priority="7" operator="equal">
      <formula>"Mayor"</formula>
    </cfRule>
    <cfRule type="cellIs" dxfId="42" priority="6" operator="equal">
      <formula>"Menor"</formula>
    </cfRule>
    <cfRule type="cellIs" dxfId="41" priority="5" operator="equal">
      <formula>"Leve"</formula>
    </cfRule>
  </conditionalFormatting>
  <conditionalFormatting sqref="AX8:AZ163">
    <cfRule type="cellIs" dxfId="40" priority="3" operator="equal">
      <formula>"Moderado"</formula>
    </cfRule>
  </conditionalFormatting>
  <conditionalFormatting sqref="AY8:AZ163">
    <cfRule type="cellIs" dxfId="39" priority="2" operator="equal">
      <formula>"Alto"</formula>
    </cfRule>
    <cfRule type="cellIs" dxfId="38" priority="4" operator="equal">
      <formula>"Bajo"</formula>
    </cfRule>
    <cfRule type="cellIs" dxfId="37" priority="1" operator="equal">
      <formula>"Extremo"</formula>
    </cfRule>
  </conditionalFormatting>
  <dataValidations count="2">
    <dataValidation type="list" allowBlank="1" showInputMessage="1" showErrorMessage="1" sqref="K20:K104 K128 K110 K122 K116 K134:K163 K8:K19" xr:uid="{18C200EC-3488-4ADA-B2E6-B6B0CF92F407}">
      <formula1>"SI, NO"</formula1>
    </dataValidation>
    <dataValidation type="list" allowBlank="1" showInputMessage="1" showErrorMessage="1" sqref="D20:D163 D8:D19" xr:uid="{897E702F-8AE0-421D-A1B9-4E9B8309D361}">
      <formula1>"RG, RS, RF, RIC, RLAFT"</formula1>
    </dataValidation>
  </dataValidations>
  <pageMargins left="0.7" right="0.7" top="0.75" bottom="0.75" header="0.3" footer="0.3"/>
  <drawing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E3CAC-F0E5-4339-BEBA-2C08A9E114F4}">
  <dimension ref="A1:BV27"/>
  <sheetViews>
    <sheetView topLeftCell="AW1" zoomScale="55" zoomScaleNormal="55" workbookViewId="0">
      <selection sqref="A1:G1"/>
    </sheetView>
  </sheetViews>
  <sheetFormatPr baseColWidth="10" defaultColWidth="9.140625" defaultRowHeight="15" x14ac:dyDescent="0.25"/>
  <cols>
    <col min="1" max="1" width="23.7109375" customWidth="1"/>
    <col min="2" max="2" width="38.5703125" customWidth="1"/>
    <col min="3" max="3" width="33.7109375" customWidth="1"/>
    <col min="4" max="4" width="15.140625" customWidth="1"/>
    <col min="7" max="7" width="25.5703125" customWidth="1"/>
    <col min="8" max="9" width="16.140625" hidden="1" customWidth="1"/>
    <col min="10" max="10" width="74.5703125" customWidth="1"/>
    <col min="12" max="12" width="16.5703125" customWidth="1"/>
    <col min="13" max="13" width="33.140625" customWidth="1"/>
    <col min="14" max="15" width="15.28515625" hidden="1" customWidth="1"/>
    <col min="16" max="16" width="17.28515625" hidden="1" customWidth="1"/>
    <col min="17" max="17" width="13" hidden="1" customWidth="1"/>
    <col min="22" max="22" width="12.7109375" customWidth="1"/>
    <col min="24" max="24" width="13.85546875" customWidth="1"/>
    <col min="26" max="26" width="12.5703125" customWidth="1"/>
    <col min="27" max="27" width="12.7109375" customWidth="1"/>
    <col min="29" max="29" width="85.5703125" customWidth="1"/>
    <col min="30" max="30" width="5.7109375" customWidth="1"/>
    <col min="31" max="31" width="80.7109375" customWidth="1"/>
    <col min="44" max="44" width="30.140625" customWidth="1"/>
    <col min="47" max="47" width="13" customWidth="1"/>
    <col min="50" max="53" width="13" customWidth="1"/>
    <col min="54" max="54" width="59.5703125" customWidth="1"/>
    <col min="55" max="55" width="38" customWidth="1"/>
    <col min="56" max="56" width="15.85546875" customWidth="1"/>
    <col min="61" max="61" width="21.85546875" customWidth="1"/>
    <col min="62" max="62" width="27.85546875" customWidth="1"/>
    <col min="63" max="63" width="56.5703125" customWidth="1"/>
    <col min="64" max="64" width="35.42578125" customWidth="1"/>
    <col min="69" max="69" width="11.42578125" customWidth="1"/>
    <col min="71" max="71" width="29" hidden="1" customWidth="1"/>
    <col min="72" max="74" width="23.5703125" customWidth="1"/>
  </cols>
  <sheetData>
    <row r="1" spans="1:74" ht="15.75" x14ac:dyDescent="0.25">
      <c r="A1" s="1336" t="s">
        <v>1386</v>
      </c>
      <c r="B1" s="1337"/>
      <c r="C1" s="1337"/>
      <c r="D1" s="1337"/>
      <c r="E1" s="1337"/>
      <c r="F1" s="1337"/>
      <c r="G1" s="1337"/>
      <c r="H1" s="390"/>
    </row>
    <row r="2" spans="1:74" x14ac:dyDescent="0.25">
      <c r="A2" s="391"/>
      <c r="B2" s="391"/>
      <c r="C2" s="391"/>
      <c r="D2" s="391"/>
      <c r="E2" s="391"/>
      <c r="F2" s="391"/>
      <c r="G2" s="391"/>
      <c r="H2" s="391"/>
    </row>
    <row r="3" spans="1:74" ht="15.75" customHeight="1" x14ac:dyDescent="0.25">
      <c r="A3" s="1338" t="s">
        <v>2834</v>
      </c>
      <c r="B3" s="1338"/>
      <c r="C3" s="1338"/>
      <c r="D3" s="1338"/>
      <c r="E3" s="1338"/>
      <c r="F3" s="1338"/>
      <c r="G3" s="1339"/>
      <c r="H3" s="392"/>
    </row>
    <row r="5" spans="1:74" ht="15.75" x14ac:dyDescent="0.25">
      <c r="A5" s="888" t="s">
        <v>128</v>
      </c>
      <c r="B5" s="888" t="s">
        <v>129</v>
      </c>
      <c r="C5" s="888" t="s">
        <v>130</v>
      </c>
      <c r="D5" s="913" t="s">
        <v>131</v>
      </c>
      <c r="E5" s="914"/>
      <c r="F5" s="914"/>
      <c r="G5" s="914"/>
      <c r="H5" s="914"/>
      <c r="I5" s="914"/>
      <c r="J5" s="914"/>
      <c r="K5" s="914"/>
      <c r="L5" s="914"/>
      <c r="M5" s="914"/>
      <c r="N5" s="914"/>
      <c r="O5" s="914"/>
      <c r="P5" s="914"/>
      <c r="Q5" s="915"/>
      <c r="R5" s="912" t="s">
        <v>132</v>
      </c>
      <c r="S5" s="912"/>
      <c r="T5" s="912"/>
      <c r="U5" s="912"/>
      <c r="V5" s="912"/>
      <c r="W5" s="912"/>
      <c r="X5" s="912"/>
      <c r="Y5" s="912"/>
      <c r="Z5" s="912"/>
      <c r="AA5" s="912"/>
      <c r="AB5" s="897" t="s">
        <v>133</v>
      </c>
      <c r="AC5" s="898"/>
      <c r="AD5" s="898"/>
      <c r="AE5" s="898"/>
      <c r="AF5" s="898"/>
      <c r="AG5" s="898"/>
      <c r="AH5" s="898"/>
      <c r="AI5" s="898"/>
      <c r="AJ5" s="898"/>
      <c r="AK5" s="898"/>
      <c r="AL5" s="898"/>
      <c r="AM5" s="898"/>
      <c r="AN5" s="898"/>
      <c r="AO5" s="898"/>
      <c r="AP5" s="898"/>
      <c r="AQ5" s="898"/>
      <c r="AR5" s="896" t="s">
        <v>134</v>
      </c>
      <c r="AS5" s="911" t="s">
        <v>135</v>
      </c>
      <c r="AT5" s="911"/>
      <c r="AU5" s="911"/>
      <c r="AV5" s="911"/>
      <c r="AW5" s="911"/>
      <c r="AX5" s="911"/>
      <c r="AY5" s="911"/>
      <c r="AZ5" s="911"/>
      <c r="BA5" s="911"/>
      <c r="BB5" s="944" t="s">
        <v>136</v>
      </c>
      <c r="BC5" s="944"/>
      <c r="BD5" s="944"/>
      <c r="BE5" s="944"/>
      <c r="BF5" s="944"/>
      <c r="BG5" s="944"/>
      <c r="BH5" s="944"/>
      <c r="BI5" s="944"/>
      <c r="BJ5" s="944"/>
      <c r="BK5" s="937" t="s">
        <v>137</v>
      </c>
      <c r="BL5" s="916"/>
      <c r="BM5" s="916"/>
      <c r="BN5" s="916"/>
      <c r="BO5" s="916"/>
      <c r="BP5" s="916"/>
      <c r="BQ5" s="916"/>
      <c r="BR5" s="940"/>
      <c r="BS5" s="941"/>
      <c r="BT5" s="942"/>
      <c r="BU5" s="942"/>
      <c r="BV5" s="943"/>
    </row>
    <row r="6" spans="1:74" ht="36" customHeight="1" x14ac:dyDescent="0.25">
      <c r="A6" s="888"/>
      <c r="B6" s="888"/>
      <c r="C6" s="888"/>
      <c r="D6" s="142"/>
      <c r="E6" s="143"/>
      <c r="F6" s="143"/>
      <c r="G6" s="143"/>
      <c r="H6" s="143"/>
      <c r="I6" s="143"/>
      <c r="J6" s="143"/>
      <c r="K6" s="143"/>
      <c r="L6" s="143"/>
      <c r="M6" s="143"/>
      <c r="N6" s="143"/>
      <c r="O6" s="143"/>
      <c r="P6" s="913" t="s">
        <v>138</v>
      </c>
      <c r="Q6" s="915"/>
      <c r="R6" s="912" t="s">
        <v>139</v>
      </c>
      <c r="S6" s="912"/>
      <c r="T6" s="912" t="s">
        <v>140</v>
      </c>
      <c r="U6" s="912"/>
      <c r="V6" s="912"/>
      <c r="W6" s="912"/>
      <c r="X6" s="912"/>
      <c r="Y6" s="912"/>
      <c r="Z6" s="111"/>
      <c r="AA6" s="112"/>
      <c r="AB6" s="897"/>
      <c r="AC6" s="898"/>
      <c r="AD6" s="898"/>
      <c r="AE6" s="898"/>
      <c r="AF6" s="140"/>
      <c r="AG6" s="923"/>
      <c r="AH6" s="923"/>
      <c r="AI6" s="923"/>
      <c r="AJ6" s="923"/>
      <c r="AK6" s="923"/>
      <c r="AL6" s="923"/>
      <c r="AM6" s="923"/>
      <c r="AN6" s="923"/>
      <c r="AO6" s="923"/>
      <c r="AP6" s="897"/>
      <c r="AQ6" s="897"/>
      <c r="AR6" s="946"/>
      <c r="AS6" s="916" t="s">
        <v>141</v>
      </c>
      <c r="AT6" s="916"/>
      <c r="AU6" s="916"/>
      <c r="AV6" s="911" t="s">
        <v>142</v>
      </c>
      <c r="AW6" s="911"/>
      <c r="AX6" s="911"/>
      <c r="AY6" s="144"/>
      <c r="AZ6" s="144"/>
      <c r="BA6" s="145"/>
      <c r="BB6" s="113"/>
      <c r="BC6" s="114"/>
      <c r="BD6" s="114"/>
      <c r="BE6" s="945" t="s">
        <v>143</v>
      </c>
      <c r="BF6" s="945"/>
      <c r="BG6" s="945"/>
      <c r="BH6" s="945"/>
      <c r="BI6" s="114"/>
      <c r="BJ6" s="114"/>
      <c r="BK6" s="937" t="s">
        <v>144</v>
      </c>
      <c r="BL6" s="938"/>
      <c r="BM6" s="938"/>
      <c r="BN6" s="938"/>
      <c r="BO6" s="938"/>
      <c r="BP6" s="938"/>
      <c r="BQ6" s="938"/>
      <c r="BR6" s="939"/>
      <c r="BS6" s="146" t="s">
        <v>145</v>
      </c>
      <c r="BT6" s="896" t="s">
        <v>146</v>
      </c>
      <c r="BU6" s="896"/>
      <c r="BV6" s="896"/>
    </row>
    <row r="7" spans="1:74" ht="246" customHeight="1" x14ac:dyDescent="0.25">
      <c r="A7" s="889"/>
      <c r="B7" s="889"/>
      <c r="C7" s="889"/>
      <c r="D7" s="918" t="s">
        <v>147</v>
      </c>
      <c r="E7" s="919"/>
      <c r="F7" s="920"/>
      <c r="G7" s="115" t="s">
        <v>148</v>
      </c>
      <c r="H7" s="116" t="s">
        <v>149</v>
      </c>
      <c r="I7" s="116" t="s">
        <v>150</v>
      </c>
      <c r="J7" s="697" t="s">
        <v>151</v>
      </c>
      <c r="K7" s="117" t="s">
        <v>152</v>
      </c>
      <c r="L7" s="115" t="s">
        <v>153</v>
      </c>
      <c r="M7" s="115" t="s">
        <v>154</v>
      </c>
      <c r="N7" s="116" t="s">
        <v>155</v>
      </c>
      <c r="O7" s="116" t="s">
        <v>156</v>
      </c>
      <c r="P7" s="115" t="s">
        <v>157</v>
      </c>
      <c r="Q7" s="115" t="s">
        <v>158</v>
      </c>
      <c r="R7" s="917" t="s">
        <v>159</v>
      </c>
      <c r="S7" s="917"/>
      <c r="T7" s="917" t="s">
        <v>160</v>
      </c>
      <c r="U7" s="917"/>
      <c r="V7" s="917" t="s">
        <v>161</v>
      </c>
      <c r="W7" s="917"/>
      <c r="X7" s="917" t="s">
        <v>162</v>
      </c>
      <c r="Y7" s="917"/>
      <c r="Z7" s="118"/>
      <c r="AA7" s="118" t="s">
        <v>163</v>
      </c>
      <c r="AB7" s="119" t="s">
        <v>164</v>
      </c>
      <c r="AC7" s="119" t="s">
        <v>165</v>
      </c>
      <c r="AD7" s="120" t="s">
        <v>166</v>
      </c>
      <c r="AE7" s="119" t="s">
        <v>167</v>
      </c>
      <c r="AF7" s="120" t="s">
        <v>168</v>
      </c>
      <c r="AG7" s="921" t="s">
        <v>169</v>
      </c>
      <c r="AH7" s="921"/>
      <c r="AI7" s="922" t="s">
        <v>170</v>
      </c>
      <c r="AJ7" s="922"/>
      <c r="AK7" s="120" t="s">
        <v>171</v>
      </c>
      <c r="AL7" s="119" t="s">
        <v>172</v>
      </c>
      <c r="AM7" s="119" t="s">
        <v>173</v>
      </c>
      <c r="AN7" s="120" t="s">
        <v>174</v>
      </c>
      <c r="AO7" s="120" t="s">
        <v>175</v>
      </c>
      <c r="AP7" s="121" t="s">
        <v>176</v>
      </c>
      <c r="AQ7" s="121" t="s">
        <v>177</v>
      </c>
      <c r="AR7" s="946"/>
      <c r="AS7" s="122" t="s">
        <v>178</v>
      </c>
      <c r="AT7" s="908" t="s">
        <v>179</v>
      </c>
      <c r="AU7" s="909"/>
      <c r="AV7" s="118" t="s">
        <v>180</v>
      </c>
      <c r="AW7" s="908" t="s">
        <v>181</v>
      </c>
      <c r="AX7" s="909"/>
      <c r="AY7" s="118" t="s">
        <v>182</v>
      </c>
      <c r="AZ7" s="123" t="s">
        <v>183</v>
      </c>
      <c r="BA7" s="123" t="s">
        <v>184</v>
      </c>
      <c r="BB7" s="116" t="s">
        <v>185</v>
      </c>
      <c r="BC7" s="116" t="s">
        <v>186</v>
      </c>
      <c r="BD7" s="124" t="s">
        <v>187</v>
      </c>
      <c r="BE7" s="116" t="s">
        <v>126</v>
      </c>
      <c r="BF7" s="116" t="s">
        <v>188</v>
      </c>
      <c r="BG7" s="116" t="s">
        <v>189</v>
      </c>
      <c r="BH7" s="116" t="s">
        <v>190</v>
      </c>
      <c r="BI7" s="125" t="s">
        <v>191</v>
      </c>
      <c r="BJ7" s="116" t="s">
        <v>192</v>
      </c>
      <c r="BK7" s="123" t="s">
        <v>193</v>
      </c>
      <c r="BL7" s="123" t="s">
        <v>194</v>
      </c>
      <c r="BM7" s="123" t="s">
        <v>126</v>
      </c>
      <c r="BN7" s="123" t="s">
        <v>188</v>
      </c>
      <c r="BO7" s="123" t="s">
        <v>189</v>
      </c>
      <c r="BP7" s="123" t="s">
        <v>190</v>
      </c>
      <c r="BQ7" s="123" t="s">
        <v>195</v>
      </c>
      <c r="BR7" s="123" t="s">
        <v>196</v>
      </c>
      <c r="BS7" s="126" t="s">
        <v>197</v>
      </c>
      <c r="BT7" s="110" t="s">
        <v>198</v>
      </c>
      <c r="BU7" s="110" t="s">
        <v>199</v>
      </c>
      <c r="BV7" s="110" t="s">
        <v>200</v>
      </c>
    </row>
    <row r="8" spans="1:74" s="686" customFormat="1" ht="84" customHeight="1" x14ac:dyDescent="0.25">
      <c r="A8" s="1541" t="s">
        <v>287</v>
      </c>
      <c r="B8" s="1544" t="s">
        <v>202</v>
      </c>
      <c r="C8" s="1546" t="s">
        <v>288</v>
      </c>
      <c r="D8" s="827" t="s">
        <v>2835</v>
      </c>
      <c r="E8" s="830" t="s">
        <v>289</v>
      </c>
      <c r="F8" s="833">
        <v>1</v>
      </c>
      <c r="G8" s="947" t="s">
        <v>290</v>
      </c>
      <c r="H8" s="836"/>
      <c r="I8" s="797"/>
      <c r="J8" s="839" t="s">
        <v>2836</v>
      </c>
      <c r="K8" s="842" t="s">
        <v>324</v>
      </c>
      <c r="L8" s="803" t="s">
        <v>1310</v>
      </c>
      <c r="M8" s="845" t="s">
        <v>2837</v>
      </c>
      <c r="N8" s="803"/>
      <c r="O8" s="803"/>
      <c r="P8" s="867"/>
      <c r="Q8" s="879"/>
      <c r="R8" s="797" t="s">
        <v>212</v>
      </c>
      <c r="S8" s="860">
        <f>IF(R8="Muy Alta",100%,IF(R8="Alta",80%,IF(R8="Media",60%,IF(R8="Baja",40%,IF(R8="Muy Baja",20%,"")))))</f>
        <v>0.6</v>
      </c>
      <c r="T8" s="797" t="s">
        <v>253</v>
      </c>
      <c r="U8" s="860">
        <f>IF(T8="Catastrófico",100%,IF(T8="Mayor",80%,IF(T8="Moderado",60%,IF(T8="Menor",40%,IF(T8="Leve",20%,"")))))</f>
        <v>0.4</v>
      </c>
      <c r="V8" s="797" t="s">
        <v>424</v>
      </c>
      <c r="W8" s="860">
        <f>IF(V8="Catastrófico",100%,IF(V8="Mayor",80%,IF(V8="Moderado",60%,IF(V8="Menor",40%,IF(V8="Leve",20%,"")))))</f>
        <v>0.8</v>
      </c>
      <c r="X8" s="863" t="str">
        <f>IF(Y8=100%,"Catastrófico",IF(Y8=80%,"Mayor",IF(Y8=60%,"Moderado",IF(Y8=40%,"Menor",IF(Y8=20%,"Leve","")))))</f>
        <v>Mayor</v>
      </c>
      <c r="Y8" s="860">
        <f>IF(AND(U8="",W8=""),"",MAX(U8,W8))</f>
        <v>0.8</v>
      </c>
      <c r="Z8" s="860" t="str">
        <f>CONCATENATE(R8,X8)</f>
        <v>MediaMayor</v>
      </c>
      <c r="AA8" s="851" t="str">
        <f>IF(Z8="Muy AltaLeve","Alto",IF(Z8="Muy AltaMenor","Alto",IF(Z8="Muy AltaModerado","Alto",IF(Z8="Muy AltaMayor","Alto",IF(Z8="Muy AltaCatastrófico","Extremo",IF(Z8="AltaLeve","Moderado",IF(Z8="AltaMenor","Moderado",IF(Z8="AltaModerado","Alto",IF(Z8="AltaMayor","Alto",IF(Z8="AltaCatastrófico","Extremo",IF(Z8="MediaLeve","Moderado",IF(Z8="MediaMenor","Moderado",IF(Z8="MediaModerado","Moderado",IF(Z8="MediaMayor","Alto",IF(Z8="MediaCatastrófico","Extremo",IF(Z8="BajaLeve","Bajo",IF(Z8="BajaMenor","Moderado",IF(Z8="BajaModerado","Moderado",IF(Z8="BajaMayor","Alto",IF(Z8="BajaCatastrófico","Extremo",IF(Z8="Muy BajaLeve","Bajo",IF(Z8="Muy BajaMenor","Bajo",IF(Z8="Muy BajaModerado","Moderado",IF(Z8="Muy BajaMayor","Alto",IF(Z8="Muy BajaCatastrófico","Extremo","")))))))))))))))))))))))))</f>
        <v>Alto</v>
      </c>
      <c r="AB8" s="98">
        <v>1</v>
      </c>
      <c r="AC8" s="47" t="s">
        <v>2838</v>
      </c>
      <c r="AD8" s="466" t="s">
        <v>274</v>
      </c>
      <c r="AE8" s="9" t="s">
        <v>2839</v>
      </c>
      <c r="AF8" s="100" t="str">
        <f t="shared" ref="AF8:AF13" si="0">IF(OR(AG8="Preventivo",AG8="Detectivo"),"Probabilidad",IF(AG8="Correctivo","Impacto",""))</f>
        <v>Probabilidad</v>
      </c>
      <c r="AG8" s="10" t="s">
        <v>216</v>
      </c>
      <c r="AH8" s="15">
        <f t="shared" ref="AH8:AH13" si="1">IF(AG8="","",IF(AG8="Preventivo",25%,IF(AG8="Detectivo",15%,IF(AG8="Correctivo",10%))))</f>
        <v>0.25</v>
      </c>
      <c r="AI8" s="10" t="s">
        <v>217</v>
      </c>
      <c r="AJ8" s="15">
        <f t="shared" ref="AJ8:AJ13" si="2">IF(AI8="Automático",25%,IF(AI8="Manual",15%,""))</f>
        <v>0.15</v>
      </c>
      <c r="AK8" s="102">
        <f t="shared" ref="AK8:AK13" si="3">IF(OR(AH8="",AJ8=""),"",AH8+AJ8)</f>
        <v>0.4</v>
      </c>
      <c r="AL8" s="101">
        <f>IFERROR(IF(AF8="Probabilidad",(S8-(+S8*AK8)),IF(AF8="Impacto",S8,"")),"")</f>
        <v>0.36</v>
      </c>
      <c r="AM8" s="101">
        <f>IFERROR(IF(AF8="Impacto",(Y8-(+Y8*AK8)),IF(AF8="Probabilidad",Y8,"")),"")</f>
        <v>0.8</v>
      </c>
      <c r="AN8" s="51" t="s">
        <v>218</v>
      </c>
      <c r="AO8" s="51" t="s">
        <v>296</v>
      </c>
      <c r="AP8" s="51" t="s">
        <v>220</v>
      </c>
      <c r="AQ8" s="51" t="s">
        <v>221</v>
      </c>
      <c r="AR8" s="1549" t="s">
        <v>2840</v>
      </c>
      <c r="AS8" s="854">
        <f>S8</f>
        <v>0.6</v>
      </c>
      <c r="AT8" s="854">
        <f>IF(AL8="","",MIN(AL8:AL13))</f>
        <v>0.216</v>
      </c>
      <c r="AU8" s="851" t="str">
        <f>IFERROR(IF(AT8="","",IF(AT8&lt;=0.2,"Muy Baja",IF(AT8&lt;=0.4,"Baja",IF(AT8&lt;=0.6,"Media",IF(AT8&lt;=0.8,"Alta","Muy Alta"))))),"")</f>
        <v>Baja</v>
      </c>
      <c r="AV8" s="854">
        <f>Y8</f>
        <v>0.8</v>
      </c>
      <c r="AW8" s="854">
        <f>IF(AM8="","",MIN(AM8:AM13))</f>
        <v>0.8</v>
      </c>
      <c r="AX8" s="851" t="str">
        <f>IFERROR(IF(AW8="","",IF(AW8&lt;=0.2,"Leve",IF(AW8&lt;=0.4,"Menor",IF(AW8&lt;=0.6,"Moderado",IF(AW8&lt;=0.8,"Mayor","Catastrófico"))))),"")</f>
        <v>Mayor</v>
      </c>
      <c r="AY8" s="851" t="str">
        <f>AA8</f>
        <v>Alto</v>
      </c>
      <c r="AZ8" s="851" t="str">
        <f>IFERROR(IF(OR(AND(AU8="Muy Baja",AX8="Leve"),AND(AU8="Muy Baja",AX8="Menor"),AND(AU8="Baja",AX8="Leve")),"Bajo",IF(OR(AND(AU8="Muy baja",AX8="Moderado"),AND(AU8="Baja",AX8="Menor"),AND(AU8="Baja",AX8="Moderado"),AND(AU8="Media",AX8="Leve"),AND(AU8="Media",AX8="Menor"),AND(AU8="Media",AX8="Moderado"),AND(AU8="Alta",AX8="Leve"),AND(AU8="Alta",AX8="Menor")),"Moderado",IF(OR(AND(AU8="Muy Baja",AX8="Mayor"),AND(AU8="Baja",AX8="Mayor"),AND(AU8="Media",AX8="Mayor"),AND(AU8="Alta",AX8="Moderado"),AND(AU8="Alta",AX8="Mayor"),AND(AU8="Muy Alta",AX8="Leve"),AND(AU8="Muy Alta",AX8="Menor"),AND(AU8="Muy Alta",AX8="Moderado"),AND(AU8="Muy Alta",AX8="Mayor")),"Alto",IF(OR(AND(AU8="Muy Baja",AX8="Catastrófico"),AND(AU8="Baja",AX8="Catastrófico"),AND(AU8="Media",AX8="Catastrófico"),AND(AU8="Alta",AX8="Catastrófico"),AND(AU8="Muy Alta",AX8="Catastrófico")),"Extremo","")))),"")</f>
        <v>Alto</v>
      </c>
      <c r="BA8" s="797" t="s">
        <v>223</v>
      </c>
      <c r="BB8" s="692" t="s">
        <v>2841</v>
      </c>
      <c r="BC8" s="47" t="s">
        <v>2842</v>
      </c>
      <c r="BD8" s="104">
        <f t="shared" ref="BD8:BD13" si="4">IF(SUM(BE8:BH8)=0,"",SUM(BE8:BH8))</f>
        <v>4</v>
      </c>
      <c r="BE8" s="9">
        <v>1</v>
      </c>
      <c r="BF8" s="9">
        <v>1</v>
      </c>
      <c r="BG8" s="9">
        <v>1</v>
      </c>
      <c r="BH8" s="9">
        <v>1</v>
      </c>
      <c r="BI8" s="47" t="s">
        <v>2539</v>
      </c>
      <c r="BJ8" s="47" t="s">
        <v>1399</v>
      </c>
      <c r="BK8" s="47" t="s">
        <v>2843</v>
      </c>
      <c r="BL8" s="47" t="s">
        <v>2844</v>
      </c>
      <c r="BM8" s="49">
        <v>1</v>
      </c>
      <c r="BN8" s="49"/>
      <c r="BO8" s="49"/>
      <c r="BP8" s="49"/>
      <c r="BQ8" s="105">
        <f t="shared" ref="BQ8:BQ13" si="5">IF(SUM(BM8:BP8)=0,"",SUM(BM8:BP8))</f>
        <v>1</v>
      </c>
      <c r="BR8" s="129">
        <f t="shared" ref="BR8:BR13" si="6">IF(ISERROR(BQ8/BD8),"",(BQ8/BD8))</f>
        <v>0.25</v>
      </c>
      <c r="BS8" s="818" t="s">
        <v>361</v>
      </c>
      <c r="BT8" s="803" t="s">
        <v>305</v>
      </c>
      <c r="BU8" s="803" t="s">
        <v>361</v>
      </c>
      <c r="BV8" s="806" t="s">
        <v>361</v>
      </c>
    </row>
    <row r="9" spans="1:74" ht="84" customHeight="1" x14ac:dyDescent="0.25">
      <c r="A9" s="1542"/>
      <c r="B9" s="1227"/>
      <c r="C9" s="1547"/>
      <c r="D9" s="828"/>
      <c r="E9" s="831"/>
      <c r="F9" s="834"/>
      <c r="G9" s="948"/>
      <c r="H9" s="837"/>
      <c r="I9" s="798"/>
      <c r="J9" s="840"/>
      <c r="K9" s="843"/>
      <c r="L9" s="804"/>
      <c r="M9" s="846"/>
      <c r="N9" s="804"/>
      <c r="O9" s="804"/>
      <c r="P9" s="868"/>
      <c r="Q9" s="880"/>
      <c r="R9" s="798"/>
      <c r="S9" s="861"/>
      <c r="T9" s="798"/>
      <c r="U9" s="861"/>
      <c r="V9" s="798"/>
      <c r="W9" s="861"/>
      <c r="X9" s="864"/>
      <c r="Y9" s="861"/>
      <c r="Z9" s="861"/>
      <c r="AA9" s="852"/>
      <c r="AB9" s="152">
        <v>2</v>
      </c>
      <c r="AC9" s="131" t="s">
        <v>2845</v>
      </c>
      <c r="AD9" s="180" t="s">
        <v>320</v>
      </c>
      <c r="AE9" s="151" t="s">
        <v>2839</v>
      </c>
      <c r="AF9" s="147" t="str">
        <f t="shared" si="0"/>
        <v>Probabilidad</v>
      </c>
      <c r="AG9" s="153" t="s">
        <v>216</v>
      </c>
      <c r="AH9" s="148">
        <f t="shared" si="1"/>
        <v>0.25</v>
      </c>
      <c r="AI9" s="153" t="s">
        <v>217</v>
      </c>
      <c r="AJ9" s="148">
        <f t="shared" si="2"/>
        <v>0.15</v>
      </c>
      <c r="AK9" s="149">
        <f t="shared" si="3"/>
        <v>0.4</v>
      </c>
      <c r="AL9" s="154">
        <f>IFERROR(IF(AND(AF8="Probabilidad",AF9="Probabilidad"),(AL8-(+AL8*AK9)),IF(AF9="Probabilidad",(S8-(+S8*AK9)),IF(AF9="Impacto",AL8,""))),"")</f>
        <v>0.216</v>
      </c>
      <c r="AM9" s="154">
        <f>IFERROR(IF(AND(AF8="Impacto",AF9="Impacto"),(AM8-(+AM8*AK9)),IF(AF9="Impacto",(Y8-(Y8*AK9)),IF(AF9="Probabilidad",AM8,""))),"")</f>
        <v>0.8</v>
      </c>
      <c r="AN9" s="155" t="s">
        <v>218</v>
      </c>
      <c r="AO9" s="155" t="s">
        <v>296</v>
      </c>
      <c r="AP9" s="155" t="s">
        <v>220</v>
      </c>
      <c r="AQ9" s="155" t="s">
        <v>221</v>
      </c>
      <c r="AR9" s="1433"/>
      <c r="AS9" s="855"/>
      <c r="AT9" s="855"/>
      <c r="AU9" s="852"/>
      <c r="AV9" s="855"/>
      <c r="AW9" s="855"/>
      <c r="AX9" s="852"/>
      <c r="AY9" s="852"/>
      <c r="AZ9" s="852"/>
      <c r="BA9" s="798"/>
      <c r="BB9" s="131"/>
      <c r="BC9" s="238"/>
      <c r="BD9" s="175" t="str">
        <f t="shared" si="4"/>
        <v/>
      </c>
      <c r="BE9" s="151"/>
      <c r="BF9" s="151"/>
      <c r="BG9" s="151"/>
      <c r="BH9" s="151"/>
      <c r="BI9" s="131"/>
      <c r="BJ9" s="131"/>
      <c r="BK9" s="131"/>
      <c r="BL9" s="131"/>
      <c r="BM9" s="157"/>
      <c r="BN9" s="157"/>
      <c r="BO9" s="157"/>
      <c r="BP9" s="157"/>
      <c r="BQ9" s="158" t="str">
        <f t="shared" si="5"/>
        <v/>
      </c>
      <c r="BR9" s="159" t="str">
        <f t="shared" si="6"/>
        <v/>
      </c>
      <c r="BS9" s="819"/>
      <c r="BT9" s="804"/>
      <c r="BU9" s="804"/>
      <c r="BV9" s="807"/>
    </row>
    <row r="10" spans="1:74" ht="15.75" customHeight="1" x14ac:dyDescent="0.25">
      <c r="A10" s="1542"/>
      <c r="B10" s="1227"/>
      <c r="C10" s="1547"/>
      <c r="D10" s="828"/>
      <c r="E10" s="831"/>
      <c r="F10" s="834"/>
      <c r="G10" s="948"/>
      <c r="H10" s="837"/>
      <c r="I10" s="798"/>
      <c r="J10" s="840"/>
      <c r="K10" s="843"/>
      <c r="L10" s="804"/>
      <c r="M10" s="846"/>
      <c r="N10" s="804"/>
      <c r="O10" s="804"/>
      <c r="P10" s="868"/>
      <c r="Q10" s="880"/>
      <c r="R10" s="798"/>
      <c r="S10" s="861"/>
      <c r="T10" s="798"/>
      <c r="U10" s="861"/>
      <c r="V10" s="798"/>
      <c r="W10" s="861"/>
      <c r="X10" s="864"/>
      <c r="Y10" s="861"/>
      <c r="Z10" s="861"/>
      <c r="AA10" s="852"/>
      <c r="AB10" s="152">
        <v>3</v>
      </c>
      <c r="AC10" s="151"/>
      <c r="AD10" s="151"/>
      <c r="AE10" s="151"/>
      <c r="AF10" s="147" t="str">
        <f t="shared" si="0"/>
        <v/>
      </c>
      <c r="AG10" s="153"/>
      <c r="AH10" s="148" t="str">
        <f t="shared" si="1"/>
        <v/>
      </c>
      <c r="AI10" s="153"/>
      <c r="AJ10" s="148" t="str">
        <f t="shared" si="2"/>
        <v/>
      </c>
      <c r="AK10" s="149" t="str">
        <f t="shared" si="3"/>
        <v/>
      </c>
      <c r="AL10" s="154" t="str">
        <f>IFERROR(IF(AND(AF9="Probabilidad",AF10="Probabilidad"),(AL9-(+AL9*AK10)),IF(AND(AF9="Impacto",AF10="Probabilidad"),(AL8-(+AL8*AK10)),IF(AF10="Impacto",AL9,""))),"")</f>
        <v/>
      </c>
      <c r="AM10" s="154" t="str">
        <f>IFERROR(IF(AND(AF9="Impacto",AF10="Impacto"),(AM9-(+AM9*AK10)),IF(AND(AF9="Probabilidad",AF10="Impacto"),(AM8-(+AM8*AK10)),IF(AF10="Probabilidad",AM9,""))),"")</f>
        <v/>
      </c>
      <c r="AN10" s="155"/>
      <c r="AO10" s="155"/>
      <c r="AP10" s="155"/>
      <c r="AQ10" s="155"/>
      <c r="AR10" s="1433"/>
      <c r="AS10" s="855"/>
      <c r="AT10" s="855"/>
      <c r="AU10" s="852"/>
      <c r="AV10" s="855"/>
      <c r="AW10" s="855"/>
      <c r="AX10" s="852"/>
      <c r="AY10" s="852"/>
      <c r="AZ10" s="852"/>
      <c r="BA10" s="798"/>
      <c r="BB10" s="670"/>
      <c r="BC10" s="581"/>
      <c r="BD10" s="175" t="str">
        <f t="shared" si="4"/>
        <v/>
      </c>
      <c r="BE10" s="578"/>
      <c r="BF10" s="578"/>
      <c r="BG10" s="578"/>
      <c r="BH10" s="578"/>
      <c r="BI10" s="581"/>
      <c r="BJ10" s="581"/>
      <c r="BK10" s="131"/>
      <c r="BL10" s="131"/>
      <c r="BM10" s="157"/>
      <c r="BN10" s="157"/>
      <c r="BO10" s="157"/>
      <c r="BP10" s="157"/>
      <c r="BQ10" s="158" t="str">
        <f t="shared" si="5"/>
        <v/>
      </c>
      <c r="BR10" s="159" t="str">
        <f t="shared" si="6"/>
        <v/>
      </c>
      <c r="BS10" s="819"/>
      <c r="BT10" s="804"/>
      <c r="BU10" s="804"/>
      <c r="BV10" s="807"/>
    </row>
    <row r="11" spans="1:74" ht="15.75" customHeight="1" x14ac:dyDescent="0.25">
      <c r="A11" s="1542"/>
      <c r="B11" s="1227"/>
      <c r="C11" s="1547"/>
      <c r="D11" s="828"/>
      <c r="E11" s="831"/>
      <c r="F11" s="834"/>
      <c r="G11" s="948"/>
      <c r="H11" s="837"/>
      <c r="I11" s="798"/>
      <c r="J11" s="840"/>
      <c r="K11" s="843"/>
      <c r="L11" s="804"/>
      <c r="M11" s="846"/>
      <c r="N11" s="804"/>
      <c r="O11" s="804"/>
      <c r="P11" s="868"/>
      <c r="Q11" s="880"/>
      <c r="R11" s="798"/>
      <c r="S11" s="861"/>
      <c r="T11" s="798"/>
      <c r="U11" s="861"/>
      <c r="V11" s="798"/>
      <c r="W11" s="861"/>
      <c r="X11" s="864"/>
      <c r="Y11" s="861"/>
      <c r="Z11" s="861"/>
      <c r="AA11" s="852"/>
      <c r="AB11" s="152">
        <v>4</v>
      </c>
      <c r="AC11" s="151"/>
      <c r="AD11" s="151"/>
      <c r="AE11" s="151"/>
      <c r="AF11" s="147" t="str">
        <f t="shared" si="0"/>
        <v/>
      </c>
      <c r="AG11" s="153"/>
      <c r="AH11" s="148" t="str">
        <f t="shared" si="1"/>
        <v/>
      </c>
      <c r="AI11" s="153"/>
      <c r="AJ11" s="148" t="str">
        <f t="shared" si="2"/>
        <v/>
      </c>
      <c r="AK11" s="149" t="str">
        <f t="shared" si="3"/>
        <v/>
      </c>
      <c r="AL11" s="154" t="str">
        <f>IFERROR(IF(AND(AF10="Probabilidad",AF11="Probabilidad"),(AL10-(+AL10*AK11)),IF(AND(AF10="Impacto",AF11="Probabilidad"),(AL9-(+AL9*AK11)),IF(AF11="Impacto",AL10,""))),"")</f>
        <v/>
      </c>
      <c r="AM11" s="154" t="str">
        <f>IFERROR(IF(AND(AF10="Impacto",AF11="Impacto"),(AM10-(+AM10*AK11)),IF(AND(AF10="Probabilidad",AF11="Impacto"),(AM9-(+AM9*AK11)),IF(AF11="Probabilidad",AM10,""))),"")</f>
        <v/>
      </c>
      <c r="AN11" s="155"/>
      <c r="AO11" s="155"/>
      <c r="AP11" s="155"/>
      <c r="AQ11" s="155"/>
      <c r="AR11" s="1433"/>
      <c r="AS11" s="855"/>
      <c r="AT11" s="855"/>
      <c r="AU11" s="852"/>
      <c r="AV11" s="855"/>
      <c r="AW11" s="855"/>
      <c r="AX11" s="852"/>
      <c r="AY11" s="852"/>
      <c r="AZ11" s="852"/>
      <c r="BA11" s="798"/>
      <c r="BB11" s="581"/>
      <c r="BC11" s="626"/>
      <c r="BD11" s="175" t="str">
        <f t="shared" si="4"/>
        <v/>
      </c>
      <c r="BE11" s="578"/>
      <c r="BF11" s="578"/>
      <c r="BG11" s="578"/>
      <c r="BH11" s="578"/>
      <c r="BI11" s="581"/>
      <c r="BJ11" s="581"/>
      <c r="BK11" s="131"/>
      <c r="BL11" s="131"/>
      <c r="BM11" s="157"/>
      <c r="BN11" s="157"/>
      <c r="BO11" s="157"/>
      <c r="BP11" s="157"/>
      <c r="BQ11" s="158" t="str">
        <f t="shared" si="5"/>
        <v/>
      </c>
      <c r="BR11" s="159" t="str">
        <f t="shared" si="6"/>
        <v/>
      </c>
      <c r="BS11" s="819"/>
      <c r="BT11" s="804"/>
      <c r="BU11" s="804"/>
      <c r="BV11" s="807"/>
    </row>
    <row r="12" spans="1:74" ht="15.75" customHeight="1" x14ac:dyDescent="0.25">
      <c r="A12" s="1542"/>
      <c r="B12" s="1227"/>
      <c r="C12" s="1547"/>
      <c r="D12" s="828"/>
      <c r="E12" s="831"/>
      <c r="F12" s="834"/>
      <c r="G12" s="948"/>
      <c r="H12" s="837"/>
      <c r="I12" s="798"/>
      <c r="J12" s="840"/>
      <c r="K12" s="843"/>
      <c r="L12" s="804"/>
      <c r="M12" s="846"/>
      <c r="N12" s="804"/>
      <c r="O12" s="804"/>
      <c r="P12" s="868"/>
      <c r="Q12" s="880"/>
      <c r="R12" s="798"/>
      <c r="S12" s="861"/>
      <c r="T12" s="798"/>
      <c r="U12" s="861"/>
      <c r="V12" s="798"/>
      <c r="W12" s="861"/>
      <c r="X12" s="864"/>
      <c r="Y12" s="861"/>
      <c r="Z12" s="861"/>
      <c r="AA12" s="852"/>
      <c r="AB12" s="152">
        <v>5</v>
      </c>
      <c r="AC12" s="151"/>
      <c r="AD12" s="151"/>
      <c r="AE12" s="151"/>
      <c r="AF12" s="147" t="str">
        <f t="shared" si="0"/>
        <v/>
      </c>
      <c r="AG12" s="153"/>
      <c r="AH12" s="148" t="str">
        <f t="shared" si="1"/>
        <v/>
      </c>
      <c r="AI12" s="153"/>
      <c r="AJ12" s="148" t="str">
        <f t="shared" si="2"/>
        <v/>
      </c>
      <c r="AK12" s="149" t="str">
        <f t="shared" si="3"/>
        <v/>
      </c>
      <c r="AL12" s="154" t="str">
        <f>IFERROR(IF(AND(AF11="Probabilidad",AF12="Probabilidad"),(AL11-(+AL11*AK12)),IF(AND(AF11="Impacto",AF12="Probabilidad"),(AL10-(+AL10*AK12)),IF(AF12="Impacto",AL11,""))),"")</f>
        <v/>
      </c>
      <c r="AM12" s="154" t="str">
        <f>IFERROR(IF(AND(AF11="Impacto",AF12="Impacto"),(AM11-(+AM11*AK12)),IF(AND(AF11="Probabilidad",AF12="Impacto"),(AM10-(+AM10*AK12)),IF(AF12="Probabilidad",AM11,""))),"")</f>
        <v/>
      </c>
      <c r="AN12" s="155"/>
      <c r="AO12" s="155"/>
      <c r="AP12" s="155"/>
      <c r="AQ12" s="155"/>
      <c r="AR12" s="1433"/>
      <c r="AS12" s="855"/>
      <c r="AT12" s="855"/>
      <c r="AU12" s="852"/>
      <c r="AV12" s="855"/>
      <c r="AW12" s="855"/>
      <c r="AX12" s="852"/>
      <c r="AY12" s="852"/>
      <c r="AZ12" s="852"/>
      <c r="BA12" s="798"/>
      <c r="BB12" s="131"/>
      <c r="BC12" s="131"/>
      <c r="BD12" s="175" t="str">
        <f t="shared" si="4"/>
        <v/>
      </c>
      <c r="BE12" s="151"/>
      <c r="BF12" s="151"/>
      <c r="BG12" s="151"/>
      <c r="BH12" s="151"/>
      <c r="BI12" s="131"/>
      <c r="BJ12" s="131"/>
      <c r="BK12" s="131"/>
      <c r="BL12" s="131"/>
      <c r="BM12" s="157"/>
      <c r="BN12" s="157"/>
      <c r="BO12" s="157"/>
      <c r="BP12" s="157"/>
      <c r="BQ12" s="158" t="str">
        <f t="shared" si="5"/>
        <v/>
      </c>
      <c r="BR12" s="159" t="str">
        <f t="shared" si="6"/>
        <v/>
      </c>
      <c r="BS12" s="819"/>
      <c r="BT12" s="804"/>
      <c r="BU12" s="804"/>
      <c r="BV12" s="807"/>
    </row>
    <row r="13" spans="1:74" x14ac:dyDescent="0.25">
      <c r="A13" s="1543"/>
      <c r="B13" s="1545"/>
      <c r="C13" s="1548"/>
      <c r="D13" s="829"/>
      <c r="E13" s="832"/>
      <c r="F13" s="835"/>
      <c r="G13" s="949"/>
      <c r="H13" s="838"/>
      <c r="I13" s="799"/>
      <c r="J13" s="841"/>
      <c r="K13" s="844"/>
      <c r="L13" s="805"/>
      <c r="M13" s="847"/>
      <c r="N13" s="805"/>
      <c r="O13" s="805"/>
      <c r="P13" s="869"/>
      <c r="Q13" s="881"/>
      <c r="R13" s="799"/>
      <c r="S13" s="862"/>
      <c r="T13" s="799"/>
      <c r="U13" s="862"/>
      <c r="V13" s="799"/>
      <c r="W13" s="862"/>
      <c r="X13" s="865"/>
      <c r="Y13" s="862"/>
      <c r="Z13" s="862"/>
      <c r="AA13" s="853"/>
      <c r="AB13" s="164">
        <v>6</v>
      </c>
      <c r="AC13" s="162"/>
      <c r="AD13" s="162"/>
      <c r="AE13" s="162"/>
      <c r="AF13" s="177" t="str">
        <f t="shared" si="0"/>
        <v/>
      </c>
      <c r="AG13" s="165"/>
      <c r="AH13" s="163" t="str">
        <f t="shared" si="1"/>
        <v/>
      </c>
      <c r="AI13" s="165"/>
      <c r="AJ13" s="163" t="str">
        <f t="shared" si="2"/>
        <v/>
      </c>
      <c r="AK13" s="166" t="str">
        <f t="shared" si="3"/>
        <v/>
      </c>
      <c r="AL13" s="222" t="str">
        <f>IFERROR(IF(AND(AF12="Probabilidad",AF13="Probabilidad"),(AL12-(+AL12*AK13)),IF(AND(AF12="Impacto",AF13="Probabilidad"),(AL11-(+AL11*AK13)),IF(AF13="Impacto",AL12,""))),"")</f>
        <v/>
      </c>
      <c r="AM13" s="222" t="str">
        <f>IFERROR(IF(AND(AF12="Impacto",AF13="Impacto"),(AM12-(+AM12*AK13)),IF(AND(AF12="Probabilidad",AF13="Impacto"),(AM11-(+AM11*AK13)),IF(AF13="Probabilidad",AM12,""))),"")</f>
        <v/>
      </c>
      <c r="AN13" s="223"/>
      <c r="AO13" s="223"/>
      <c r="AP13" s="223"/>
      <c r="AQ13" s="223"/>
      <c r="AR13" s="1550"/>
      <c r="AS13" s="856"/>
      <c r="AT13" s="856"/>
      <c r="AU13" s="853"/>
      <c r="AV13" s="856"/>
      <c r="AW13" s="856"/>
      <c r="AX13" s="853"/>
      <c r="AY13" s="853"/>
      <c r="AZ13" s="853"/>
      <c r="BA13" s="799"/>
      <c r="BB13" s="169"/>
      <c r="BC13" s="169"/>
      <c r="BD13" s="178" t="str">
        <f t="shared" si="4"/>
        <v/>
      </c>
      <c r="BE13" s="162"/>
      <c r="BF13" s="162"/>
      <c r="BG13" s="162"/>
      <c r="BH13" s="162"/>
      <c r="BI13" s="169"/>
      <c r="BJ13" s="169"/>
      <c r="BK13" s="169"/>
      <c r="BL13" s="169"/>
      <c r="BM13" s="170"/>
      <c r="BN13" s="170"/>
      <c r="BO13" s="170"/>
      <c r="BP13" s="170"/>
      <c r="BQ13" s="171" t="str">
        <f t="shared" si="5"/>
        <v/>
      </c>
      <c r="BR13" s="172" t="str">
        <f t="shared" si="6"/>
        <v/>
      </c>
      <c r="BS13" s="820"/>
      <c r="BT13" s="805"/>
      <c r="BU13" s="805"/>
      <c r="BV13" s="808"/>
    </row>
    <row r="14" spans="1:74" ht="249.75" customHeight="1" x14ac:dyDescent="0.25">
      <c r="A14" s="1355" t="s">
        <v>894</v>
      </c>
      <c r="B14" s="1357" t="s">
        <v>202</v>
      </c>
      <c r="C14" s="1358" t="s">
        <v>1424</v>
      </c>
      <c r="D14" s="930" t="s">
        <v>2835</v>
      </c>
      <c r="E14" s="830" t="s">
        <v>896</v>
      </c>
      <c r="F14" s="833">
        <v>1</v>
      </c>
      <c r="G14" s="803" t="s">
        <v>2846</v>
      </c>
      <c r="H14" s="836"/>
      <c r="I14" s="797"/>
      <c r="J14" s="839" t="s">
        <v>2847</v>
      </c>
      <c r="K14" s="842" t="s">
        <v>324</v>
      </c>
      <c r="L14" s="803" t="s">
        <v>1310</v>
      </c>
      <c r="M14" s="845" t="s">
        <v>2848</v>
      </c>
      <c r="N14" s="803"/>
      <c r="O14" s="803"/>
      <c r="P14" s="867"/>
      <c r="Q14" s="879"/>
      <c r="R14" s="797" t="s">
        <v>252</v>
      </c>
      <c r="S14" s="860">
        <f>IF(R14="Muy Alta",100%,IF(R14="Alta",80%,IF(R14="Media",60%,IF(R14="Baja",40%,IF(R14="Muy Baja",20%,"")))))</f>
        <v>0.4</v>
      </c>
      <c r="T14" s="797" t="s">
        <v>253</v>
      </c>
      <c r="U14" s="860">
        <f>IF(T14="Catastrófico",100%,IF(T14="Mayor",80%,IF(T14="Moderado",60%,IF(T14="Menor",40%,IF(T14="Leve",20%,"")))))</f>
        <v>0.4</v>
      </c>
      <c r="V14" s="797" t="s">
        <v>213</v>
      </c>
      <c r="W14" s="860">
        <f>IF(V14="Catastrófico",100%,IF(V14="Mayor",80%,IF(V14="Moderado",60%,IF(V14="Menor",40%,IF(V14="Leve",20%,"")))))</f>
        <v>0.6</v>
      </c>
      <c r="X14" s="863" t="str">
        <f>IF(Y14=100%,"Catastrófico",IF(Y14=80%,"Mayor",IF(Y14=60%,"Moderado",IF(Y14=40%,"Menor",IF(Y14=20%,"Leve","")))))</f>
        <v>Moderado</v>
      </c>
      <c r="Y14" s="860">
        <f>IF(AND(U14="",W14=""),"",MAX(U14,W14))</f>
        <v>0.6</v>
      </c>
      <c r="Z14" s="860" t="str">
        <f>CONCATENATE(R14,X14)</f>
        <v>BajaModerado</v>
      </c>
      <c r="AA14" s="851" t="str">
        <f>IF(Z14="Muy AltaLeve","Alto",IF(Z14="Muy AltaMenor","Alto",IF(Z14="Muy AltaModerado","Alto",IF(Z14="Muy AltaMayor","Alto",IF(Z14="Muy AltaCatastrófico","Extremo",IF(Z14="AltaLeve","Moderado",IF(Z14="AltaMenor","Moderado",IF(Z14="AltaModerado","Alto",IF(Z14="AltaMayor","Alto",IF(Z14="AltaCatastrófico","Extremo",IF(Z14="MediaLeve","Moderado",IF(Z14="MediaMenor","Moderado",IF(Z14="MediaModerado","Moderado",IF(Z14="MediaMayor","Alto",IF(Z14="MediaCatastrófico","Extremo",IF(Z14="BajaLeve","Bajo",IF(Z14="BajaMenor","Moderado",IF(Z14="BajaModerado","Moderado",IF(Z14="BajaMayor","Alto",IF(Z14="BajaCatastrófico","Extremo",IF(Z14="Muy BajaLeve","Bajo",IF(Z14="Muy BajaMenor","Bajo",IF(Z14="Muy BajaModerado","Moderado",IF(Z14="Muy BajaMayor","Alto",IF(Z14="Muy BajaCatastrófico","Extremo","")))))))))))))))))))))))))</f>
        <v>Moderado</v>
      </c>
      <c r="AB14" s="98">
        <v>1</v>
      </c>
      <c r="AC14" s="9" t="s">
        <v>2849</v>
      </c>
      <c r="AD14" s="13" t="s">
        <v>278</v>
      </c>
      <c r="AE14" s="13" t="s">
        <v>278</v>
      </c>
      <c r="AF14" s="100" t="str">
        <f t="shared" ref="AF14:AF25" si="7">IF(OR(AG14="Preventivo",AG14="Detectivo"),"Probabilidad",IF(AG14="Correctivo","Impacto",""))</f>
        <v/>
      </c>
      <c r="AG14" s="10"/>
      <c r="AH14" s="15" t="str">
        <f t="shared" ref="AH14:AH25" si="8">IF(AG14="","",IF(AG14="Preventivo",25%,IF(AG14="Detectivo",15%,IF(AG14="Correctivo",10%))))</f>
        <v/>
      </c>
      <c r="AI14" s="10"/>
      <c r="AJ14" s="15" t="str">
        <f t="shared" ref="AJ14:AJ25" si="9">IF(AI14="Automático",25%,IF(AI14="Manual",15%,""))</f>
        <v/>
      </c>
      <c r="AK14" s="102" t="str">
        <f t="shared" ref="AK14:AK25" si="10">IF(OR(AH14="",AJ14=""),"",AH14+AJ14)</f>
        <v/>
      </c>
      <c r="AL14" s="101" t="str">
        <f>IFERROR(IF(AF14="Probabilidad",(S14-(+S14*AK14)),IF(AF14="Impacto",S14,"")),"")</f>
        <v/>
      </c>
      <c r="AM14" s="101" t="str">
        <f>IFERROR(IF(AF14="Impacto",(Y14-(+Y14*AK14)),IF(AF14="Probabilidad",Y14,"")),"")</f>
        <v/>
      </c>
      <c r="AN14" s="51"/>
      <c r="AO14" s="51"/>
      <c r="AP14" s="51"/>
      <c r="AQ14" s="51"/>
      <c r="AR14" s="836" t="s">
        <v>2631</v>
      </c>
      <c r="AS14" s="854">
        <f>S14</f>
        <v>0.4</v>
      </c>
      <c r="AT14" s="854" t="str">
        <f>IF(AL14="","",MIN(AL14:AL19))</f>
        <v/>
      </c>
      <c r="AU14" s="851" t="str">
        <f>IFERROR(IF(AT14="","",IF(AT14&lt;=0.2,"Muy Baja",IF(AT14&lt;=0.4,"Baja",IF(AT14&lt;=0.6,"Media",IF(AT14&lt;=0.8,"Alta","Muy Alta"))))),"")</f>
        <v/>
      </c>
      <c r="AV14" s="854">
        <f>Y14</f>
        <v>0.6</v>
      </c>
      <c r="AW14" s="854" t="str">
        <f>IF(AM14="","",MIN(AM14:AM19))</f>
        <v/>
      </c>
      <c r="AX14" s="851" t="str">
        <f>IFERROR(IF(AW14="","",IF(AW14&lt;=0.2,"Leve",IF(AW14&lt;=0.4,"Menor",IF(AW14&lt;=0.6,"Moderado",IF(AW14&lt;=0.8,"Mayor","Catastrófico"))))),"")</f>
        <v/>
      </c>
      <c r="AY14" s="851" t="str">
        <f>AA14</f>
        <v>Moderado</v>
      </c>
      <c r="AZ14" s="851" t="str">
        <f>IFERROR(IF(OR(AND(AU14="Muy Baja",AX14="Leve"),AND(AU14="Muy Baja",AX14="Menor"),AND(AU14="Baja",AX14="Leve")),"Bajo",IF(OR(AND(AU14="Muy baja",AX14="Moderado"),AND(AU14="Baja",AX14="Menor"),AND(AU14="Baja",AX14="Moderado"),AND(AU14="Media",AX14="Leve"),AND(AU14="Media",AX14="Menor"),AND(AU14="Media",AX14="Moderado"),AND(AU14="Alta",AX14="Leve"),AND(AU14="Alta",AX14="Menor")),"Moderado",IF(OR(AND(AU14="Muy Baja",AX14="Mayor"),AND(AU14="Baja",AX14="Mayor"),AND(AU14="Media",AX14="Mayor"),AND(AU14="Alta",AX14="Moderado"),AND(AU14="Alta",AX14="Mayor"),AND(AU14="Muy Alta",AX14="Leve"),AND(AU14="Muy Alta",AX14="Menor"),AND(AU14="Muy Alta",AX14="Moderado"),AND(AU14="Muy Alta",AX14="Mayor")),"Alto",IF(OR(AND(AU14="Muy Baja",AX14="Catastrófico"),AND(AU14="Baja",AX14="Catastrófico"),AND(AU14="Media",AX14="Catastrófico"),AND(AU14="Alta",AX14="Catastrófico"),AND(AU14="Muy Alta",AX14="Catastrófico")),"Extremo","")))),"")</f>
        <v/>
      </c>
      <c r="BA14" s="797" t="s">
        <v>223</v>
      </c>
      <c r="BB14" s="624" t="s">
        <v>2850</v>
      </c>
      <c r="BC14" s="643" t="s">
        <v>2851</v>
      </c>
      <c r="BD14" s="625">
        <f t="shared" ref="BD14:BD19" si="11">IF(SUM(BE14:BH14)=0,"",SUM(BE14:BH14))</f>
        <v>1</v>
      </c>
      <c r="BE14" s="13"/>
      <c r="BF14" s="13">
        <v>1</v>
      </c>
      <c r="BG14" s="13"/>
      <c r="BH14" s="13"/>
      <c r="BI14" s="312" t="s">
        <v>2852</v>
      </c>
      <c r="BJ14" s="312" t="s">
        <v>2853</v>
      </c>
      <c r="BK14" s="362" t="s">
        <v>2854</v>
      </c>
      <c r="BL14" s="363" t="s">
        <v>2855</v>
      </c>
      <c r="BM14" s="721">
        <v>1</v>
      </c>
      <c r="BN14" s="49"/>
      <c r="BO14" s="49"/>
      <c r="BP14" s="49"/>
      <c r="BQ14" s="105">
        <f t="shared" ref="BQ14:BQ19" si="12">IF(SUM(BM14:BP14)=0,"",SUM(BM14:BP14))</f>
        <v>1</v>
      </c>
      <c r="BR14" s="129">
        <f t="shared" ref="BR14:BR25" si="13">IF(ISERROR(BQ14/BD14),"",(BQ14/BD14))</f>
        <v>1</v>
      </c>
      <c r="BS14" s="974" t="s">
        <v>278</v>
      </c>
      <c r="BT14" s="1262" t="s">
        <v>911</v>
      </c>
      <c r="BU14" s="1262" t="s">
        <v>278</v>
      </c>
      <c r="BV14" s="1263" t="s">
        <v>278</v>
      </c>
    </row>
    <row r="15" spans="1:74" ht="15.75" customHeight="1" x14ac:dyDescent="0.25">
      <c r="A15" s="1348"/>
      <c r="B15" s="1276"/>
      <c r="C15" s="1353"/>
      <c r="D15" s="931"/>
      <c r="E15" s="831"/>
      <c r="F15" s="834"/>
      <c r="G15" s="804"/>
      <c r="H15" s="837"/>
      <c r="I15" s="798"/>
      <c r="J15" s="840"/>
      <c r="K15" s="843"/>
      <c r="L15" s="804"/>
      <c r="M15" s="846"/>
      <c r="N15" s="804"/>
      <c r="O15" s="804"/>
      <c r="P15" s="868"/>
      <c r="Q15" s="880"/>
      <c r="R15" s="798"/>
      <c r="S15" s="861"/>
      <c r="T15" s="798"/>
      <c r="U15" s="861"/>
      <c r="V15" s="798"/>
      <c r="W15" s="861"/>
      <c r="X15" s="864"/>
      <c r="Y15" s="861"/>
      <c r="Z15" s="861"/>
      <c r="AA15" s="852"/>
      <c r="AB15" s="152">
        <v>2</v>
      </c>
      <c r="AC15" s="151"/>
      <c r="AD15" s="151"/>
      <c r="AE15" s="151"/>
      <c r="AF15" s="147" t="str">
        <f t="shared" si="7"/>
        <v/>
      </c>
      <c r="AG15" s="153"/>
      <c r="AH15" s="148" t="str">
        <f t="shared" si="8"/>
        <v/>
      </c>
      <c r="AI15" s="153"/>
      <c r="AJ15" s="148" t="str">
        <f t="shared" si="9"/>
        <v/>
      </c>
      <c r="AK15" s="149" t="str">
        <f t="shared" si="10"/>
        <v/>
      </c>
      <c r="AL15" s="154" t="str">
        <f>IFERROR(IF(AND(AF14="Probabilidad",AF15="Probabilidad"),(AL14-(+AL14*AK15)),IF(AF15="Probabilidad",(S14-(+S14*AK15)),IF(AF15="Impacto",AL14,""))),"")</f>
        <v/>
      </c>
      <c r="AM15" s="154" t="str">
        <f>IFERROR(IF(AND(AF14="Impacto",AF15="Impacto"),(AM14-(+AM14*AK15)),IF(AF15="Impacto",(Y14-(Y14*AK15)),IF(AF15="Probabilidad",AM14,""))),"")</f>
        <v/>
      </c>
      <c r="AN15" s="155"/>
      <c r="AO15" s="155"/>
      <c r="AP15" s="155"/>
      <c r="AQ15" s="155"/>
      <c r="AR15" s="837"/>
      <c r="AS15" s="855"/>
      <c r="AT15" s="855"/>
      <c r="AU15" s="852"/>
      <c r="AV15" s="855"/>
      <c r="AW15" s="855"/>
      <c r="AX15" s="852"/>
      <c r="AY15" s="852"/>
      <c r="AZ15" s="852"/>
      <c r="BA15" s="798"/>
      <c r="BB15" s="581"/>
      <c r="BC15" s="626"/>
      <c r="BD15" s="175" t="str">
        <f t="shared" si="11"/>
        <v/>
      </c>
      <c r="BE15" s="151"/>
      <c r="BF15" s="151"/>
      <c r="BG15" s="151"/>
      <c r="BH15" s="151"/>
      <c r="BI15" s="131"/>
      <c r="BJ15" s="131"/>
      <c r="BK15" s="131"/>
      <c r="BL15" s="131"/>
      <c r="BM15" s="157"/>
      <c r="BN15" s="157"/>
      <c r="BO15" s="157"/>
      <c r="BP15" s="157"/>
      <c r="BQ15" s="158" t="str">
        <f t="shared" si="12"/>
        <v/>
      </c>
      <c r="BR15" s="159" t="str">
        <f t="shared" si="13"/>
        <v/>
      </c>
      <c r="BS15" s="975"/>
      <c r="BT15" s="1017"/>
      <c r="BU15" s="1017"/>
      <c r="BV15" s="1264"/>
    </row>
    <row r="16" spans="1:74" ht="15.75" customHeight="1" x14ac:dyDescent="0.25">
      <c r="A16" s="1348"/>
      <c r="B16" s="1276"/>
      <c r="C16" s="1353"/>
      <c r="D16" s="931"/>
      <c r="E16" s="831"/>
      <c r="F16" s="834"/>
      <c r="G16" s="804"/>
      <c r="H16" s="837"/>
      <c r="I16" s="798"/>
      <c r="J16" s="840"/>
      <c r="K16" s="843"/>
      <c r="L16" s="804"/>
      <c r="M16" s="846"/>
      <c r="N16" s="804"/>
      <c r="O16" s="804"/>
      <c r="P16" s="868"/>
      <c r="Q16" s="880"/>
      <c r="R16" s="798"/>
      <c r="S16" s="861"/>
      <c r="T16" s="798"/>
      <c r="U16" s="861"/>
      <c r="V16" s="798"/>
      <c r="W16" s="861"/>
      <c r="X16" s="864"/>
      <c r="Y16" s="861"/>
      <c r="Z16" s="861"/>
      <c r="AA16" s="852"/>
      <c r="AB16" s="152">
        <v>3</v>
      </c>
      <c r="AC16" s="151"/>
      <c r="AD16" s="151"/>
      <c r="AE16" s="151"/>
      <c r="AF16" s="147" t="str">
        <f t="shared" si="7"/>
        <v/>
      </c>
      <c r="AG16" s="153"/>
      <c r="AH16" s="148" t="str">
        <f t="shared" si="8"/>
        <v/>
      </c>
      <c r="AI16" s="153"/>
      <c r="AJ16" s="148" t="str">
        <f t="shared" si="9"/>
        <v/>
      </c>
      <c r="AK16" s="149" t="str">
        <f t="shared" si="10"/>
        <v/>
      </c>
      <c r="AL16" s="154" t="str">
        <f>IFERROR(IF(AND(AF15="Probabilidad",AF16="Probabilidad"),(AL15-(+AL15*AK16)),IF(AND(AF15="Impacto",AF16="Probabilidad"),(AL14-(+AL14*AK16)),IF(AF16="Impacto",AL15,""))),"")</f>
        <v/>
      </c>
      <c r="AM16" s="154" t="str">
        <f>IFERROR(IF(AND(AF15="Impacto",AF16="Impacto"),(AM15-(+AM15*AK16)),IF(AND(AF15="Probabilidad",AF16="Impacto"),(AM14-(+AM14*AK16)),IF(AF16="Probabilidad",AM15,""))),"")</f>
        <v/>
      </c>
      <c r="AN16" s="155"/>
      <c r="AO16" s="155"/>
      <c r="AP16" s="155"/>
      <c r="AQ16" s="155"/>
      <c r="AR16" s="837"/>
      <c r="AS16" s="855"/>
      <c r="AT16" s="855"/>
      <c r="AU16" s="852"/>
      <c r="AV16" s="855"/>
      <c r="AW16" s="855"/>
      <c r="AX16" s="852"/>
      <c r="AY16" s="852"/>
      <c r="AZ16" s="852"/>
      <c r="BA16" s="798"/>
      <c r="BB16" s="131"/>
      <c r="BC16" s="131"/>
      <c r="BD16" s="175" t="str">
        <f t="shared" si="11"/>
        <v/>
      </c>
      <c r="BE16" s="151"/>
      <c r="BF16" s="151"/>
      <c r="BG16" s="151"/>
      <c r="BH16" s="151"/>
      <c r="BI16" s="131"/>
      <c r="BJ16" s="131"/>
      <c r="BK16" s="131"/>
      <c r="BL16" s="131"/>
      <c r="BM16" s="157"/>
      <c r="BN16" s="157"/>
      <c r="BO16" s="157"/>
      <c r="BP16" s="157"/>
      <c r="BQ16" s="158" t="str">
        <f t="shared" si="12"/>
        <v/>
      </c>
      <c r="BR16" s="159" t="str">
        <f t="shared" si="13"/>
        <v/>
      </c>
      <c r="BS16" s="975"/>
      <c r="BT16" s="1017"/>
      <c r="BU16" s="1017"/>
      <c r="BV16" s="1264"/>
    </row>
    <row r="17" spans="1:74" ht="15.75" customHeight="1" x14ac:dyDescent="0.25">
      <c r="A17" s="1348"/>
      <c r="B17" s="1276"/>
      <c r="C17" s="1353"/>
      <c r="D17" s="931"/>
      <c r="E17" s="831"/>
      <c r="F17" s="834"/>
      <c r="G17" s="804"/>
      <c r="H17" s="837"/>
      <c r="I17" s="798"/>
      <c r="J17" s="840"/>
      <c r="K17" s="843"/>
      <c r="L17" s="804"/>
      <c r="M17" s="846"/>
      <c r="N17" s="804"/>
      <c r="O17" s="804"/>
      <c r="P17" s="868"/>
      <c r="Q17" s="880"/>
      <c r="R17" s="798"/>
      <c r="S17" s="861"/>
      <c r="T17" s="798"/>
      <c r="U17" s="861"/>
      <c r="V17" s="798"/>
      <c r="W17" s="861"/>
      <c r="X17" s="864"/>
      <c r="Y17" s="861"/>
      <c r="Z17" s="861"/>
      <c r="AA17" s="852"/>
      <c r="AB17" s="152">
        <v>4</v>
      </c>
      <c r="AC17" s="151"/>
      <c r="AD17" s="151"/>
      <c r="AE17" s="151"/>
      <c r="AF17" s="147" t="str">
        <f t="shared" si="7"/>
        <v/>
      </c>
      <c r="AG17" s="153"/>
      <c r="AH17" s="148" t="str">
        <f t="shared" si="8"/>
        <v/>
      </c>
      <c r="AI17" s="153"/>
      <c r="AJ17" s="148" t="str">
        <f t="shared" si="9"/>
        <v/>
      </c>
      <c r="AK17" s="149" t="str">
        <f t="shared" si="10"/>
        <v/>
      </c>
      <c r="AL17" s="154" t="str">
        <f>IFERROR(IF(AND(AF16="Probabilidad",AF17="Probabilidad"),(AL16-(+AL16*AK17)),IF(AND(AF16="Impacto",AF17="Probabilidad"),(AL15-(+AL15*AK17)),IF(AF17="Impacto",AL16,""))),"")</f>
        <v/>
      </c>
      <c r="AM17" s="154" t="str">
        <f>IFERROR(IF(AND(AF16="Impacto",AF17="Impacto"),(AM16-(+AM16*AK17)),IF(AND(AF16="Probabilidad",AF17="Impacto"),(AM15-(+AM15*AK17)),IF(AF17="Probabilidad",AM16,""))),"")</f>
        <v/>
      </c>
      <c r="AN17" s="155"/>
      <c r="AO17" s="155"/>
      <c r="AP17" s="155"/>
      <c r="AQ17" s="155"/>
      <c r="AR17" s="837"/>
      <c r="AS17" s="855"/>
      <c r="AT17" s="855"/>
      <c r="AU17" s="852"/>
      <c r="AV17" s="855"/>
      <c r="AW17" s="855"/>
      <c r="AX17" s="852"/>
      <c r="AY17" s="852"/>
      <c r="AZ17" s="852"/>
      <c r="BA17" s="798"/>
      <c r="BB17" s="131"/>
      <c r="BC17" s="131"/>
      <c r="BD17" s="175" t="str">
        <f t="shared" si="11"/>
        <v/>
      </c>
      <c r="BE17" s="151"/>
      <c r="BF17" s="151"/>
      <c r="BG17" s="151"/>
      <c r="BH17" s="151"/>
      <c r="BI17" s="131"/>
      <c r="BJ17" s="131"/>
      <c r="BK17" s="131"/>
      <c r="BL17" s="131"/>
      <c r="BM17" s="157"/>
      <c r="BN17" s="157"/>
      <c r="BO17" s="157"/>
      <c r="BP17" s="157"/>
      <c r="BQ17" s="158" t="str">
        <f t="shared" si="12"/>
        <v/>
      </c>
      <c r="BR17" s="159" t="str">
        <f t="shared" si="13"/>
        <v/>
      </c>
      <c r="BS17" s="975"/>
      <c r="BT17" s="1017"/>
      <c r="BU17" s="1017"/>
      <c r="BV17" s="1264"/>
    </row>
    <row r="18" spans="1:74" ht="15.75" customHeight="1" x14ac:dyDescent="0.25">
      <c r="A18" s="1348"/>
      <c r="B18" s="1276"/>
      <c r="C18" s="1353"/>
      <c r="D18" s="931"/>
      <c r="E18" s="831"/>
      <c r="F18" s="834"/>
      <c r="G18" s="804"/>
      <c r="H18" s="837"/>
      <c r="I18" s="798"/>
      <c r="J18" s="840"/>
      <c r="K18" s="843"/>
      <c r="L18" s="804"/>
      <c r="M18" s="846"/>
      <c r="N18" s="804"/>
      <c r="O18" s="804"/>
      <c r="P18" s="868"/>
      <c r="Q18" s="880"/>
      <c r="R18" s="798"/>
      <c r="S18" s="861"/>
      <c r="T18" s="798"/>
      <c r="U18" s="861"/>
      <c r="V18" s="798"/>
      <c r="W18" s="861"/>
      <c r="X18" s="864"/>
      <c r="Y18" s="861"/>
      <c r="Z18" s="861"/>
      <c r="AA18" s="852"/>
      <c r="AB18" s="152">
        <v>5</v>
      </c>
      <c r="AC18" s="151"/>
      <c r="AD18" s="151"/>
      <c r="AE18" s="151"/>
      <c r="AF18" s="147" t="str">
        <f t="shared" si="7"/>
        <v/>
      </c>
      <c r="AG18" s="153"/>
      <c r="AH18" s="148" t="str">
        <f t="shared" si="8"/>
        <v/>
      </c>
      <c r="AI18" s="153"/>
      <c r="AJ18" s="148" t="str">
        <f t="shared" si="9"/>
        <v/>
      </c>
      <c r="AK18" s="149" t="str">
        <f t="shared" si="10"/>
        <v/>
      </c>
      <c r="AL18" s="154" t="str">
        <f>IFERROR(IF(AND(AF17="Probabilidad",AF18="Probabilidad"),(AL17-(+AL17*AK18)),IF(AND(AF17="Impacto",AF18="Probabilidad"),(AL16-(+AL16*AK18)),IF(AF18="Impacto",AL17,""))),"")</f>
        <v/>
      </c>
      <c r="AM18" s="154" t="str">
        <f>IFERROR(IF(AND(AF17="Impacto",AF18="Impacto"),(AM17-(+AM17*AK18)),IF(AND(AF17="Probabilidad",AF18="Impacto"),(AM16-(+AM16*AK18)),IF(AF18="Probabilidad",AM17,""))),"")</f>
        <v/>
      </c>
      <c r="AN18" s="155"/>
      <c r="AO18" s="155"/>
      <c r="AP18" s="155"/>
      <c r="AQ18" s="155"/>
      <c r="AR18" s="837"/>
      <c r="AS18" s="855"/>
      <c r="AT18" s="855"/>
      <c r="AU18" s="852"/>
      <c r="AV18" s="855"/>
      <c r="AW18" s="855"/>
      <c r="AX18" s="852"/>
      <c r="AY18" s="852"/>
      <c r="AZ18" s="852"/>
      <c r="BA18" s="798"/>
      <c r="BB18" s="131"/>
      <c r="BC18" s="131"/>
      <c r="BD18" s="175" t="str">
        <f t="shared" si="11"/>
        <v/>
      </c>
      <c r="BE18" s="151"/>
      <c r="BF18" s="151"/>
      <c r="BG18" s="151"/>
      <c r="BH18" s="151"/>
      <c r="BI18" s="131"/>
      <c r="BJ18" s="131"/>
      <c r="BK18" s="131"/>
      <c r="BL18" s="131"/>
      <c r="BM18" s="157"/>
      <c r="BN18" s="157"/>
      <c r="BO18" s="157"/>
      <c r="BP18" s="157"/>
      <c r="BQ18" s="158" t="str">
        <f t="shared" si="12"/>
        <v/>
      </c>
      <c r="BR18" s="159" t="str">
        <f t="shared" si="13"/>
        <v/>
      </c>
      <c r="BS18" s="975"/>
      <c r="BT18" s="1017"/>
      <c r="BU18" s="1017"/>
      <c r="BV18" s="1264"/>
    </row>
    <row r="19" spans="1:74" ht="15.75" customHeight="1" x14ac:dyDescent="0.25">
      <c r="A19" s="1349"/>
      <c r="B19" s="1351"/>
      <c r="C19" s="1354"/>
      <c r="D19" s="932"/>
      <c r="E19" s="832"/>
      <c r="F19" s="835"/>
      <c r="G19" s="805"/>
      <c r="H19" s="838"/>
      <c r="I19" s="799"/>
      <c r="J19" s="841"/>
      <c r="K19" s="844"/>
      <c r="L19" s="805"/>
      <c r="M19" s="847"/>
      <c r="N19" s="805"/>
      <c r="O19" s="805"/>
      <c r="P19" s="869"/>
      <c r="Q19" s="881"/>
      <c r="R19" s="799"/>
      <c r="S19" s="862"/>
      <c r="T19" s="799"/>
      <c r="U19" s="862"/>
      <c r="V19" s="799"/>
      <c r="W19" s="862"/>
      <c r="X19" s="865"/>
      <c r="Y19" s="862"/>
      <c r="Z19" s="862"/>
      <c r="AA19" s="853"/>
      <c r="AB19" s="164">
        <v>6</v>
      </c>
      <c r="AC19" s="162"/>
      <c r="AD19" s="162"/>
      <c r="AE19" s="162"/>
      <c r="AF19" s="177" t="str">
        <f t="shared" si="7"/>
        <v/>
      </c>
      <c r="AG19" s="165"/>
      <c r="AH19" s="163" t="str">
        <f t="shared" si="8"/>
        <v/>
      </c>
      <c r="AI19" s="165"/>
      <c r="AJ19" s="163" t="str">
        <f t="shared" si="9"/>
        <v/>
      </c>
      <c r="AK19" s="166" t="str">
        <f t="shared" si="10"/>
        <v/>
      </c>
      <c r="AL19" s="222" t="str">
        <f>IFERROR(IF(AND(AF18="Probabilidad",AF19="Probabilidad"),(AL18-(+AL18*AK19)),IF(AND(AF18="Impacto",AF19="Probabilidad"),(AL17-(+AL17*AK19)),IF(AF19="Impacto",AL18,""))),"")</f>
        <v/>
      </c>
      <c r="AM19" s="222" t="str">
        <f>IFERROR(IF(AND(AF18="Impacto",AF19="Impacto"),(AM18-(+AM18*AK19)),IF(AND(AF18="Probabilidad",AF19="Impacto"),(AM17-(+AM17*AK19)),IF(AF19="Probabilidad",AM18,""))),"")</f>
        <v/>
      </c>
      <c r="AN19" s="223"/>
      <c r="AO19" s="223"/>
      <c r="AP19" s="223"/>
      <c r="AQ19" s="223"/>
      <c r="AR19" s="838"/>
      <c r="AS19" s="856"/>
      <c r="AT19" s="856"/>
      <c r="AU19" s="853"/>
      <c r="AV19" s="856"/>
      <c r="AW19" s="856"/>
      <c r="AX19" s="853"/>
      <c r="AY19" s="853"/>
      <c r="AZ19" s="853"/>
      <c r="BA19" s="799"/>
      <c r="BB19" s="169"/>
      <c r="BC19" s="169"/>
      <c r="BD19" s="178" t="str">
        <f t="shared" si="11"/>
        <v/>
      </c>
      <c r="BE19" s="162"/>
      <c r="BF19" s="162"/>
      <c r="BG19" s="162"/>
      <c r="BH19" s="162"/>
      <c r="BI19" s="169"/>
      <c r="BJ19" s="169"/>
      <c r="BK19" s="169"/>
      <c r="BL19" s="169"/>
      <c r="BM19" s="170"/>
      <c r="BN19" s="170"/>
      <c r="BO19" s="170"/>
      <c r="BP19" s="170"/>
      <c r="BQ19" s="171" t="str">
        <f t="shared" si="12"/>
        <v/>
      </c>
      <c r="BR19" s="172" t="str">
        <f t="shared" si="13"/>
        <v/>
      </c>
      <c r="BS19" s="976"/>
      <c r="BT19" s="1049"/>
      <c r="BU19" s="1049"/>
      <c r="BV19" s="1265"/>
    </row>
    <row r="20" spans="1:74" ht="366.75" customHeight="1" x14ac:dyDescent="0.25">
      <c r="A20" s="924" t="s">
        <v>1081</v>
      </c>
      <c r="B20" s="900" t="s">
        <v>202</v>
      </c>
      <c r="C20" s="903" t="s">
        <v>1082</v>
      </c>
      <c r="D20" s="930" t="s">
        <v>2835</v>
      </c>
      <c r="E20" s="830" t="s">
        <v>1083</v>
      </c>
      <c r="F20" s="833">
        <v>1</v>
      </c>
      <c r="G20" s="803" t="s">
        <v>2856</v>
      </c>
      <c r="H20" s="836"/>
      <c r="I20" s="797"/>
      <c r="J20" s="839" t="s">
        <v>2857</v>
      </c>
      <c r="K20" s="836" t="s">
        <v>324</v>
      </c>
      <c r="L20" s="803" t="s">
        <v>1310</v>
      </c>
      <c r="M20" s="845" t="s">
        <v>2858</v>
      </c>
      <c r="N20" s="803"/>
      <c r="O20" s="803"/>
      <c r="P20" s="867"/>
      <c r="Q20" s="1360"/>
      <c r="R20" s="797" t="s">
        <v>212</v>
      </c>
      <c r="S20" s="860">
        <f>IF(R20="Muy Alta",100%,IF(R20="Alta",80%,IF(R20="Media",60%,IF(R20="Baja",40%,IF(R20="Muy Baja",20%,"")))))</f>
        <v>0.6</v>
      </c>
      <c r="T20" s="797" t="s">
        <v>213</v>
      </c>
      <c r="U20" s="860">
        <f>IF(T20="Catastrófico",100%,IF(T20="Mayor",80%,IF(T20="Moderado",60%,IF(T20="Menor",40%,IF(T20="Leve",20%,"")))))</f>
        <v>0.6</v>
      </c>
      <c r="V20" s="797" t="s">
        <v>213</v>
      </c>
      <c r="W20" s="860">
        <f>IF(V20="Catastrófico",100%,IF(V20="Mayor",80%,IF(V20="Moderado",60%,IF(V20="Menor",40%,IF(V20="Leve",20%,"")))))</f>
        <v>0.6</v>
      </c>
      <c r="X20" s="863" t="str">
        <f>IF(Y20=100%,"Catastrófico",IF(Y20=80%,"Mayor",IF(Y20=60%,"Moderado",IF(Y20=40%,"Menor",IF(Y20=20%,"Leve","")))))</f>
        <v>Moderado</v>
      </c>
      <c r="Y20" s="860">
        <f>IF(AND(U20="",W20=""),"",MAX(U20,W20))</f>
        <v>0.6</v>
      </c>
      <c r="Z20" s="860" t="str">
        <f>CONCATENATE(R20,X20)</f>
        <v>MediaModerado</v>
      </c>
      <c r="AA20" s="851" t="str">
        <f>IF(Z20="Muy AltaLeve","Alto",IF(Z20="Muy AltaMenor","Alto",IF(Z20="Muy AltaModerado","Alto",IF(Z20="Muy AltaMayor","Alto",IF(Z20="Muy AltaCatastrófico","Extremo",IF(Z20="AltaLeve","Moderado",IF(Z20="AltaMenor","Moderado",IF(Z20="AltaModerado","Alto",IF(Z20="AltaMayor","Alto",IF(Z20="AltaCatastrófico","Extremo",IF(Z20="MediaLeve","Moderado",IF(Z20="MediaMenor","Moderado",IF(Z20="MediaModerado","Moderado",IF(Z20="MediaMayor","Alto",IF(Z20="MediaCatastrófico","Extremo",IF(Z20="BajaLeve","Bajo",IF(Z20="BajaMenor","Moderado",IF(Z20="BajaModerado","Moderado",IF(Z20="BajaMayor","Alto",IF(Z20="BajaCatastrófico","Extremo",IF(Z20="Muy BajaLeve","Bajo",IF(Z20="Muy BajaMenor","Bajo",IF(Z20="Muy BajaModerado","Moderado",IF(Z20="Muy BajaMayor","Alto",IF(Z20="Muy BajaCatastrófico","Extremo","")))))))))))))))))))))))))</f>
        <v>Moderado</v>
      </c>
      <c r="AB20" s="98">
        <v>1</v>
      </c>
      <c r="AC20" s="13" t="s">
        <v>2859</v>
      </c>
      <c r="AD20" s="545" t="s">
        <v>2860</v>
      </c>
      <c r="AE20" s="13" t="s">
        <v>2765</v>
      </c>
      <c r="AF20" s="639" t="str">
        <f t="shared" si="7"/>
        <v>Probabilidad</v>
      </c>
      <c r="AG20" s="615" t="s">
        <v>216</v>
      </c>
      <c r="AH20" s="555">
        <f t="shared" si="8"/>
        <v>0.25</v>
      </c>
      <c r="AI20" s="615" t="s">
        <v>217</v>
      </c>
      <c r="AJ20" s="555">
        <f t="shared" si="9"/>
        <v>0.15</v>
      </c>
      <c r="AK20" s="554">
        <f t="shared" si="10"/>
        <v>0.4</v>
      </c>
      <c r="AL20" s="640">
        <f>IFERROR(IF(AF20="Probabilidad",(S20-(+S20*AK20)),IF(AF20="Impacto",S20,"")),"")</f>
        <v>0.36</v>
      </c>
      <c r="AM20" s="640">
        <f>IFERROR(IF(AF20="Impacto",(Y20-(+Y20*AK20)),IF(AF20="Probabilidad",Y20,"")),"")</f>
        <v>0.6</v>
      </c>
      <c r="AN20" s="51" t="s">
        <v>218</v>
      </c>
      <c r="AO20" s="51" t="s">
        <v>296</v>
      </c>
      <c r="AP20" s="51" t="s">
        <v>220</v>
      </c>
      <c r="AQ20" s="51" t="s">
        <v>221</v>
      </c>
      <c r="AR20" s="836" t="s">
        <v>2861</v>
      </c>
      <c r="AS20" s="854">
        <f>S20</f>
        <v>0.6</v>
      </c>
      <c r="AT20" s="854">
        <f>IF(AL20="","",MIN(AL20:AL25))</f>
        <v>0.252</v>
      </c>
      <c r="AU20" s="851" t="str">
        <f>IFERROR(IF(AT20="","",IF(AT20&lt;=0.2,"Muy Baja",IF(AT20&lt;=0.4,"Baja",IF(AT20&lt;=0.6,"Media",IF(AT20&lt;=0.8,"Alta","Muy Alta"))))),"")</f>
        <v>Baja</v>
      </c>
      <c r="AV20" s="854">
        <f>Y20</f>
        <v>0.6</v>
      </c>
      <c r="AW20" s="854">
        <f>IF(AM20="","",MIN(AM20:AM25))</f>
        <v>0.6</v>
      </c>
      <c r="AX20" s="851" t="str">
        <f>IFERROR(IF(AW20="","",IF(AW20&lt;=0.2,"Leve",IF(AW20&lt;=0.4,"Menor",IF(AW20&lt;=0.6,"Moderado",IF(AW20&lt;=0.8,"Mayor","Catastrófico"))))),"")</f>
        <v>Moderado</v>
      </c>
      <c r="AY20" s="851" t="str">
        <f>AA20</f>
        <v>Moderado</v>
      </c>
      <c r="AZ20" s="851" t="str">
        <f>IFERROR(IF(OR(AND(AU20="Muy Baja",AX20="Leve"),AND(AU20="Muy Baja",AX20="Menor"),AND(AU20="Baja",AX20="Leve")),"Bajo",IF(OR(AND(AU20="Muy baja",AX20="Moderado"),AND(AU20="Baja",AX20="Menor"),AND(AU20="Baja",AX20="Moderado"),AND(AU20="Media",AX20="Leve"),AND(AU20="Media",AX20="Menor"),AND(AU20="Media",AX20="Moderado"),AND(AU20="Alta",AX20="Leve"),AND(AU20="Alta",AX20="Menor")),"Moderado",IF(OR(AND(AU20="Muy Baja",AX20="Mayor"),AND(AU20="Baja",AX20="Mayor"),AND(AU20="Media",AX20="Mayor"),AND(AU20="Alta",AX20="Moderado"),AND(AU20="Alta",AX20="Mayor"),AND(AU20="Muy Alta",AX20="Leve"),AND(AU20="Muy Alta",AX20="Menor"),AND(AU20="Muy Alta",AX20="Moderado"),AND(AU20="Muy Alta",AX20="Mayor")),"Alto",IF(OR(AND(AU20="Muy Baja",AX20="Catastrófico"),AND(AU20="Baja",AX20="Catastrófico"),AND(AU20="Media",AX20="Catastrófico"),AND(AU20="Alta",AX20="Catastrófico"),AND(AU20="Muy Alta",AX20="Catastrófico")),"Extremo","")))),"")</f>
        <v>Moderado</v>
      </c>
      <c r="BA20" s="797" t="s">
        <v>223</v>
      </c>
      <c r="BB20" s="624" t="s">
        <v>2862</v>
      </c>
      <c r="BC20" s="643" t="s">
        <v>2863</v>
      </c>
      <c r="BD20" s="104">
        <f t="shared" ref="BD20:BD25" si="14">IF(SUM(BE20:BH20)=0,"",SUM(BE20:BH20))</f>
        <v>1</v>
      </c>
      <c r="BE20" s="9"/>
      <c r="BF20" s="9">
        <v>1</v>
      </c>
      <c r="BG20" s="9"/>
      <c r="BH20" s="9"/>
      <c r="BI20" s="312" t="s">
        <v>502</v>
      </c>
      <c r="BJ20" s="312" t="s">
        <v>2864</v>
      </c>
      <c r="BK20" s="737" t="s">
        <v>1472</v>
      </c>
      <c r="BL20" s="47"/>
      <c r="BM20" s="49"/>
      <c r="BN20" s="49"/>
      <c r="BO20" s="49"/>
      <c r="BP20" s="49"/>
      <c r="BQ20" s="105" t="str">
        <f t="shared" ref="BQ20:BQ25" si="15">IF(SUM(BM20:BP20)=0,"",SUM(BM20:BP20))</f>
        <v/>
      </c>
      <c r="BR20" s="129" t="str">
        <f t="shared" si="13"/>
        <v/>
      </c>
      <c r="BS20" s="818" t="s">
        <v>1473</v>
      </c>
      <c r="BT20" s="947" t="s">
        <v>1097</v>
      </c>
      <c r="BU20" s="867" t="s">
        <v>278</v>
      </c>
      <c r="BV20" s="867" t="s">
        <v>278</v>
      </c>
    </row>
    <row r="21" spans="1:74" ht="145.5" x14ac:dyDescent="0.25">
      <c r="A21" s="925"/>
      <c r="B21" s="901"/>
      <c r="C21" s="904"/>
      <c r="D21" s="931"/>
      <c r="E21" s="831"/>
      <c r="F21" s="834"/>
      <c r="G21" s="804"/>
      <c r="H21" s="837"/>
      <c r="I21" s="798"/>
      <c r="J21" s="840"/>
      <c r="K21" s="837"/>
      <c r="L21" s="804"/>
      <c r="M21" s="846"/>
      <c r="N21" s="804"/>
      <c r="O21" s="804"/>
      <c r="P21" s="868"/>
      <c r="Q21" s="1361"/>
      <c r="R21" s="798"/>
      <c r="S21" s="861"/>
      <c r="T21" s="798"/>
      <c r="U21" s="861"/>
      <c r="V21" s="798"/>
      <c r="W21" s="861"/>
      <c r="X21" s="864"/>
      <c r="Y21" s="861"/>
      <c r="Z21" s="861"/>
      <c r="AA21" s="852"/>
      <c r="AB21" s="152">
        <v>2</v>
      </c>
      <c r="AC21" s="151" t="s">
        <v>2865</v>
      </c>
      <c r="AD21" s="556" t="s">
        <v>2860</v>
      </c>
      <c r="AE21" s="151" t="s">
        <v>2743</v>
      </c>
      <c r="AF21" s="147" t="str">
        <f t="shared" si="7"/>
        <v>Probabilidad</v>
      </c>
      <c r="AG21" s="153" t="s">
        <v>286</v>
      </c>
      <c r="AH21" s="148">
        <f t="shared" si="8"/>
        <v>0.15</v>
      </c>
      <c r="AI21" s="153" t="s">
        <v>217</v>
      </c>
      <c r="AJ21" s="148">
        <f t="shared" si="9"/>
        <v>0.15</v>
      </c>
      <c r="AK21" s="149">
        <f t="shared" si="10"/>
        <v>0.3</v>
      </c>
      <c r="AL21" s="154">
        <f>IFERROR(IF(AND(AF20="Probabilidad",AF21="Probabilidad"),(AL20-(+AL20*AK21)),IF(AF21="Probabilidad",(S20-(+S20*AK21)),IF(AF21="Impacto",AL20,""))),"")</f>
        <v>0.252</v>
      </c>
      <c r="AM21" s="154">
        <f>IFERROR(IF(AND(AF20="Impacto",AF21="Impacto"),(AM20-(+AM20*AK21)),IF(AF21="Impacto",(Y20-(Y20*AK21)),IF(AF21="Probabilidad",AM20,""))),"")</f>
        <v>0.6</v>
      </c>
      <c r="AN21" s="155" t="s">
        <v>218</v>
      </c>
      <c r="AO21" s="155" t="s">
        <v>296</v>
      </c>
      <c r="AP21" s="155" t="s">
        <v>220</v>
      </c>
      <c r="AQ21" s="155" t="s">
        <v>221</v>
      </c>
      <c r="AR21" s="837"/>
      <c r="AS21" s="855"/>
      <c r="AT21" s="855"/>
      <c r="AU21" s="852"/>
      <c r="AV21" s="855"/>
      <c r="AW21" s="855"/>
      <c r="AX21" s="852"/>
      <c r="AY21" s="852"/>
      <c r="AZ21" s="852"/>
      <c r="BA21" s="798"/>
      <c r="BB21" s="670" t="s">
        <v>2866</v>
      </c>
      <c r="BC21" s="581" t="s">
        <v>2851</v>
      </c>
      <c r="BD21" s="175">
        <f t="shared" si="14"/>
        <v>2</v>
      </c>
      <c r="BE21" s="151"/>
      <c r="BF21" s="151">
        <v>1</v>
      </c>
      <c r="BG21" s="151">
        <v>1</v>
      </c>
      <c r="BH21" s="151"/>
      <c r="BI21" s="131" t="s">
        <v>502</v>
      </c>
      <c r="BJ21" s="131" t="s">
        <v>2867</v>
      </c>
      <c r="BK21" s="238" t="s">
        <v>2868</v>
      </c>
      <c r="BL21" s="131"/>
      <c r="BM21" s="157"/>
      <c r="BN21" s="157"/>
      <c r="BO21" s="157"/>
      <c r="BP21" s="157"/>
      <c r="BQ21" s="158" t="str">
        <f t="shared" si="15"/>
        <v/>
      </c>
      <c r="BR21" s="159" t="str">
        <f t="shared" si="13"/>
        <v/>
      </c>
      <c r="BS21" s="819"/>
      <c r="BT21" s="948"/>
      <c r="BU21" s="868"/>
      <c r="BV21" s="868"/>
    </row>
    <row r="22" spans="1:74" x14ac:dyDescent="0.25">
      <c r="A22" s="925"/>
      <c r="B22" s="901"/>
      <c r="C22" s="904"/>
      <c r="D22" s="931"/>
      <c r="E22" s="831"/>
      <c r="F22" s="834"/>
      <c r="G22" s="804"/>
      <c r="H22" s="837"/>
      <c r="I22" s="798"/>
      <c r="J22" s="840"/>
      <c r="K22" s="837"/>
      <c r="L22" s="804"/>
      <c r="M22" s="846"/>
      <c r="N22" s="804"/>
      <c r="O22" s="804"/>
      <c r="P22" s="868"/>
      <c r="Q22" s="1361"/>
      <c r="R22" s="798"/>
      <c r="S22" s="861"/>
      <c r="T22" s="798"/>
      <c r="U22" s="861"/>
      <c r="V22" s="798"/>
      <c r="W22" s="861"/>
      <c r="X22" s="864"/>
      <c r="Y22" s="861"/>
      <c r="Z22" s="861"/>
      <c r="AA22" s="852"/>
      <c r="AB22" s="152">
        <v>3</v>
      </c>
      <c r="AC22" s="151"/>
      <c r="AD22" s="288"/>
      <c r="AE22" s="151"/>
      <c r="AF22" s="147" t="str">
        <f t="shared" si="7"/>
        <v/>
      </c>
      <c r="AG22" s="153"/>
      <c r="AH22" s="148" t="str">
        <f t="shared" si="8"/>
        <v/>
      </c>
      <c r="AI22" s="153"/>
      <c r="AJ22" s="148" t="str">
        <f t="shared" si="9"/>
        <v/>
      </c>
      <c r="AK22" s="149" t="str">
        <f t="shared" si="10"/>
        <v/>
      </c>
      <c r="AL22" s="154" t="str">
        <f>IFERROR(IF(AND(AF21="Probabilidad",AF22="Probabilidad"),(AL21-(+AL21*AK22)),IF(AND(AF21="Impacto",AF22="Probabilidad"),(AL20-(+AL20*AK22)),IF(AF22="Impacto",AL21,""))),"")</f>
        <v/>
      </c>
      <c r="AM22" s="154" t="str">
        <f>IFERROR(IF(AND(AF21="Impacto",AF22="Impacto"),(AM21-(+AM21*AK22)),IF(AND(AF21="Probabilidad",AF22="Impacto"),(AM20-(+AM20*AK22)),IF(AF22="Probabilidad",AM21,""))),"")</f>
        <v/>
      </c>
      <c r="AN22" s="155"/>
      <c r="AO22" s="155"/>
      <c r="AP22" s="155"/>
      <c r="AQ22" s="155"/>
      <c r="AR22" s="837"/>
      <c r="AS22" s="855"/>
      <c r="AT22" s="855"/>
      <c r="AU22" s="852"/>
      <c r="AV22" s="855"/>
      <c r="AW22" s="855"/>
      <c r="AX22" s="852"/>
      <c r="AY22" s="852"/>
      <c r="AZ22" s="852"/>
      <c r="BA22" s="798"/>
      <c r="BB22" s="670"/>
      <c r="BC22" s="581"/>
      <c r="BD22" s="175" t="str">
        <f t="shared" si="14"/>
        <v/>
      </c>
      <c r="BE22" s="151"/>
      <c r="BF22" s="151"/>
      <c r="BG22" s="151"/>
      <c r="BH22" s="151"/>
      <c r="BI22" s="131"/>
      <c r="BJ22" s="131"/>
      <c r="BK22" s="131"/>
      <c r="BL22" s="131"/>
      <c r="BM22" s="157"/>
      <c r="BN22" s="157"/>
      <c r="BO22" s="157"/>
      <c r="BP22" s="157"/>
      <c r="BQ22" s="158" t="str">
        <f t="shared" si="15"/>
        <v/>
      </c>
      <c r="BR22" s="159" t="str">
        <f t="shared" si="13"/>
        <v/>
      </c>
      <c r="BS22" s="819"/>
      <c r="BT22" s="948"/>
      <c r="BU22" s="868"/>
      <c r="BV22" s="868"/>
    </row>
    <row r="23" spans="1:74" x14ac:dyDescent="0.25">
      <c r="A23" s="925"/>
      <c r="B23" s="901"/>
      <c r="C23" s="904"/>
      <c r="D23" s="931"/>
      <c r="E23" s="831"/>
      <c r="F23" s="834"/>
      <c r="G23" s="804"/>
      <c r="H23" s="837"/>
      <c r="I23" s="798"/>
      <c r="J23" s="840"/>
      <c r="K23" s="837"/>
      <c r="L23" s="804"/>
      <c r="M23" s="846"/>
      <c r="N23" s="804"/>
      <c r="O23" s="804"/>
      <c r="P23" s="868"/>
      <c r="Q23" s="1361"/>
      <c r="R23" s="798"/>
      <c r="S23" s="861"/>
      <c r="T23" s="798"/>
      <c r="U23" s="861"/>
      <c r="V23" s="798"/>
      <c r="W23" s="861"/>
      <c r="X23" s="864"/>
      <c r="Y23" s="861"/>
      <c r="Z23" s="861"/>
      <c r="AA23" s="852"/>
      <c r="AB23" s="152">
        <v>4</v>
      </c>
      <c r="AC23" s="151"/>
      <c r="AD23" s="288"/>
      <c r="AE23" s="151"/>
      <c r="AF23" s="147" t="str">
        <f t="shared" si="7"/>
        <v/>
      </c>
      <c r="AG23" s="153"/>
      <c r="AH23" s="148" t="str">
        <f t="shared" si="8"/>
        <v/>
      </c>
      <c r="AI23" s="153"/>
      <c r="AJ23" s="148" t="str">
        <f t="shared" si="9"/>
        <v/>
      </c>
      <c r="AK23" s="149" t="str">
        <f t="shared" si="10"/>
        <v/>
      </c>
      <c r="AL23" s="154" t="str">
        <f>IFERROR(IF(AND(AF22="Probabilidad",AF23="Probabilidad"),(AL22-(+AL22*AK23)),IF(AND(AF22="Impacto",AF23="Probabilidad"),(AL21-(+AL21*AK23)),IF(AF23="Impacto",AL22,""))),"")</f>
        <v/>
      </c>
      <c r="AM23" s="154" t="str">
        <f>IFERROR(IF(AND(AF22="Impacto",AF23="Impacto"),(AM22-(+AM22*AK23)),IF(AND(AF22="Probabilidad",AF23="Impacto"),(AM21-(+AM21*AK23)),IF(AF23="Probabilidad",AM22,""))),"")</f>
        <v/>
      </c>
      <c r="AN23" s="155"/>
      <c r="AO23" s="155"/>
      <c r="AP23" s="155"/>
      <c r="AQ23" s="155"/>
      <c r="AR23" s="837"/>
      <c r="AS23" s="855"/>
      <c r="AT23" s="855"/>
      <c r="AU23" s="852"/>
      <c r="AV23" s="855"/>
      <c r="AW23" s="855"/>
      <c r="AX23" s="852"/>
      <c r="AY23" s="852"/>
      <c r="AZ23" s="852"/>
      <c r="BA23" s="798"/>
      <c r="BB23" s="131"/>
      <c r="BC23" s="131"/>
      <c r="BD23" s="175" t="str">
        <f t="shared" si="14"/>
        <v/>
      </c>
      <c r="BE23" s="151"/>
      <c r="BF23" s="151"/>
      <c r="BG23" s="151"/>
      <c r="BH23" s="151"/>
      <c r="BI23" s="131"/>
      <c r="BJ23" s="131"/>
      <c r="BK23" s="131"/>
      <c r="BL23" s="131"/>
      <c r="BM23" s="157"/>
      <c r="BN23" s="157"/>
      <c r="BO23" s="157"/>
      <c r="BP23" s="157"/>
      <c r="BQ23" s="158" t="str">
        <f t="shared" si="15"/>
        <v/>
      </c>
      <c r="BR23" s="159" t="str">
        <f t="shared" si="13"/>
        <v/>
      </c>
      <c r="BS23" s="819"/>
      <c r="BT23" s="948"/>
      <c r="BU23" s="868"/>
      <c r="BV23" s="868"/>
    </row>
    <row r="24" spans="1:74" x14ac:dyDescent="0.25">
      <c r="A24" s="925"/>
      <c r="B24" s="901"/>
      <c r="C24" s="904"/>
      <c r="D24" s="931"/>
      <c r="E24" s="831"/>
      <c r="F24" s="834"/>
      <c r="G24" s="804"/>
      <c r="H24" s="837"/>
      <c r="I24" s="798"/>
      <c r="J24" s="840"/>
      <c r="K24" s="837"/>
      <c r="L24" s="804"/>
      <c r="M24" s="846"/>
      <c r="N24" s="804"/>
      <c r="O24" s="804"/>
      <c r="P24" s="868"/>
      <c r="Q24" s="1361"/>
      <c r="R24" s="798"/>
      <c r="S24" s="861"/>
      <c r="T24" s="798"/>
      <c r="U24" s="861"/>
      <c r="V24" s="798"/>
      <c r="W24" s="861"/>
      <c r="X24" s="864"/>
      <c r="Y24" s="861"/>
      <c r="Z24" s="861"/>
      <c r="AA24" s="852"/>
      <c r="AB24" s="152">
        <v>5</v>
      </c>
      <c r="AC24" s="151"/>
      <c r="AD24" s="288"/>
      <c r="AE24" s="151"/>
      <c r="AF24" s="147" t="str">
        <f t="shared" si="7"/>
        <v/>
      </c>
      <c r="AG24" s="153"/>
      <c r="AH24" s="148" t="str">
        <f t="shared" si="8"/>
        <v/>
      </c>
      <c r="AI24" s="153"/>
      <c r="AJ24" s="148" t="str">
        <f t="shared" si="9"/>
        <v/>
      </c>
      <c r="AK24" s="149" t="str">
        <f t="shared" si="10"/>
        <v/>
      </c>
      <c r="AL24" s="154" t="str">
        <f>IFERROR(IF(AND(AF23="Probabilidad",AF24="Probabilidad"),(AL23-(+AL23*AK24)),IF(AND(AF23="Impacto",AF24="Probabilidad"),(AL22-(+AL22*AK24)),IF(AF24="Impacto",AL23,""))),"")</f>
        <v/>
      </c>
      <c r="AM24" s="154" t="str">
        <f>IFERROR(IF(AND(AF23="Impacto",AF24="Impacto"),(AM23-(+AM23*AK24)),IF(AND(AF23="Probabilidad",AF24="Impacto"),(AM22-(+AM22*AK24)),IF(AF24="Probabilidad",AM23,""))),"")</f>
        <v/>
      </c>
      <c r="AN24" s="155"/>
      <c r="AO24" s="155"/>
      <c r="AP24" s="155"/>
      <c r="AQ24" s="155"/>
      <c r="AR24" s="837"/>
      <c r="AS24" s="855"/>
      <c r="AT24" s="855"/>
      <c r="AU24" s="852"/>
      <c r="AV24" s="855"/>
      <c r="AW24" s="855"/>
      <c r="AX24" s="852"/>
      <c r="AY24" s="852"/>
      <c r="AZ24" s="852"/>
      <c r="BA24" s="798"/>
      <c r="BB24" s="131"/>
      <c r="BC24" s="131"/>
      <c r="BD24" s="175" t="str">
        <f t="shared" si="14"/>
        <v/>
      </c>
      <c r="BE24" s="151"/>
      <c r="BF24" s="151"/>
      <c r="BG24" s="151"/>
      <c r="BH24" s="151"/>
      <c r="BI24" s="131"/>
      <c r="BJ24" s="131"/>
      <c r="BK24" s="131"/>
      <c r="BL24" s="131"/>
      <c r="BM24" s="157"/>
      <c r="BN24" s="157"/>
      <c r="BO24" s="157"/>
      <c r="BP24" s="157"/>
      <c r="BQ24" s="158" t="str">
        <f t="shared" si="15"/>
        <v/>
      </c>
      <c r="BR24" s="159" t="str">
        <f t="shared" si="13"/>
        <v/>
      </c>
      <c r="BS24" s="819"/>
      <c r="BT24" s="948"/>
      <c r="BU24" s="868"/>
      <c r="BV24" s="868"/>
    </row>
    <row r="25" spans="1:74" ht="15.75" customHeight="1" x14ac:dyDescent="0.25">
      <c r="A25" s="926"/>
      <c r="B25" s="902"/>
      <c r="C25" s="905"/>
      <c r="D25" s="932"/>
      <c r="E25" s="832"/>
      <c r="F25" s="835"/>
      <c r="G25" s="805"/>
      <c r="H25" s="838"/>
      <c r="I25" s="799"/>
      <c r="J25" s="841"/>
      <c r="K25" s="838"/>
      <c r="L25" s="805"/>
      <c r="M25" s="847"/>
      <c r="N25" s="805"/>
      <c r="O25" s="805"/>
      <c r="P25" s="869"/>
      <c r="Q25" s="1362"/>
      <c r="R25" s="799"/>
      <c r="S25" s="862"/>
      <c r="T25" s="799"/>
      <c r="U25" s="862"/>
      <c r="V25" s="799"/>
      <c r="W25" s="862"/>
      <c r="X25" s="865"/>
      <c r="Y25" s="862"/>
      <c r="Z25" s="862"/>
      <c r="AA25" s="853"/>
      <c r="AB25" s="164">
        <v>6</v>
      </c>
      <c r="AC25" s="162"/>
      <c r="AD25" s="546"/>
      <c r="AE25" s="162"/>
      <c r="AF25" s="177" t="str">
        <f t="shared" si="7"/>
        <v/>
      </c>
      <c r="AG25" s="165"/>
      <c r="AH25" s="163" t="str">
        <f t="shared" si="8"/>
        <v/>
      </c>
      <c r="AI25" s="165"/>
      <c r="AJ25" s="163" t="str">
        <f t="shared" si="9"/>
        <v/>
      </c>
      <c r="AK25" s="166" t="str">
        <f t="shared" si="10"/>
        <v/>
      </c>
      <c r="AL25" s="222" t="str">
        <f>IFERROR(IF(AND(AF24="Probabilidad",AF25="Probabilidad"),(AL24-(+AL24*AK25)),IF(AND(AF24="Impacto",AF25="Probabilidad"),(AL23-(+AL23*AK25)),IF(AF25="Impacto",AL24,""))),"")</f>
        <v/>
      </c>
      <c r="AM25" s="222" t="str">
        <f>IFERROR(IF(AND(AF24="Impacto",AF25="Impacto"),(AM24-(+AM24*AK25)),IF(AND(AF24="Probabilidad",AF25="Impacto"),(AM23-(+AM23*AK25)),IF(AF25="Probabilidad",AM24,""))),"")</f>
        <v/>
      </c>
      <c r="AN25" s="223"/>
      <c r="AO25" s="223"/>
      <c r="AP25" s="223"/>
      <c r="AQ25" s="223"/>
      <c r="AR25" s="838"/>
      <c r="AS25" s="856"/>
      <c r="AT25" s="856"/>
      <c r="AU25" s="853"/>
      <c r="AV25" s="856"/>
      <c r="AW25" s="856"/>
      <c r="AX25" s="853"/>
      <c r="AY25" s="853"/>
      <c r="AZ25" s="853"/>
      <c r="BA25" s="799"/>
      <c r="BB25" s="169"/>
      <c r="BC25" s="169"/>
      <c r="BD25" s="178" t="str">
        <f t="shared" si="14"/>
        <v/>
      </c>
      <c r="BE25" s="162"/>
      <c r="BF25" s="162"/>
      <c r="BG25" s="162"/>
      <c r="BH25" s="162"/>
      <c r="BI25" s="169"/>
      <c r="BJ25" s="169"/>
      <c r="BK25" s="169"/>
      <c r="BL25" s="169"/>
      <c r="BM25" s="170"/>
      <c r="BN25" s="170"/>
      <c r="BO25" s="170"/>
      <c r="BP25" s="170"/>
      <c r="BQ25" s="171" t="str">
        <f t="shared" si="15"/>
        <v/>
      </c>
      <c r="BR25" s="172" t="str">
        <f t="shared" si="13"/>
        <v/>
      </c>
      <c r="BS25" s="820"/>
      <c r="BT25" s="949"/>
      <c r="BU25" s="869"/>
      <c r="BV25" s="869"/>
    </row>
    <row r="27" spans="1:74" x14ac:dyDescent="0.25">
      <c r="J27">
        <v>3</v>
      </c>
    </row>
  </sheetData>
  <autoFilter ref="A7:BV25" xr:uid="{FF2E3CAC-F0E5-4339-BEBA-2C08A9E114F4}">
    <filterColumn colId="3" showButton="0"/>
    <filterColumn colId="4" showButton="0"/>
    <filterColumn colId="17" showButton="0"/>
    <filterColumn colId="19" showButton="0"/>
    <filterColumn colId="21" showButton="0"/>
    <filterColumn colId="23" showButton="0"/>
    <filterColumn colId="32" showButton="0"/>
    <filterColumn colId="34" showButton="0"/>
    <filterColumn colId="45" showButton="0"/>
    <filterColumn colId="48" showButton="0"/>
  </autoFilter>
  <mergeCells count="155">
    <mergeCell ref="AZ20:AZ25"/>
    <mergeCell ref="BA20:BA25"/>
    <mergeCell ref="BS20:BS25"/>
    <mergeCell ref="BT20:BT25"/>
    <mergeCell ref="BU20:BU25"/>
    <mergeCell ref="BV20:BV25"/>
    <mergeCell ref="AT20:AT25"/>
    <mergeCell ref="AU20:AU25"/>
    <mergeCell ref="AV20:AV25"/>
    <mergeCell ref="AW20:AW25"/>
    <mergeCell ref="AX20:AX25"/>
    <mergeCell ref="AY20:AY25"/>
    <mergeCell ref="X20:X25"/>
    <mergeCell ref="Y20:Y25"/>
    <mergeCell ref="Z20:Z25"/>
    <mergeCell ref="AA20:AA25"/>
    <mergeCell ref="AR20:AR25"/>
    <mergeCell ref="AS20:AS25"/>
    <mergeCell ref="R20:R25"/>
    <mergeCell ref="S20:S25"/>
    <mergeCell ref="T20:T25"/>
    <mergeCell ref="U20:U25"/>
    <mergeCell ref="V20:V25"/>
    <mergeCell ref="W20:W25"/>
    <mergeCell ref="L20:L25"/>
    <mergeCell ref="M20:M25"/>
    <mergeCell ref="N20:N25"/>
    <mergeCell ref="O20:O25"/>
    <mergeCell ref="P20:P25"/>
    <mergeCell ref="Q20:Q25"/>
    <mergeCell ref="F20:F25"/>
    <mergeCell ref="G20:G25"/>
    <mergeCell ref="H20:H25"/>
    <mergeCell ref="I20:I25"/>
    <mergeCell ref="J20:J25"/>
    <mergeCell ref="K20:K25"/>
    <mergeCell ref="BA14:BA19"/>
    <mergeCell ref="BS14:BS19"/>
    <mergeCell ref="BT14:BT19"/>
    <mergeCell ref="BU14:BU19"/>
    <mergeCell ref="BV14:BV19"/>
    <mergeCell ref="A20:A25"/>
    <mergeCell ref="B20:B25"/>
    <mergeCell ref="C20:C25"/>
    <mergeCell ref="D20:D25"/>
    <mergeCell ref="E20:E25"/>
    <mergeCell ref="AU14:AU19"/>
    <mergeCell ref="AV14:AV19"/>
    <mergeCell ref="AW14:AW19"/>
    <mergeCell ref="AX14:AX19"/>
    <mergeCell ref="AY14:AY19"/>
    <mergeCell ref="AZ14:AZ19"/>
    <mergeCell ref="Y14:Y19"/>
    <mergeCell ref="Z14:Z19"/>
    <mergeCell ref="AA14:AA19"/>
    <mergeCell ref="AR14:AR19"/>
    <mergeCell ref="AS14:AS19"/>
    <mergeCell ref="AT14:AT19"/>
    <mergeCell ref="S14:S19"/>
    <mergeCell ref="T14:T19"/>
    <mergeCell ref="A14:A19"/>
    <mergeCell ref="B14:B19"/>
    <mergeCell ref="C14:C19"/>
    <mergeCell ref="D14:D19"/>
    <mergeCell ref="E14:E19"/>
    <mergeCell ref="F14:F19"/>
    <mergeCell ref="U14:U19"/>
    <mergeCell ref="V14:V19"/>
    <mergeCell ref="W14:W19"/>
    <mergeCell ref="M14:M19"/>
    <mergeCell ref="N14:N19"/>
    <mergeCell ref="O14:O19"/>
    <mergeCell ref="P14:P19"/>
    <mergeCell ref="Q14:Q19"/>
    <mergeCell ref="R14:R19"/>
    <mergeCell ref="AW7:AX7"/>
    <mergeCell ref="G14:G19"/>
    <mergeCell ref="H14:H19"/>
    <mergeCell ref="I14:I19"/>
    <mergeCell ref="J14:J19"/>
    <mergeCell ref="K14:K19"/>
    <mergeCell ref="L14:L19"/>
    <mergeCell ref="X14:X19"/>
    <mergeCell ref="M8:M13"/>
    <mergeCell ref="N8:N13"/>
    <mergeCell ref="O8:O13"/>
    <mergeCell ref="P8:P13"/>
    <mergeCell ref="Q8:Q13"/>
    <mergeCell ref="R8:R13"/>
    <mergeCell ref="S8:S13"/>
    <mergeCell ref="T8:T13"/>
    <mergeCell ref="U8:U13"/>
    <mergeCell ref="BS5:BV5"/>
    <mergeCell ref="P6:Q6"/>
    <mergeCell ref="R6:S6"/>
    <mergeCell ref="T6:Y6"/>
    <mergeCell ref="AB6:AE6"/>
    <mergeCell ref="AG6:AQ6"/>
    <mergeCell ref="AS6:AU6"/>
    <mergeCell ref="AV6:AX6"/>
    <mergeCell ref="BE6:BH6"/>
    <mergeCell ref="BK6:BR6"/>
    <mergeCell ref="R5:AA5"/>
    <mergeCell ref="AB5:AQ5"/>
    <mergeCell ref="AR5:AR7"/>
    <mergeCell ref="AS5:BA5"/>
    <mergeCell ref="BB5:BJ5"/>
    <mergeCell ref="BK5:BR5"/>
    <mergeCell ref="BT6:BV6"/>
    <mergeCell ref="R7:S7"/>
    <mergeCell ref="T7:U7"/>
    <mergeCell ref="V7:W7"/>
    <mergeCell ref="X7:Y7"/>
    <mergeCell ref="AG7:AH7"/>
    <mergeCell ref="AI7:AJ7"/>
    <mergeCell ref="AT7:AU7"/>
    <mergeCell ref="E8:E13"/>
    <mergeCell ref="F8:F13"/>
    <mergeCell ref="G8:G13"/>
    <mergeCell ref="H8:H13"/>
    <mergeCell ref="I8:I13"/>
    <mergeCell ref="J8:J13"/>
    <mergeCell ref="K8:K13"/>
    <mergeCell ref="L8:L13"/>
    <mergeCell ref="A1:G1"/>
    <mergeCell ref="A3:G3"/>
    <mergeCell ref="A5:A7"/>
    <mergeCell ref="B5:B7"/>
    <mergeCell ref="C5:C7"/>
    <mergeCell ref="D5:Q5"/>
    <mergeCell ref="D7:F7"/>
    <mergeCell ref="BU8:BU13"/>
    <mergeCell ref="BV8:BV13"/>
    <mergeCell ref="A8:A13"/>
    <mergeCell ref="B8:B13"/>
    <mergeCell ref="C8:C13"/>
    <mergeCell ref="AU8:AU13"/>
    <mergeCell ref="AV8:AV13"/>
    <mergeCell ref="AW8:AW13"/>
    <mergeCell ref="AX8:AX13"/>
    <mergeCell ref="AY8:AY13"/>
    <mergeCell ref="AZ8:AZ13"/>
    <mergeCell ref="BA8:BA13"/>
    <mergeCell ref="BS8:BS13"/>
    <mergeCell ref="BT8:BT13"/>
    <mergeCell ref="V8:V13"/>
    <mergeCell ref="W8:W13"/>
    <mergeCell ref="X8:X13"/>
    <mergeCell ref="Y8:Y13"/>
    <mergeCell ref="Z8:Z13"/>
    <mergeCell ref="AA8:AA13"/>
    <mergeCell ref="AR8:AR13"/>
    <mergeCell ref="AS8:AS13"/>
    <mergeCell ref="AT8:AT13"/>
    <mergeCell ref="D8:D13"/>
  </mergeCells>
  <conditionalFormatting sqref="R8:R25">
    <cfRule type="cellIs" dxfId="36" priority="37" operator="equal">
      <formula>"Muy Baja"</formula>
    </cfRule>
    <cfRule type="cellIs" dxfId="35" priority="36" operator="equal">
      <formula>"Baja"</formula>
    </cfRule>
    <cfRule type="cellIs" dxfId="34" priority="35" operator="equal">
      <formula>"Media"</formula>
    </cfRule>
    <cfRule type="cellIs" dxfId="33" priority="34" operator="equal">
      <formula>"Alta"</formula>
    </cfRule>
    <cfRule type="cellIs" dxfId="32" priority="33" operator="equal">
      <formula>"Muy Alta"</formula>
    </cfRule>
  </conditionalFormatting>
  <conditionalFormatting sqref="T8:T25">
    <cfRule type="cellIs" dxfId="31" priority="32" operator="equal">
      <formula>"Leve"</formula>
    </cfRule>
    <cfRule type="cellIs" dxfId="30" priority="31" operator="equal">
      <formula>"Menor"</formula>
    </cfRule>
    <cfRule type="cellIs" dxfId="29" priority="30" operator="equal">
      <formula>"Moderado"</formula>
    </cfRule>
    <cfRule type="cellIs" dxfId="28" priority="29" operator="equal">
      <formula>"Mayor"</formula>
    </cfRule>
    <cfRule type="cellIs" dxfId="27" priority="28" operator="equal">
      <formula>"Catastrófico"</formula>
    </cfRule>
  </conditionalFormatting>
  <conditionalFormatting sqref="V8:V25">
    <cfRule type="cellIs" dxfId="26" priority="24" operator="equal">
      <formula>"Mayor"</formula>
    </cfRule>
    <cfRule type="cellIs" dxfId="25" priority="23" operator="equal">
      <formula>"Catastrófico"</formula>
    </cfRule>
    <cfRule type="cellIs" dxfId="24" priority="27" operator="equal">
      <formula>"Leve"</formula>
    </cfRule>
    <cfRule type="cellIs" dxfId="23" priority="26" operator="equal">
      <formula>"Menor"</formula>
    </cfRule>
    <cfRule type="cellIs" dxfId="22" priority="25" operator="equal">
      <formula>"Moderado"</formula>
    </cfRule>
  </conditionalFormatting>
  <conditionalFormatting sqref="X8:X25">
    <cfRule type="cellIs" dxfId="21" priority="21" operator="equal">
      <formula>"Menor"</formula>
    </cfRule>
    <cfRule type="cellIs" dxfId="20" priority="22" operator="equal">
      <formula>"Leve"</formula>
    </cfRule>
    <cfRule type="cellIs" dxfId="19" priority="18" operator="equal">
      <formula>"Catastrófico"</formula>
    </cfRule>
    <cfRule type="cellIs" dxfId="18" priority="19" operator="equal">
      <formula>"Mayor"</formula>
    </cfRule>
    <cfRule type="cellIs" dxfId="17" priority="20" operator="equal">
      <formula>"Moderado"</formula>
    </cfRule>
  </conditionalFormatting>
  <conditionalFormatting sqref="AA8:AA25">
    <cfRule type="cellIs" dxfId="16" priority="17" operator="equal">
      <formula>"Bajo"</formula>
    </cfRule>
    <cfRule type="cellIs" dxfId="15" priority="16" operator="equal">
      <formula>"Moderado"</formula>
    </cfRule>
    <cfRule type="cellIs" dxfId="14" priority="15" operator="equal">
      <formula>"Alto"</formula>
    </cfRule>
    <cfRule type="cellIs" dxfId="13" priority="14" operator="equal">
      <formula>"Extremo"</formula>
    </cfRule>
  </conditionalFormatting>
  <conditionalFormatting sqref="AU8:AU25">
    <cfRule type="cellIs" dxfId="12" priority="13" operator="equal">
      <formula>"Muy Alta"</formula>
    </cfRule>
    <cfRule type="cellIs" dxfId="11" priority="12" operator="equal">
      <formula>"Alta"</formula>
    </cfRule>
    <cfRule type="cellIs" dxfId="10" priority="11" operator="equal">
      <formula>"Media"</formula>
    </cfRule>
    <cfRule type="cellIs" dxfId="9" priority="10" operator="equal">
      <formula>"Baja"</formula>
    </cfRule>
    <cfRule type="cellIs" dxfId="8" priority="9" operator="equal">
      <formula>"Muy Baja"</formula>
    </cfRule>
  </conditionalFormatting>
  <conditionalFormatting sqref="AX8:AX25">
    <cfRule type="cellIs" dxfId="7" priority="8" operator="equal">
      <formula>"Catastrófico"</formula>
    </cfRule>
    <cfRule type="cellIs" dxfId="6" priority="7" operator="equal">
      <formula>"Mayor"</formula>
    </cfRule>
    <cfRule type="cellIs" dxfId="5" priority="6" operator="equal">
      <formula>"Menor"</formula>
    </cfRule>
    <cfRule type="cellIs" dxfId="4" priority="5" operator="equal">
      <formula>"Leve"</formula>
    </cfRule>
  </conditionalFormatting>
  <conditionalFormatting sqref="AX8:AZ25">
    <cfRule type="cellIs" dxfId="3" priority="3" operator="equal">
      <formula>"Moderado"</formula>
    </cfRule>
  </conditionalFormatting>
  <conditionalFormatting sqref="AY8:AZ25">
    <cfRule type="cellIs" dxfId="2" priority="2" operator="equal">
      <formula>"Alto"</formula>
    </cfRule>
    <cfRule type="cellIs" dxfId="1" priority="4" operator="equal">
      <formula>"Bajo"</formula>
    </cfRule>
    <cfRule type="cellIs" dxfId="0" priority="1" operator="equal">
      <formula>"Extremo"</formula>
    </cfRule>
  </conditionalFormatting>
  <dataValidations count="2">
    <dataValidation type="list" allowBlank="1" showInputMessage="1" showErrorMessage="1" sqref="D14:D25 D8:D13" xr:uid="{721EFC08-63E6-4701-B680-F76E1E9220FF}">
      <formula1>"RG, RS, RF, RIC, RLAFT"</formula1>
    </dataValidation>
    <dataValidation type="list" allowBlank="1" showInputMessage="1" showErrorMessage="1" sqref="K14:K20 K8:K13" xr:uid="{32360702-CA62-49C0-9AD7-58242ADB1BD6}">
      <formula1>"SI, NO"</formula1>
    </dataValidation>
  </dataValidations>
  <pageMargins left="0.7" right="0.7" top="0.75" bottom="0.75" header="0.3" footer="0.3"/>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44AD-998B-4BB7-8C54-61BB4B0BA1DB}">
  <dimension ref="A1:D17"/>
  <sheetViews>
    <sheetView topLeftCell="A11" zoomScale="70" zoomScaleNormal="70" workbookViewId="0">
      <selection activeCell="D4" sqref="D4"/>
    </sheetView>
  </sheetViews>
  <sheetFormatPr baseColWidth="10" defaultColWidth="9.140625" defaultRowHeight="15" x14ac:dyDescent="0.25"/>
  <cols>
    <col min="2" max="2" width="42.7109375" customWidth="1"/>
    <col min="3" max="3" width="88.140625" customWidth="1"/>
    <col min="4" max="4" width="53.140625" customWidth="1"/>
  </cols>
  <sheetData>
    <row r="1" spans="1:4" x14ac:dyDescent="0.25">
      <c r="A1" s="1551" t="s">
        <v>2869</v>
      </c>
      <c r="B1" s="1551"/>
      <c r="C1" s="1551"/>
      <c r="D1" s="1551"/>
    </row>
    <row r="2" spans="1:4" x14ac:dyDescent="0.25">
      <c r="A2" s="195"/>
      <c r="B2" s="195"/>
      <c r="C2" s="195"/>
      <c r="D2" s="195"/>
    </row>
    <row r="3" spans="1:4" x14ac:dyDescent="0.25">
      <c r="A3" s="196" t="s">
        <v>164</v>
      </c>
      <c r="B3" s="197" t="s">
        <v>2870</v>
      </c>
      <c r="C3" s="197" t="s">
        <v>2871</v>
      </c>
      <c r="D3" s="198" t="s">
        <v>128</v>
      </c>
    </row>
    <row r="4" spans="1:4" ht="114.75" customHeight="1" x14ac:dyDescent="0.25">
      <c r="A4" s="199">
        <v>1</v>
      </c>
      <c r="B4" s="200" t="s">
        <v>1363</v>
      </c>
      <c r="C4" s="703" t="s">
        <v>2872</v>
      </c>
      <c r="D4" s="201" t="s">
        <v>2873</v>
      </c>
    </row>
    <row r="5" spans="1:4" ht="105" x14ac:dyDescent="0.25">
      <c r="A5" s="199">
        <v>2</v>
      </c>
      <c r="B5" s="200" t="s">
        <v>1362</v>
      </c>
      <c r="C5" s="703" t="s">
        <v>2872</v>
      </c>
      <c r="D5" s="201" t="s">
        <v>2873</v>
      </c>
    </row>
    <row r="6" spans="1:4" ht="105" x14ac:dyDescent="0.25">
      <c r="A6" s="199">
        <v>3</v>
      </c>
      <c r="B6" s="202" t="s">
        <v>1358</v>
      </c>
      <c r="C6" s="703" t="s">
        <v>2872</v>
      </c>
      <c r="D6" s="201" t="s">
        <v>2873</v>
      </c>
    </row>
    <row r="7" spans="1:4" ht="105" x14ac:dyDescent="0.25">
      <c r="A7" s="199">
        <v>4</v>
      </c>
      <c r="B7" s="202" t="s">
        <v>1359</v>
      </c>
      <c r="C7" s="703" t="s">
        <v>2872</v>
      </c>
      <c r="D7" s="201" t="s">
        <v>2873</v>
      </c>
    </row>
    <row r="8" spans="1:4" ht="105" x14ac:dyDescent="0.25">
      <c r="A8" s="199">
        <v>5</v>
      </c>
      <c r="B8" s="202" t="s">
        <v>1356</v>
      </c>
      <c r="C8" s="703" t="s">
        <v>2872</v>
      </c>
      <c r="D8" s="201" t="s">
        <v>2873</v>
      </c>
    </row>
    <row r="9" spans="1:4" ht="105" x14ac:dyDescent="0.25">
      <c r="A9" s="199">
        <v>6</v>
      </c>
      <c r="B9" s="200" t="s">
        <v>1364</v>
      </c>
      <c r="C9" s="703" t="s">
        <v>2872</v>
      </c>
      <c r="D9" s="201" t="s">
        <v>2873</v>
      </c>
    </row>
    <row r="10" spans="1:4" ht="105" x14ac:dyDescent="0.25">
      <c r="A10" s="199">
        <v>7</v>
      </c>
      <c r="B10" s="200" t="s">
        <v>1361</v>
      </c>
      <c r="C10" s="703" t="s">
        <v>2872</v>
      </c>
      <c r="D10" s="201" t="s">
        <v>2873</v>
      </c>
    </row>
    <row r="11" spans="1:4" ht="105" x14ac:dyDescent="0.25">
      <c r="A11" s="199">
        <v>8</v>
      </c>
      <c r="B11" s="200" t="s">
        <v>1357</v>
      </c>
      <c r="C11" s="703" t="s">
        <v>2872</v>
      </c>
      <c r="D11" s="201" t="s">
        <v>2873</v>
      </c>
    </row>
    <row r="12" spans="1:4" ht="110.25" customHeight="1" x14ac:dyDescent="0.25">
      <c r="A12" s="199">
        <v>9</v>
      </c>
      <c r="B12" s="200" t="s">
        <v>1360</v>
      </c>
      <c r="C12" s="703" t="s">
        <v>2872</v>
      </c>
      <c r="D12" s="201" t="s">
        <v>2873</v>
      </c>
    </row>
    <row r="13" spans="1:4" ht="110.25" customHeight="1" x14ac:dyDescent="0.25">
      <c r="A13" s="199">
        <v>10</v>
      </c>
      <c r="B13" s="200" t="s">
        <v>1365</v>
      </c>
      <c r="C13" s="703" t="s">
        <v>2872</v>
      </c>
      <c r="D13" s="201" t="s">
        <v>2873</v>
      </c>
    </row>
    <row r="14" spans="1:4" ht="109.5" customHeight="1" x14ac:dyDescent="0.25">
      <c r="A14" s="203">
        <v>11</v>
      </c>
      <c r="B14" s="204" t="s">
        <v>1366</v>
      </c>
      <c r="C14" s="703" t="s">
        <v>2872</v>
      </c>
      <c r="D14" s="201" t="s">
        <v>2873</v>
      </c>
    </row>
    <row r="15" spans="1:4" x14ac:dyDescent="0.25">
      <c r="A15" s="205" t="s">
        <v>164</v>
      </c>
      <c r="B15" s="205" t="s">
        <v>2874</v>
      </c>
      <c r="C15" s="205" t="s">
        <v>2871</v>
      </c>
      <c r="D15" s="205" t="s">
        <v>128</v>
      </c>
    </row>
    <row r="16" spans="1:4" ht="50.25" customHeight="1" x14ac:dyDescent="0.25">
      <c r="A16" s="203">
        <v>1</v>
      </c>
      <c r="B16" s="204" t="s">
        <v>1368</v>
      </c>
      <c r="C16" s="704" t="s">
        <v>2875</v>
      </c>
      <c r="D16" s="206" t="s">
        <v>416</v>
      </c>
    </row>
    <row r="17" spans="1:4" ht="54" customHeight="1" x14ac:dyDescent="0.25">
      <c r="A17" s="203">
        <v>2</v>
      </c>
      <c r="B17" s="204" t="s">
        <v>1367</v>
      </c>
      <c r="C17" s="704" t="s">
        <v>2876</v>
      </c>
      <c r="D17" s="206" t="s">
        <v>416</v>
      </c>
    </row>
  </sheetData>
  <mergeCells count="1">
    <mergeCell ref="A1:D1"/>
  </mergeCells>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63CA2C8702F1945A77646467F833BFB" ma:contentTypeVersion="12" ma:contentTypeDescription="Create a new document." ma:contentTypeScope="" ma:versionID="045e3ca355a549a30f4dc342f85935d0">
  <xsd:schema xmlns:xsd="http://www.w3.org/2001/XMLSchema" xmlns:xs="http://www.w3.org/2001/XMLSchema" xmlns:p="http://schemas.microsoft.com/office/2006/metadata/properties" xmlns:ns1="http://schemas.microsoft.com/sharepoint/v3" xmlns:ns2="6ab0c25d-58da-4176-91f8-ece4bf43e2d4" xmlns:ns3="2f25a8a8-45b7-41bd-8691-1f4bb16f7423" targetNamespace="http://schemas.microsoft.com/office/2006/metadata/properties" ma:root="true" ma:fieldsID="f1e153b996baa7d10235714884afa20c" ns1:_="" ns2:_="" ns3:_="">
    <xsd:import namespace="http://schemas.microsoft.com/sharepoint/v3"/>
    <xsd:import namespace="6ab0c25d-58da-4176-91f8-ece4bf43e2d4"/>
    <xsd:import namespace="2f25a8a8-45b7-41bd-8691-1f4bb16f7423"/>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1:_ip_UnifiedCompliancePolicyProperties" minOccurs="0"/>
                <xsd:element ref="ns1:_ip_UnifiedCompliancePolicyUIAc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7" nillable="true" ma:displayName="Unified Compliance Policy Properties" ma:hidden="true" ma:internalName="_ip_UnifiedCompliancePolicyProperties">
      <xsd:simpleType>
        <xsd:restriction base="dms:Note"/>
      </xsd:simpleType>
    </xsd:element>
    <xsd:element name="_ip_UnifiedCompliancePolicyUIAction" ma:index="18"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ab0c25d-58da-4176-91f8-ece4bf43e2d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f25a8a8-45b7-41bd-8691-1f4bb16f7423"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6AA7709-3EC0-4D95-A9B4-124F006DE7F2}">
  <ds:schemaRefs>
    <ds:schemaRef ds:uri="http://schemas.microsoft.com/office/2006/metadata/properties"/>
    <ds:schemaRef ds:uri="http://schemas.microsoft.com/office/infopath/2007/PartnerControls"/>
    <ds:schemaRef ds:uri="http://schemas.microsoft.com/sharepoint/v3"/>
  </ds:schemaRefs>
</ds:datastoreItem>
</file>

<file path=customXml/itemProps2.xml><?xml version="1.0" encoding="utf-8"?>
<ds:datastoreItem xmlns:ds="http://schemas.openxmlformats.org/officeDocument/2006/customXml" ds:itemID="{ECCCB589-1CBE-406D-859D-BA73DE32620C}">
  <ds:schemaRefs>
    <ds:schemaRef ds:uri="http://schemas.microsoft.com/sharepoint/v3/contenttype/forms"/>
  </ds:schemaRefs>
</ds:datastoreItem>
</file>

<file path=customXml/itemProps3.xml><?xml version="1.0" encoding="utf-8"?>
<ds:datastoreItem xmlns:ds="http://schemas.openxmlformats.org/officeDocument/2006/customXml" ds:itemID="{5ACE9B90-0D38-46B1-BF20-CCB45819C7A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ab0c25d-58da-4176-91f8-ece4bf43e2d4"/>
    <ds:schemaRef ds:uri="2f25a8a8-45b7-41bd-8691-1f4bb16f742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4</vt:i4>
      </vt:variant>
    </vt:vector>
  </HeadingPairs>
  <TitlesOfParts>
    <vt:vector size="13" baseType="lpstr">
      <vt:lpstr>Contexto</vt:lpstr>
      <vt:lpstr>Gestion</vt:lpstr>
      <vt:lpstr>Tablas</vt:lpstr>
      <vt:lpstr>Listas</vt:lpstr>
      <vt:lpstr>Fiscal</vt:lpstr>
      <vt:lpstr>Seguridad</vt:lpstr>
      <vt:lpstr>Integridad_Corrupcion</vt:lpstr>
      <vt:lpstr>Integridad_LAFT</vt:lpstr>
      <vt:lpstr>Tramites_Corrupcion</vt:lpstr>
      <vt:lpstr>Gestion!Área_de_impresión</vt:lpstr>
      <vt:lpstr>Seguridad!Área_de_impresión</vt:lpstr>
      <vt:lpstr>Gestion!Títulos_a_imprimir</vt:lpstr>
      <vt:lpstr>Seguridad!Títulos_a_imprimir</vt:lpstr>
    </vt:vector>
  </TitlesOfParts>
  <Manager/>
  <Company>UAECD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dimartinez</dc:creator>
  <cp:keywords/>
  <dc:description/>
  <cp:lastModifiedBy>Natalia Irina Vanegas Pinzón</cp:lastModifiedBy>
  <cp:revision/>
  <dcterms:created xsi:type="dcterms:W3CDTF">2016-01-28T19:24:31Z</dcterms:created>
  <dcterms:modified xsi:type="dcterms:W3CDTF">2026-04-21T19:48:14Z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OID">
    <vt:i4>132662</vt:i4>
  </property>
  <property fmtid="{D5CDD505-2E9C-101B-9397-08002B2CF9AE}" pid="3" name="ContentTypeId">
    <vt:lpwstr>0x010100C63CA2C8702F1945A77646467F833BFB</vt:lpwstr>
  </property>
</Properties>
</file>